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pivotCache/pivotCacheDefinition28.xml" ContentType="application/vnd.openxmlformats-officedocument.spreadsheetml.pivotCacheDefinition+xml"/>
  <Override PartName="/xl/pivotCache/pivotCacheDefinition29.xml" ContentType="application/vnd.openxmlformats-officedocument.spreadsheetml.pivotCacheDefinition+xml"/>
  <Override PartName="/xl/pivotCache/pivotCacheDefinition30.xml" ContentType="application/vnd.openxmlformats-officedocument.spreadsheetml.pivotCacheDefinition+xml"/>
  <Override PartName="/xl/pivotCache/pivotCacheDefinition31.xml" ContentType="application/vnd.openxmlformats-officedocument.spreadsheetml.pivotCacheDefinition+xml"/>
  <Override PartName="/xl/pivotCache/pivotCacheDefinition32.xml" ContentType="application/vnd.openxmlformats-officedocument.spreadsheetml.pivotCacheDefinition+xml"/>
  <Override PartName="/xl/pivotCache/pivotCacheDefinition33.xml" ContentType="application/vnd.openxmlformats-officedocument.spreadsheetml.pivotCacheDefinition+xml"/>
  <Override PartName="/xl/pivotCache/pivotCacheDefinition34.xml" ContentType="application/vnd.openxmlformats-officedocument.spreadsheetml.pivotCacheDefinition+xml"/>
  <Override PartName="/xl/pivotCache/pivotCacheDefinition35.xml" ContentType="application/vnd.openxmlformats-officedocument.spreadsheetml.pivotCacheDefinition+xml"/>
  <Override PartName="/xl/pivotCache/pivotCacheDefinition36.xml" ContentType="application/vnd.openxmlformats-officedocument.spreadsheetml.pivotCacheDefinition+xml"/>
  <Override PartName="/xl/pivotCache/pivotCacheDefinition37.xml" ContentType="application/vnd.openxmlformats-officedocument.spreadsheetml.pivotCacheDefinition+xml"/>
  <Override PartName="/xl/pivotCache/pivotCacheDefinition38.xml" ContentType="application/vnd.openxmlformats-officedocument.spreadsheetml.pivotCacheDefinition+xml"/>
  <Override PartName="/xl/pivotCache/pivotCacheDefinition39.xml" ContentType="application/vnd.openxmlformats-officedocument.spreadsheetml.pivotCacheDefinition+xml"/>
  <Override PartName="/xl/pivotCache/pivotCacheDefinition40.xml" ContentType="application/vnd.openxmlformats-officedocument.spreadsheetml.pivotCacheDefinition+xml"/>
  <Override PartName="/xl/pivotCache/pivotCacheDefinition41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8.xml" ContentType="application/vnd.openxmlformats-officedocument.drawing+xml"/>
  <Override PartName="/xl/slicers/slicer4.xml" ContentType="application/vnd.ms-excel.slicer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mtljsa\Documents\FMLA\Statistikk\Melk\"/>
    </mc:Choice>
  </mc:AlternateContent>
  <xr:revisionPtr revIDLastSave="0" documentId="8_{A6ECB148-A079-427D-9B2B-A02EAFBE3542}" xr6:coauthVersionLast="40" xr6:coauthVersionMax="40" xr10:uidLastSave="{00000000-0000-0000-0000-000000000000}"/>
  <workbookProtection workbookAlgorithmName="SHA-512" workbookHashValue="2dJ/6xlMNc4OjBvcT71F44yaQp3yyd7iLFeYA6J29JCrgZ88Zhy0yc+wQbmEfjnvAdJy4WNDWA4MVBKPXR7ZVw==" workbookSaltValue="K5YQF8wsJ1aGUX9l02nySg==" workbookSpinCount="100000" lockStructure="1"/>
  <bookViews>
    <workbookView xWindow="-108" yWindow="-108" windowWidth="23256" windowHeight="13176" tabRatio="775" activeTab="1" xr2:uid="{00000000-000D-0000-FFFF-FFFF00000000}"/>
  </bookViews>
  <sheets>
    <sheet name="Om talla" sheetId="68" r:id="rId1"/>
    <sheet name="Tabell" sheetId="82" r:id="rId2"/>
    <sheet name="Diagram_kommune" sheetId="74" r:id="rId3"/>
    <sheet name="Diagram_rangering" sheetId="44" r:id="rId4"/>
    <sheet name="PT_tot_endring" sheetId="75" state="hidden" r:id="rId5"/>
    <sheet name="PT_lev%2" sheetId="76" state="hidden" r:id="rId6"/>
    <sheet name="PT_gjsn%2" sheetId="77" state="hidden" r:id="rId7"/>
    <sheet name="PT_innv%2" sheetId="78" state="hidden" r:id="rId8"/>
    <sheet name="P_%_for" sheetId="41" state="hidden" r:id="rId9"/>
    <sheet name="P_D_rang" sheetId="43" state="hidden" r:id="rId10"/>
    <sheet name="P_D_smlkn" sheetId="45" state="hidden" r:id="rId11"/>
    <sheet name="PD_kom3" sheetId="73" state="hidden" r:id="rId12"/>
    <sheet name="PD_kom1" sheetId="54" state="hidden" r:id="rId13"/>
  </sheets>
  <definedNames>
    <definedName name="Slicer_knr_kom_20183">#N/A</definedName>
    <definedName name="Slicer_knr_kom_201831">#N/A</definedName>
    <definedName name="Slicer_kom_2018_2019">#N/A</definedName>
    <definedName name="Slicer_kom_2018_20195">#N/A</definedName>
    <definedName name="Slicer_Region_201810">#N/A</definedName>
    <definedName name="Slicer_Region_201814">#N/A</definedName>
    <definedName name="Slicer_Region_2018141">#N/A</definedName>
    <definedName name="Slicer_Region_20185">#N/A</definedName>
    <definedName name="_xlnm.Print_Area" localSheetId="8">'P_%_for'!#REF!</definedName>
  </definedNames>
  <calcPr calcId="191029"/>
  <pivotCaches>
    <pivotCache cacheId="203" r:id="rId14"/>
    <pivotCache cacheId="204" r:id="rId15"/>
    <pivotCache cacheId="205" r:id="rId16"/>
    <pivotCache cacheId="206" r:id="rId17"/>
    <pivotCache cacheId="207" r:id="rId18"/>
    <pivotCache cacheId="208" r:id="rId19"/>
    <pivotCache cacheId="209" r:id="rId20"/>
    <pivotCache cacheId="210" r:id="rId21"/>
    <pivotCache cacheId="211" r:id="rId22"/>
    <pivotCache cacheId="212" r:id="rId23"/>
    <pivotCache cacheId="213" r:id="rId24"/>
    <pivotCache cacheId="214" r:id="rId25"/>
    <pivotCache cacheId="215" r:id="rId26"/>
    <pivotCache cacheId="216" r:id="rId27"/>
    <pivotCache cacheId="217" r:id="rId28"/>
    <pivotCache cacheId="218" r:id="rId29"/>
    <pivotCache cacheId="219" r:id="rId30"/>
    <pivotCache cacheId="220" r:id="rId31"/>
    <pivotCache cacheId="221" r:id="rId32"/>
    <pivotCache cacheId="222" r:id="rId33"/>
    <pivotCache cacheId="223" r:id="rId34"/>
    <pivotCache cacheId="224" r:id="rId35"/>
    <pivotCache cacheId="225" r:id="rId36"/>
    <pivotCache cacheId="226" r:id="rId37"/>
    <pivotCache cacheId="227" r:id="rId38"/>
    <pivotCache cacheId="228" r:id="rId39"/>
    <pivotCache cacheId="229" r:id="rId40"/>
    <pivotCache cacheId="230" r:id="rId41"/>
    <pivotCache cacheId="231" r:id="rId42"/>
    <pivotCache cacheId="232" r:id="rId43"/>
    <pivotCache cacheId="327" r:id="rId44"/>
    <pivotCache cacheId="330" r:id="rId45"/>
    <pivotCache cacheId="333" r:id="rId46"/>
    <pivotCache cacheId="336" r:id="rId47"/>
    <pivotCache cacheId="339" r:id="rId48"/>
    <pivotCache cacheId="342" r:id="rId49"/>
    <pivotCache cacheId="345" r:id="rId50"/>
    <pivotCache cacheId="348" r:id="rId51"/>
    <pivotCache cacheId="351" r:id="rId52"/>
  </pivotCaches>
  <extLst>
    <ext xmlns:x14="http://schemas.microsoft.com/office/spreadsheetml/2009/9/main" uri="{876F7934-8845-4945-9796-88D515C7AA90}">
      <x14:pivotCaches>
        <pivotCache cacheId="242" r:id="rId53"/>
        <pivotCache cacheId="243" r:id="rId54"/>
      </x14:pivotCaches>
    </ext>
    <ext xmlns:x14="http://schemas.microsoft.com/office/spreadsheetml/2009/9/main" uri="{BBE1A952-AA13-448e-AADC-164F8A28A991}">
      <x14:slicerCaches>
        <x14:slicerCache r:id="rId55"/>
        <x14:slicerCache r:id="rId56"/>
        <x14:slicerCache r:id="rId57"/>
        <x14:slicerCache r:id="rId58"/>
        <x14:slicerCache r:id="rId59"/>
        <x14:slicerCache r:id="rId60"/>
        <x14:slicerCache r:id="rId61"/>
        <x14:slicerCache r:id="rId6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FCE2AD5D-F65C-4FA6-A056-5C36A1767C68}">
      <x15:dataModel>
        <x15:modelTables>
          <x15:modelTable id="Tabell1_e359c6ba-365e-4c3f-875d-4e1ff61235e8" name="Tabell1" connection="Spørring - Tabell1"/>
          <x15:modelTable id="Tab_base_2017 1" name="Tab_base_2017 1" connection="Tilkobling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73" l="1"/>
  <c r="P2" i="73"/>
  <c r="M27" i="73"/>
  <c r="AA42" i="45"/>
  <c r="W42" i="45"/>
  <c r="W39" i="45" s="1"/>
  <c r="AH19" i="45"/>
  <c r="N2" i="73"/>
  <c r="N3" i="73" s="1"/>
  <c r="W18" i="45" l="1"/>
  <c r="M7" i="73"/>
  <c r="M8" i="73"/>
  <c r="M9" i="73"/>
  <c r="M10" i="73"/>
  <c r="M11" i="73"/>
  <c r="M12" i="73"/>
  <c r="M13" i="73"/>
  <c r="M14" i="73"/>
  <c r="M15" i="73"/>
  <c r="M16" i="73"/>
  <c r="M17" i="73"/>
  <c r="M18" i="73"/>
  <c r="M19" i="73"/>
  <c r="M20" i="73"/>
  <c r="M21" i="73"/>
  <c r="M22" i="73"/>
  <c r="M23" i="73"/>
  <c r="M24" i="73"/>
  <c r="M25" i="73"/>
  <c r="M26" i="73"/>
  <c r="M28" i="73"/>
  <c r="M29" i="73"/>
  <c r="M6" i="73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7" i="73"/>
  <c r="L28" i="73"/>
  <c r="L29" i="73"/>
  <c r="L6" i="73"/>
  <c r="K7" i="73"/>
  <c r="K8" i="73"/>
  <c r="K9" i="73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25" i="73"/>
  <c r="K26" i="73"/>
  <c r="K27" i="73"/>
  <c r="K28" i="73"/>
  <c r="K29" i="73"/>
  <c r="K6" i="73"/>
  <c r="H7" i="54"/>
  <c r="H5" i="54"/>
  <c r="D5" i="54"/>
  <c r="E5" i="54"/>
  <c r="F5" i="54"/>
  <c r="G5" i="54"/>
  <c r="C5" i="54"/>
  <c r="C11" i="54" l="1"/>
  <c r="C10" i="54"/>
  <c r="C9" i="54"/>
  <c r="AE18" i="45"/>
  <c r="AD18" i="45"/>
  <c r="V18" i="45"/>
  <c r="Z18" i="45"/>
  <c r="AJ20" i="45"/>
  <c r="AJ21" i="45"/>
  <c r="AJ22" i="45"/>
  <c r="AJ23" i="45"/>
  <c r="AJ24" i="45"/>
  <c r="AJ25" i="45"/>
  <c r="AJ26" i="45"/>
  <c r="AJ27" i="45"/>
  <c r="AJ28" i="45"/>
  <c r="AJ29" i="45"/>
  <c r="AJ30" i="45"/>
  <c r="AJ31" i="45"/>
  <c r="AJ32" i="45"/>
  <c r="AJ33" i="45"/>
  <c r="AJ34" i="45"/>
  <c r="AJ35" i="45"/>
  <c r="AJ36" i="45"/>
  <c r="AJ37" i="45"/>
  <c r="AJ38" i="45"/>
  <c r="AJ39" i="45"/>
  <c r="AJ40" i="45"/>
  <c r="AJ41" i="45"/>
  <c r="AJ19" i="45"/>
  <c r="AI20" i="45"/>
  <c r="AI21" i="45"/>
  <c r="AI22" i="45"/>
  <c r="AI23" i="45"/>
  <c r="AI24" i="45"/>
  <c r="AI25" i="45"/>
  <c r="AI26" i="45"/>
  <c r="AI27" i="45"/>
  <c r="AI28" i="45"/>
  <c r="AI29" i="45"/>
  <c r="AI30" i="45"/>
  <c r="AI31" i="45"/>
  <c r="AI32" i="45"/>
  <c r="AI33" i="45"/>
  <c r="AI34" i="45"/>
  <c r="AI35" i="45"/>
  <c r="AI36" i="45"/>
  <c r="AI37" i="45"/>
  <c r="AI38" i="45"/>
  <c r="AI39" i="45"/>
  <c r="AI40" i="45"/>
  <c r="AI41" i="45"/>
  <c r="AI19" i="45"/>
  <c r="AH20" i="45"/>
  <c r="AH21" i="45"/>
  <c r="AH22" i="45"/>
  <c r="AH23" i="45"/>
  <c r="AH24" i="45"/>
  <c r="AH25" i="45"/>
  <c r="AH26" i="45"/>
  <c r="AH27" i="45"/>
  <c r="AH28" i="45"/>
  <c r="AH29" i="45"/>
  <c r="AH30" i="45"/>
  <c r="AH31" i="45"/>
  <c r="AH32" i="45"/>
  <c r="AH33" i="45"/>
  <c r="AH34" i="45"/>
  <c r="AH35" i="45"/>
  <c r="AH36" i="45"/>
  <c r="AH37" i="45"/>
  <c r="AH38" i="45"/>
  <c r="AH39" i="45"/>
  <c r="AH40" i="45"/>
  <c r="AH41" i="45"/>
  <c r="AA18" i="45"/>
  <c r="Z19" i="45"/>
  <c r="Z20" i="45"/>
  <c r="Z21" i="45"/>
  <c r="Z22" i="45"/>
  <c r="Z23" i="45"/>
  <c r="Z24" i="45"/>
  <c r="Z25" i="45"/>
  <c r="Z26" i="45"/>
  <c r="Z27" i="45"/>
  <c r="Z28" i="45"/>
  <c r="Z29" i="45"/>
  <c r="Z30" i="45"/>
  <c r="Z31" i="45"/>
  <c r="Z32" i="45"/>
  <c r="Z33" i="45"/>
  <c r="Z34" i="45"/>
  <c r="Z35" i="45"/>
  <c r="Z36" i="45"/>
  <c r="Z37" i="45"/>
  <c r="Z38" i="45"/>
  <c r="Z39" i="45"/>
  <c r="Z40" i="45"/>
  <c r="Z41" i="45"/>
  <c r="V19" i="45"/>
  <c r="V20" i="45"/>
  <c r="V21" i="45"/>
  <c r="V22" i="45"/>
  <c r="V23" i="45"/>
  <c r="V24" i="45"/>
  <c r="V25" i="45"/>
  <c r="V26" i="45"/>
  <c r="V27" i="45"/>
  <c r="V28" i="45"/>
  <c r="V29" i="45"/>
  <c r="V30" i="45"/>
  <c r="V31" i="45"/>
  <c r="V32" i="45"/>
  <c r="V33" i="45"/>
  <c r="V34" i="45"/>
  <c r="V35" i="45"/>
  <c r="V36" i="45"/>
  <c r="V37" i="45"/>
  <c r="V38" i="45"/>
  <c r="V39" i="45"/>
  <c r="V40" i="45"/>
  <c r="V41" i="45"/>
  <c r="AD15" i="45" l="1"/>
  <c r="Z15" i="45"/>
  <c r="L12" i="45"/>
  <c r="L13" i="45" s="1"/>
  <c r="E12" i="45"/>
  <c r="E13" i="45" s="1"/>
  <c r="AG19" i="45"/>
  <c r="AG20" i="45"/>
  <c r="AG21" i="45"/>
  <c r="AG22" i="45"/>
  <c r="AG23" i="45"/>
  <c r="AG24" i="45"/>
  <c r="AG25" i="45"/>
  <c r="AG26" i="45"/>
  <c r="AG27" i="45"/>
  <c r="AG28" i="45"/>
  <c r="AG29" i="45"/>
  <c r="AG30" i="45"/>
  <c r="AG31" i="45"/>
  <c r="AG32" i="45"/>
  <c r="AG33" i="45"/>
  <c r="AG34" i="45"/>
  <c r="AG35" i="45"/>
  <c r="AG36" i="45"/>
  <c r="AG37" i="45"/>
  <c r="AG38" i="45"/>
  <c r="AG39" i="45"/>
  <c r="AG40" i="45"/>
  <c r="AG41" i="45"/>
  <c r="AG18" i="45"/>
  <c r="AE19" i="45"/>
  <c r="AE20" i="45"/>
  <c r="AE21" i="45"/>
  <c r="AE22" i="45"/>
  <c r="AE23" i="45"/>
  <c r="AE24" i="45"/>
  <c r="AE25" i="45"/>
  <c r="AE26" i="45"/>
  <c r="AE27" i="45"/>
  <c r="AE28" i="45"/>
  <c r="AE29" i="45"/>
  <c r="AE30" i="45"/>
  <c r="AE31" i="45"/>
  <c r="AE32" i="45"/>
  <c r="AE33" i="45"/>
  <c r="AE34" i="45"/>
  <c r="AE35" i="45"/>
  <c r="AE36" i="45"/>
  <c r="AE37" i="45"/>
  <c r="AE38" i="45"/>
  <c r="AE39" i="45"/>
  <c r="AE40" i="45"/>
  <c r="AE41" i="45"/>
  <c r="AD19" i="45"/>
  <c r="AD20" i="45"/>
  <c r="AD21" i="45"/>
  <c r="AD22" i="45"/>
  <c r="AD23" i="45"/>
  <c r="AD24" i="45"/>
  <c r="AD25" i="45"/>
  <c r="AD26" i="45"/>
  <c r="AD27" i="45"/>
  <c r="AD28" i="45"/>
  <c r="AD29" i="45"/>
  <c r="AD30" i="45"/>
  <c r="AD31" i="45"/>
  <c r="AD32" i="45"/>
  <c r="AD33" i="45"/>
  <c r="AD34" i="45"/>
  <c r="AD35" i="45"/>
  <c r="AD36" i="45"/>
  <c r="AD37" i="45"/>
  <c r="AD38" i="45"/>
  <c r="AD39" i="45"/>
  <c r="AD40" i="45"/>
  <c r="AD41" i="45"/>
  <c r="AC19" i="45"/>
  <c r="AC20" i="45"/>
  <c r="AC21" i="45"/>
  <c r="AC22" i="45"/>
  <c r="AC23" i="45"/>
  <c r="AC24" i="45"/>
  <c r="AC25" i="45"/>
  <c r="AC26" i="45"/>
  <c r="AC27" i="45"/>
  <c r="AC28" i="45"/>
  <c r="AC29" i="45"/>
  <c r="AC30" i="45"/>
  <c r="AC31" i="45"/>
  <c r="AC32" i="45"/>
  <c r="AC33" i="45"/>
  <c r="AC34" i="45"/>
  <c r="AC35" i="45"/>
  <c r="AC36" i="45"/>
  <c r="AC37" i="45"/>
  <c r="AC38" i="45"/>
  <c r="AC39" i="45"/>
  <c r="AC40" i="45"/>
  <c r="AC41" i="45"/>
  <c r="AC18" i="45"/>
  <c r="W24" i="45"/>
  <c r="AA26" i="45"/>
  <c r="Y19" i="45"/>
  <c r="Y20" i="45"/>
  <c r="Y21" i="45"/>
  <c r="Y22" i="45"/>
  <c r="Y23" i="45"/>
  <c r="Y24" i="45"/>
  <c r="Y25" i="45"/>
  <c r="Y26" i="45"/>
  <c r="Y27" i="45"/>
  <c r="Y28" i="45"/>
  <c r="Y29" i="45"/>
  <c r="Y30" i="45"/>
  <c r="Y31" i="45"/>
  <c r="Y32" i="45"/>
  <c r="Y33" i="45"/>
  <c r="Y34" i="45"/>
  <c r="Y35" i="45"/>
  <c r="Y36" i="45"/>
  <c r="Y37" i="45"/>
  <c r="Y38" i="45"/>
  <c r="Y39" i="45"/>
  <c r="Y40" i="45"/>
  <c r="Y41" i="45"/>
  <c r="Y18" i="45"/>
  <c r="U19" i="45"/>
  <c r="U20" i="45"/>
  <c r="U21" i="45"/>
  <c r="U22" i="45"/>
  <c r="U23" i="45"/>
  <c r="U24" i="45"/>
  <c r="U25" i="45"/>
  <c r="U26" i="45"/>
  <c r="U27" i="45"/>
  <c r="U28" i="45"/>
  <c r="U29" i="45"/>
  <c r="U30" i="45"/>
  <c r="U31" i="45"/>
  <c r="U32" i="45"/>
  <c r="U33" i="45"/>
  <c r="U34" i="45"/>
  <c r="U35" i="45"/>
  <c r="U36" i="45"/>
  <c r="U37" i="45"/>
  <c r="U38" i="45"/>
  <c r="U39" i="45"/>
  <c r="U40" i="45"/>
  <c r="U41" i="45"/>
  <c r="U18" i="45"/>
  <c r="C7" i="45" l="1"/>
  <c r="C9" i="45"/>
  <c r="C6" i="45"/>
  <c r="C5" i="45"/>
  <c r="C4" i="45"/>
  <c r="C3" i="45"/>
  <c r="C8" i="45"/>
  <c r="AG15" i="45"/>
  <c r="W15" i="45"/>
  <c r="AD17" i="45"/>
  <c r="U15" i="45"/>
  <c r="AE17" i="45"/>
  <c r="W28" i="45"/>
  <c r="AA40" i="45"/>
  <c r="AA24" i="45"/>
  <c r="W36" i="45"/>
  <c r="AA23" i="45"/>
  <c r="AA41" i="45"/>
  <c r="AA33" i="45"/>
  <c r="AA31" i="45"/>
  <c r="AA39" i="45"/>
  <c r="AA25" i="45"/>
  <c r="W26" i="45"/>
  <c r="AA37" i="45"/>
  <c r="AA21" i="45"/>
  <c r="W25" i="45"/>
  <c r="W20" i="45"/>
  <c r="AA32" i="45"/>
  <c r="W41" i="45"/>
  <c r="AA29" i="45"/>
  <c r="AA38" i="45"/>
  <c r="AA30" i="45"/>
  <c r="AA22" i="45"/>
  <c r="W38" i="45"/>
  <c r="W23" i="45"/>
  <c r="AA36" i="45"/>
  <c r="AA28" i="45"/>
  <c r="AA20" i="45"/>
  <c r="W34" i="45"/>
  <c r="AA35" i="45"/>
  <c r="AA27" i="45"/>
  <c r="AA19" i="45"/>
  <c r="W33" i="45"/>
  <c r="AA34" i="45"/>
  <c r="W31" i="45"/>
  <c r="W30" i="45"/>
  <c r="W22" i="45"/>
  <c r="W37" i="45"/>
  <c r="W29" i="45"/>
  <c r="W21" i="45"/>
  <c r="W35" i="45"/>
  <c r="W27" i="45"/>
  <c r="W19" i="45"/>
  <c r="W40" i="45"/>
  <c r="W32" i="45"/>
  <c r="AE15" i="45" l="1"/>
  <c r="AA15" i="45"/>
  <c r="AC15" i="45"/>
  <c r="Y15" i="45"/>
  <c r="Y3" i="43" l="1"/>
  <c r="Y7" i="43" s="1"/>
  <c r="Y1" i="43"/>
  <c r="G3" i="41"/>
  <c r="G1" i="41" l="1"/>
  <c r="Y9" i="43"/>
  <c r="B2" i="44" s="1"/>
  <c r="Y5" i="43"/>
  <c r="Y6" i="43"/>
  <c r="J2" i="43" l="1"/>
  <c r="J4" i="43" s="1"/>
  <c r="J5" i="43" l="1"/>
  <c r="J7" i="43"/>
  <c r="J3" i="4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2956C8-DCAD-416A-ABD1-4B0A52A935BB}" name="Spørring - Tabell1" description="Tilkobling til spørringen Tabell1 i arbeidsboken." type="100" refreshedVersion="6" minRefreshableVersion="5">
    <extLst>
      <ext xmlns:x15="http://schemas.microsoft.com/office/spreadsheetml/2010/11/main" uri="{DE250136-89BD-433C-8126-D09CA5730AF9}">
        <x15:connection id="deb89c88-c97c-4cf7-9766-cfa9854da6f8"/>
      </ext>
    </extLst>
  </connection>
  <connection id="2" xr16:uid="{00000000-0015-0000-FFFF-FFFF01000000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E58CC497-5DEC-490B-8944-F4A69A57D8E9}" name="Tilkobling" type="104" refreshedVersion="0" background="1">
    <extLst>
      <ext xmlns:x15="http://schemas.microsoft.com/office/spreadsheetml/2010/11/main" uri="{DE250136-89BD-433C-8126-D09CA5730AF9}">
        <x15:connection id="Tab_base_2017 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ThisWorkbookDataModel"/>
    <s v="{[Tabell1].[Region_2018].[All]}"/>
    <s v="{[Tabell1].[Region_2018].&amp;[Trøndelag]}"/>
    <s v="{[Tabell1].[år].&amp;[2018]}"/>
    <s v="{[Tabell1].[kom_2018_2019].[All]}"/>
    <s v="{[Tabell1].[år].[All]}"/>
    <s v="{[Tabell1].[kom_2018_2019].&amp;[Steinkjer]}"/>
  </metadataStrings>
  <mdxMetadata count="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<sst xmlns="http://schemas.openxmlformats.org/spreadsheetml/2006/main" count="1684" uniqueCount="186">
  <si>
    <t>år</t>
  </si>
  <si>
    <t>region</t>
  </si>
  <si>
    <t>leverandører</t>
  </si>
  <si>
    <t>Fræna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</si>
  <si>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</si>
  <si>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</si>
  <si>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</si>
  <si>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</si>
  <si>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</si>
  <si>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</si>
  <si>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</si>
  <si>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</si>
  <si>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</si>
  <si>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</si>
  <si>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</si>
  <si>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</si>
  <si>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</si>
  <si>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</si>
  <si>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</si>
  <si>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</si>
  <si>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</si>
  <si>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</si>
  <si>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</si>
  <si>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</si>
  <si>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</si>
  <si>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</si>
  <si>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</si>
  <si>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</si>
  <si>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</si>
  <si>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</si>
  <si>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</si>
  <si>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</si>
  <si>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</si>
  <si>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</si>
  <si>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</si>
  <si>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</si>
  <si>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</si>
  <si>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</si>
  <si>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</si>
  <si>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</si>
  <si>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</si>
  <si>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</si>
  <si>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</si>
  <si>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</si>
  <si>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</si>
  <si>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</si>
  <si>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</si>
  <si>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</si>
  <si>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</si>
  <si>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</si>
  <si>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</si>
  <si>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</si>
  <si>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Totalsum</t>
  </si>
  <si>
    <t>Radetiketter</t>
  </si>
  <si>
    <t>leveranse</t>
  </si>
  <si>
    <t>Summer av antall</t>
  </si>
  <si>
    <t>1502 Molde</t>
  </si>
  <si>
    <t>1505 Kristiansund</t>
  </si>
  <si>
    <t>1535 Vestnes</t>
  </si>
  <si>
    <t>1539 Rauma</t>
  </si>
  <si>
    <t>1543 Nesset</t>
  </si>
  <si>
    <t>1545 Midsund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</si>
  <si>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</si>
  <si>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</si>
  <si>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</si>
  <si>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</si>
  <si>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</si>
  <si>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</si>
  <si>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</si>
  <si>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</si>
  <si>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</si>
  <si>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</si>
  <si>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</si>
  <si>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</si>
  <si>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Kolonneetiketter</t>
  </si>
  <si>
    <t>Midt-Norge</t>
  </si>
  <si>
    <t>gj.sn. leveranse</t>
  </si>
  <si>
    <t>melkeleveranse</t>
  </si>
  <si>
    <t>melkemengde</t>
  </si>
  <si>
    <t>andel</t>
  </si>
  <si>
    <t>(Flere elementer)</t>
  </si>
  <si>
    <t>Om talla</t>
  </si>
  <si>
    <t>Melkemengde</t>
  </si>
  <si>
    <t>Melk som er lokalt foredlet er ikke med i beregningene</t>
  </si>
  <si>
    <t>Antall melkepodusenter /hentepunkt</t>
  </si>
  <si>
    <t>Her blir alle som har levert melk i kalenderåret regnet som en produsent</t>
  </si>
  <si>
    <t>Dette fører til at det samla leverandørtallet for hele året kan bli noe høyere enn det faktisk har vært</t>
  </si>
  <si>
    <t>Kontaktperson:</t>
  </si>
  <si>
    <t>Johan Sandberg</t>
  </si>
  <si>
    <t>johan.sandberg@fylkesmannen.no</t>
  </si>
  <si>
    <t>tlf 919 12 920 /  73 19 92 72</t>
  </si>
  <si>
    <t>Trøndelag</t>
  </si>
  <si>
    <t>5001 Trondheim</t>
  </si>
  <si>
    <t>5011 Hemne</t>
  </si>
  <si>
    <t>5012 Snillfjord</t>
  </si>
  <si>
    <t>5013 Hitra</t>
  </si>
  <si>
    <t>5014 Frøya</t>
  </si>
  <si>
    <t>5015 Ørland</t>
  </si>
  <si>
    <t>5016 Agdenes</t>
  </si>
  <si>
    <t>Indre Fosen</t>
  </si>
  <si>
    <t>5054 Indre Fosen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</si>
  <si>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</si>
  <si>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</si>
  <si>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</si>
  <si>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</si>
  <si>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</si>
  <si>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</si>
  <si>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</si>
  <si>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</si>
  <si>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</si>
  <si>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</si>
  <si>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5028 Melhus</t>
  </si>
  <si>
    <t>5029 Skaun</t>
  </si>
  <si>
    <t>5030 Klæbu</t>
  </si>
  <si>
    <t>5031 Malvik</t>
  </si>
  <si>
    <t>5032 Selbu</t>
  </si>
  <si>
    <t>5033 Tydal</t>
  </si>
  <si>
    <t>5004 Steinkjer</t>
  </si>
  <si>
    <t>5005 Namsos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</si>
  <si>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</si>
  <si>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</si>
  <si>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</si>
  <si>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</si>
  <si>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</si>
  <si>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</si>
  <si>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</si>
  <si>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</si>
  <si>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</si>
  <si>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</si>
  <si>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</si>
  <si>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</si>
  <si>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</si>
  <si>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</si>
  <si>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</si>
  <si>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</si>
  <si>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</si>
  <si>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</si>
  <si>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</si>
  <si>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Oppsettet er utarbeidet av Fylkesmannen i Trøndelag</t>
  </si>
  <si>
    <t>kom_2018_2019</t>
  </si>
  <si>
    <t>Region_2018</t>
  </si>
  <si>
    <t>5027 Midtre Gauldal</t>
  </si>
  <si>
    <t>5041 Snåsa</t>
  </si>
  <si>
    <t>Sum leverandører</t>
  </si>
  <si>
    <t>All</t>
  </si>
  <si>
    <t>gjsnitt. leveranse</t>
  </si>
  <si>
    <t>Sum melkelev</t>
  </si>
  <si>
    <t>flere år</t>
  </si>
  <si>
    <t>2018</t>
  </si>
  <si>
    <t>Kilde: 
TINE Råvare</t>
  </si>
  <si>
    <t>gj.sn.</t>
  </si>
  <si>
    <t>gj.snitt leveranse</t>
  </si>
  <si>
    <t>foretak</t>
  </si>
  <si>
    <t>gj.snitt.lev-</t>
  </si>
  <si>
    <t>utvikling</t>
  </si>
  <si>
    <t>andel leverandører</t>
  </si>
  <si>
    <t>vs</t>
  </si>
  <si>
    <t>med flere kommuner</t>
  </si>
  <si>
    <t>gjsnitt.størr</t>
  </si>
  <si>
    <t>flere kommuner</t>
  </si>
  <si>
    <t>Regionen</t>
  </si>
  <si>
    <t>kommune</t>
  </si>
  <si>
    <t>Region</t>
  </si>
  <si>
    <t>Talla baserer seg på innveid melkemengde til melkemottak/meieri.</t>
  </si>
  <si>
    <t>Kilde til talla her er TINE Råvare</t>
  </si>
  <si>
    <t>Endring i antall melkeleverandører perioden 1998 - 2018 i prosent - (1998=100%)</t>
  </si>
  <si>
    <t>Endring av gjennomsnittlig melkeleveranse per foretak 1998 - 2018 i prosent - (1998=100%)</t>
  </si>
  <si>
    <t>Endring av innveid melkemengde 1998 - 2018 i prosent - (1998=100%)</t>
  </si>
  <si>
    <t>endr. 2008-2018</t>
  </si>
  <si>
    <t>endr 1998-2008</t>
  </si>
  <si>
    <t>endr 1998-2018</t>
  </si>
  <si>
    <t>Melkeleveranse</t>
  </si>
  <si>
    <t>endring 1998 - 2008</t>
  </si>
  <si>
    <t>endring 1998 - 2018</t>
  </si>
  <si>
    <t>prosent</t>
  </si>
  <si>
    <t>tusen liter</t>
  </si>
  <si>
    <t xml:space="preserve">antall  </t>
  </si>
  <si>
    <t>Bruk CTrl-tasten for å velge flere kommuner</t>
  </si>
  <si>
    <t>Trykk på rødt kryss for å fjerne filter</t>
  </si>
  <si>
    <t>Mellom 2004 og 2005 ble leveranseområdet i  Midsund endret, derfor  er det stor endring</t>
  </si>
  <si>
    <t>Bruk Ctrl-tast for å velge flere kommuner</t>
  </si>
  <si>
    <r>
      <rPr>
        <b/>
        <i/>
        <sz val="10"/>
        <color rgb="FFC00000"/>
        <rFont val="Calibri"/>
        <family val="2"/>
        <scheme val="minor"/>
      </rPr>
      <t>Merk</t>
    </r>
    <r>
      <rPr>
        <i/>
        <sz val="10"/>
        <color rgb="FFC00000"/>
        <rFont val="Calibri"/>
        <family val="2"/>
        <scheme val="minor"/>
      </rPr>
      <t>: Ved eierskifte blir både den tidligere og nye eieren regnet med som produsenter - dvs i statistikken blir det to leverandører</t>
    </r>
  </si>
  <si>
    <r>
      <rPr>
        <b/>
        <i/>
        <sz val="10"/>
        <color rgb="FFC00000"/>
        <rFont val="Calibri"/>
        <family val="2"/>
        <scheme val="minor"/>
      </rPr>
      <t>Merk også</t>
    </r>
    <r>
      <rPr>
        <i/>
        <sz val="10"/>
        <color rgb="FFC00000"/>
        <rFont val="Calibri"/>
        <family val="2"/>
        <scheme val="minor"/>
      </rPr>
      <t>:  Samdrifter blir rekna som en leverandør</t>
    </r>
  </si>
  <si>
    <t>Melkeleveranser i 1998 og 2018 i tusen liter</t>
  </si>
  <si>
    <t>Antall melkeleverandører 1998 og 2018</t>
  </si>
  <si>
    <t>Gjennomsnittlig melkeleveranse 1998 og 2018 i tusen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</si>
</sst>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21" x14ac:knownFonts="1"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7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165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/>
    <xf numFmtId="9" fontId="0" fillId="0" borderId="0" xfId="5" applyFont="1"/>
    <xf numFmtId="166" fontId="0" fillId="0" borderId="0" xfId="5" applyNumberFormat="1" applyFont="1"/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10" fontId="0" fillId="0" borderId="0" xfId="0" applyNumberFormat="1"/>
    <xf numFmtId="166" fontId="0" fillId="0" borderId="0" xfId="0" applyNumberFormat="1"/>
    <xf numFmtId="0" fontId="15" fillId="2" borderId="0" xfId="0" applyFont="1" applyFill="1"/>
    <xf numFmtId="0" fontId="11" fillId="2" borderId="0" xfId="0" applyFont="1" applyFill="1"/>
    <xf numFmtId="0" fontId="0" fillId="2" borderId="0" xfId="0" applyFill="1"/>
    <xf numFmtId="166" fontId="0" fillId="2" borderId="0" xfId="5" applyNumberFormat="1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9" fillId="7" borderId="0" xfId="0" applyFont="1" applyFill="1" applyAlignment="1">
      <alignment vertical="center"/>
    </xf>
    <xf numFmtId="0" fontId="9" fillId="8" borderId="2" xfId="0" applyFont="1" applyFill="1" applyBorder="1" applyAlignment="1">
      <alignment vertical="center"/>
    </xf>
    <xf numFmtId="0" fontId="0" fillId="8" borderId="2" xfId="0" applyFill="1" applyBorder="1" applyAlignment="1">
      <alignment horizontal="left" vertical="center" wrapText="1"/>
    </xf>
    <xf numFmtId="0" fontId="2" fillId="0" borderId="0" xfId="0" applyFont="1"/>
    <xf numFmtId="165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pivotButton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pivotButton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pivotButton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left" vertical="center"/>
    </xf>
    <xf numFmtId="165" fontId="0" fillId="0" borderId="3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165" fontId="0" fillId="0" borderId="6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165" fontId="0" fillId="0" borderId="14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9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9" fontId="0" fillId="0" borderId="15" xfId="0" applyNumberFormat="1" applyBorder="1" applyAlignment="1">
      <alignment vertical="center"/>
    </xf>
    <xf numFmtId="9" fontId="0" fillId="0" borderId="16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pivotButton="1" applyBorder="1" applyAlignment="1">
      <alignment vertical="center"/>
    </xf>
    <xf numFmtId="0" fontId="0" fillId="0" borderId="18" xfId="0" applyBorder="1" applyAlignment="1">
      <alignment vertical="center"/>
    </xf>
    <xf numFmtId="9" fontId="0" fillId="0" borderId="3" xfId="0" applyNumberFormat="1" applyBorder="1" applyAlignment="1">
      <alignment vertical="center"/>
    </xf>
    <xf numFmtId="9" fontId="0" fillId="0" borderId="6" xfId="0" applyNumberFormat="1" applyBorder="1" applyAlignment="1">
      <alignment vertical="center"/>
    </xf>
    <xf numFmtId="9" fontId="0" fillId="0" borderId="14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0" fontId="16" fillId="0" borderId="0" xfId="0" applyFont="1"/>
    <xf numFmtId="0" fontId="17" fillId="7" borderId="0" xfId="0" applyFont="1" applyFill="1"/>
    <xf numFmtId="0" fontId="18" fillId="0" borderId="0" xfId="0" applyFont="1"/>
    <xf numFmtId="0" fontId="3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14" fillId="2" borderId="0" xfId="6" applyFill="1" applyAlignment="1">
      <alignment wrapText="1"/>
    </xf>
    <xf numFmtId="0" fontId="20" fillId="2" borderId="0" xfId="0" applyFont="1" applyFill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7">
    <cellStyle name="Hyperkobling" xfId="6" builtinId="8"/>
    <cellStyle name="Komma 2" xfId="2" xr:uid="{00000000-0005-0000-0000-000003000000}"/>
    <cellStyle name="Komma 4 2" xfId="4" xr:uid="{00000000-0005-0000-0000-000004000000}"/>
    <cellStyle name="Normal" xfId="0" builtinId="0"/>
    <cellStyle name="Normal 2" xfId="1" xr:uid="{00000000-0005-0000-0000-000006000000}"/>
    <cellStyle name="Normal 2 2 2" xfId="3" xr:uid="{00000000-0005-0000-0000-000007000000}"/>
    <cellStyle name="Prosent" xfId="5" builtinId="5"/>
  </cellStyles>
  <dxfs count="595">
    <dxf>
      <numFmt numFmtId="13" formatCode="0\ %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3" formatCode="0\ %"/>
    </dxf>
    <dxf>
      <numFmt numFmtId="165" formatCode="_ * #,##0_ ;_ * \-#,##0_ ;_ * &quot;-&quot;??_ ;_ @_ 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0" formatCode="General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3" formatCode="0\ %"/>
    </dxf>
    <dxf>
      <numFmt numFmtId="165" formatCode="_ * #,##0_ ;_ * \-#,##0_ ;_ * &quot;-&quot;??_ ;_ @_ 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0" formatCode="General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3" formatCode="0\ %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3" formatCode="0\ %"/>
    </dxf>
    <dxf>
      <numFmt numFmtId="0" formatCode="General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_ * #,##0_ ;_ * \-#,##0_ ;_ * &quot;-&quot;??_ ;_ @_ 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3" formatCode="0\ %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3" formatCode="0\ %"/>
    </dxf>
    <dxf>
      <numFmt numFmtId="0" formatCode="General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7" formatCode="_ * #,##0.0_ ;_ * \-#,##0.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6" formatCode="0.0\ %"/>
    </dxf>
    <dxf>
      <numFmt numFmtId="13" formatCode="0\ %"/>
    </dxf>
    <dxf>
      <numFmt numFmtId="13" formatCode="0\ %"/>
    </dxf>
    <dxf>
      <numFmt numFmtId="13" formatCode="0\ %"/>
    </dxf>
    <dxf>
      <numFmt numFmtId="165" formatCode="_ * #,##0_ ;_ * \-#,##0_ ;_ * &quot;-&quot;??_ ;_ @_ "/>
    </dxf>
    <dxf>
      <numFmt numFmtId="13" formatCode="0\ %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3" formatCode="0\ %"/>
    </dxf>
    <dxf>
      <numFmt numFmtId="1" formatCode="0"/>
    </dxf>
    <dxf>
      <numFmt numFmtId="13" formatCode="0\ %"/>
    </dxf>
    <dxf>
      <numFmt numFmtId="13" formatCode="0\ %"/>
    </dxf>
    <dxf>
      <numFmt numFmtId="14" formatCode="0.00\ %"/>
    </dxf>
    <dxf>
      <numFmt numFmtId="13" formatCode="0\ %"/>
    </dxf>
    <dxf>
      <numFmt numFmtId="165" formatCode="_ * #,##0_ ;_ * \-#,##0_ ;_ * &quot;-&quot;??_ ;_ @_ "/>
    </dxf>
    <dxf>
      <numFmt numFmtId="0" formatCode="General"/>
    </dxf>
    <dxf>
      <numFmt numFmtId="13" formatCode="0\ %"/>
    </dxf>
    <dxf>
      <numFmt numFmtId="13" formatCode="0\ %"/>
    </dxf>
    <dxf>
      <numFmt numFmtId="14" formatCode="0.00\ %"/>
    </dxf>
    <dxf>
      <numFmt numFmtId="1" formatCode="0"/>
    </dxf>
    <dxf>
      <numFmt numFmtId="13" formatCode="0\ %"/>
    </dxf>
    <dxf>
      <numFmt numFmtId="14" formatCode="0.00\ %"/>
    </dxf>
    <dxf>
      <numFmt numFmtId="165" formatCode="_ * #,##0_ ;_ * \-#,##0_ ;_ * &quot;-&quot;??_ ;_ @_ 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numFmt numFmtId="0" formatCode="General"/>
    </dxf>
    <dxf>
      <numFmt numFmtId="13" formatCode="0\ %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4" formatCode="0.00\ %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4" formatCode="0.0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3" formatCode="0\ %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" formatCode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4" formatCode="0.00\ %"/>
    </dxf>
    <dxf>
      <numFmt numFmtId="165" formatCode="_ * #,##0_ ;_ * \-#,##0_ ;_ * &quot;-&quot;??_ ;_ @_ "/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" formatCode="0"/>
    </dxf>
    <dxf>
      <numFmt numFmtId="13" formatCode="0\ %"/>
    </dxf>
    <dxf>
      <font>
        <color theme="0"/>
      </font>
    </dxf>
  </dxfs>
  <tableStyles count="1" defaultTableStyle="TableStyleMedium2" defaultPivotStyle="PivotStyleLight16">
    <tableStyle name="Uten farge" table="0" count="1" xr9:uid="{00000000-0011-0000-FFFF-FFFF00000000}">
      <tableStyleElement type="pageFieldLabels" dxfId="594"/>
    </tableStyle>
  </tableStyles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26" Type="http://schemas.openxmlformats.org/officeDocument/2006/relationships/pivotCacheDefinition" Target="pivotCache/pivotCacheDefinition13.xml"/><Relationship Id="rId39" Type="http://schemas.openxmlformats.org/officeDocument/2006/relationships/pivotCacheDefinition" Target="pivotCache/pivotCacheDefinition26.xml"/><Relationship Id="rId21" Type="http://schemas.openxmlformats.org/officeDocument/2006/relationships/pivotCacheDefinition" Target="pivotCache/pivotCacheDefinition8.xml"/><Relationship Id="rId34" Type="http://schemas.openxmlformats.org/officeDocument/2006/relationships/pivotCacheDefinition" Target="pivotCache/pivotCacheDefinition21.xml"/><Relationship Id="rId42" Type="http://schemas.openxmlformats.org/officeDocument/2006/relationships/pivotCacheDefinition" Target="pivotCache/pivotCacheDefinition29.xml"/><Relationship Id="rId47" Type="http://schemas.openxmlformats.org/officeDocument/2006/relationships/pivotCacheDefinition" Target="pivotCache/pivotCacheDefinition34.xml"/><Relationship Id="rId50" Type="http://schemas.openxmlformats.org/officeDocument/2006/relationships/pivotCacheDefinition" Target="pivotCache/pivotCacheDefinition37.xml"/><Relationship Id="rId55" Type="http://schemas.microsoft.com/office/2007/relationships/slicerCache" Target="slicerCaches/slicerCache1.xml"/><Relationship Id="rId63" Type="http://schemas.openxmlformats.org/officeDocument/2006/relationships/theme" Target="theme/theme1.xml"/><Relationship Id="rId68" Type="http://schemas.openxmlformats.org/officeDocument/2006/relationships/powerPivotData" Target="model/item.data"/><Relationship Id="rId76" Type="http://schemas.openxmlformats.org/officeDocument/2006/relationships/customXml" Target="../customXml/item7.xml"/><Relationship Id="rId84" Type="http://schemas.openxmlformats.org/officeDocument/2006/relationships/customXml" Target="../customXml/item15.xml"/><Relationship Id="rId89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92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9" Type="http://schemas.openxmlformats.org/officeDocument/2006/relationships/pivotCacheDefinition" Target="pivotCache/pivotCacheDefinition1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1.xml"/><Relationship Id="rId32" Type="http://schemas.openxmlformats.org/officeDocument/2006/relationships/pivotCacheDefinition" Target="pivotCache/pivotCacheDefinition19.xml"/><Relationship Id="rId37" Type="http://schemas.openxmlformats.org/officeDocument/2006/relationships/pivotCacheDefinition" Target="pivotCache/pivotCacheDefinition24.xml"/><Relationship Id="rId40" Type="http://schemas.openxmlformats.org/officeDocument/2006/relationships/pivotCacheDefinition" Target="pivotCache/pivotCacheDefinition27.xml"/><Relationship Id="rId45" Type="http://schemas.openxmlformats.org/officeDocument/2006/relationships/pivotCacheDefinition" Target="pivotCache/pivotCacheDefinition32.xml"/><Relationship Id="rId53" Type="http://schemas.openxmlformats.org/officeDocument/2006/relationships/pivotCacheDefinition" Target="pivotCache/pivotCacheDefinition40.xml"/><Relationship Id="rId58" Type="http://schemas.microsoft.com/office/2007/relationships/slicerCache" Target="slicerCaches/slicerCache4.xml"/><Relationship Id="rId66" Type="http://schemas.openxmlformats.org/officeDocument/2006/relationships/sharedStrings" Target="sharedStrings.xml"/><Relationship Id="rId74" Type="http://schemas.openxmlformats.org/officeDocument/2006/relationships/customXml" Target="../customXml/item5.xml"/><Relationship Id="rId79" Type="http://schemas.openxmlformats.org/officeDocument/2006/relationships/customXml" Target="../customXml/item10.xml"/><Relationship Id="rId87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61" Type="http://schemas.microsoft.com/office/2007/relationships/slicerCache" Target="slicerCaches/slicerCache7.xml"/><Relationship Id="rId82" Type="http://schemas.openxmlformats.org/officeDocument/2006/relationships/customXml" Target="../customXml/item13.xml"/><Relationship Id="rId90" Type="http://schemas.openxmlformats.org/officeDocument/2006/relationships/customXml" Target="../customXml/item21.xml"/><Relationship Id="rId19" Type="http://schemas.openxmlformats.org/officeDocument/2006/relationships/pivotCacheDefinition" Target="pivotCache/pivotCacheDefinition6.xml"/><Relationship Id="rId14" Type="http://schemas.openxmlformats.org/officeDocument/2006/relationships/pivotCacheDefinition" Target="pivotCache/pivotCacheDefinition1.xml"/><Relationship Id="rId22" Type="http://schemas.openxmlformats.org/officeDocument/2006/relationships/pivotCacheDefinition" Target="pivotCache/pivotCacheDefinition9.xml"/><Relationship Id="rId27" Type="http://schemas.openxmlformats.org/officeDocument/2006/relationships/pivotCacheDefinition" Target="pivotCache/pivotCacheDefinition14.xml"/><Relationship Id="rId30" Type="http://schemas.openxmlformats.org/officeDocument/2006/relationships/pivotCacheDefinition" Target="pivotCache/pivotCacheDefinition17.xml"/><Relationship Id="rId35" Type="http://schemas.openxmlformats.org/officeDocument/2006/relationships/pivotCacheDefinition" Target="pivotCache/pivotCacheDefinition22.xml"/><Relationship Id="rId43" Type="http://schemas.openxmlformats.org/officeDocument/2006/relationships/pivotCacheDefinition" Target="pivotCache/pivotCacheDefinition30.xml"/><Relationship Id="rId48" Type="http://schemas.openxmlformats.org/officeDocument/2006/relationships/pivotCacheDefinition" Target="pivotCache/pivotCacheDefinition35.xml"/><Relationship Id="rId56" Type="http://schemas.microsoft.com/office/2007/relationships/slicerCache" Target="slicerCaches/slicerCache2.xml"/><Relationship Id="rId64" Type="http://schemas.openxmlformats.org/officeDocument/2006/relationships/connections" Target="connections.xml"/><Relationship Id="rId69" Type="http://schemas.openxmlformats.org/officeDocument/2006/relationships/calcChain" Target="calcChain.xml"/><Relationship Id="rId77" Type="http://schemas.openxmlformats.org/officeDocument/2006/relationships/customXml" Target="../customXml/item8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38.xml"/><Relationship Id="rId72" Type="http://schemas.openxmlformats.org/officeDocument/2006/relationships/customXml" Target="../customXml/item3.xml"/><Relationship Id="rId80" Type="http://schemas.openxmlformats.org/officeDocument/2006/relationships/customXml" Target="../customXml/item11.xml"/><Relationship Id="rId85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pivotCacheDefinition" Target="pivotCache/pivotCacheDefinition12.xml"/><Relationship Id="rId33" Type="http://schemas.openxmlformats.org/officeDocument/2006/relationships/pivotCacheDefinition" Target="pivotCache/pivotCacheDefinition20.xml"/><Relationship Id="rId38" Type="http://schemas.openxmlformats.org/officeDocument/2006/relationships/pivotCacheDefinition" Target="pivotCache/pivotCacheDefinition25.xml"/><Relationship Id="rId46" Type="http://schemas.openxmlformats.org/officeDocument/2006/relationships/pivotCacheDefinition" Target="pivotCache/pivotCacheDefinition33.xml"/><Relationship Id="rId59" Type="http://schemas.microsoft.com/office/2007/relationships/slicerCache" Target="slicerCaches/slicerCache5.xml"/><Relationship Id="rId67" Type="http://schemas.openxmlformats.org/officeDocument/2006/relationships/sheetMetadata" Target="metadata.xml"/><Relationship Id="rId20" Type="http://schemas.openxmlformats.org/officeDocument/2006/relationships/pivotCacheDefinition" Target="pivotCache/pivotCacheDefinition7.xml"/><Relationship Id="rId41" Type="http://schemas.openxmlformats.org/officeDocument/2006/relationships/pivotCacheDefinition" Target="pivotCache/pivotCacheDefinition28.xml"/><Relationship Id="rId54" Type="http://schemas.openxmlformats.org/officeDocument/2006/relationships/pivotCacheDefinition" Target="pivotCache/pivotCacheDefinition41.xml"/><Relationship Id="rId62" Type="http://schemas.microsoft.com/office/2007/relationships/slicerCache" Target="slicerCaches/slicerCache8.xml"/><Relationship Id="rId70" Type="http://schemas.openxmlformats.org/officeDocument/2006/relationships/customXml" Target="../customXml/item1.xml"/><Relationship Id="rId75" Type="http://schemas.openxmlformats.org/officeDocument/2006/relationships/customXml" Target="../customXml/item6.xml"/><Relationship Id="rId83" Type="http://schemas.openxmlformats.org/officeDocument/2006/relationships/customXml" Target="../customXml/item14.xml"/><Relationship Id="rId88" Type="http://schemas.openxmlformats.org/officeDocument/2006/relationships/customXml" Target="../customXml/item19.xml"/><Relationship Id="rId91" Type="http://schemas.openxmlformats.org/officeDocument/2006/relationships/customXml" Target="../customXml/item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2.xml"/><Relationship Id="rId23" Type="http://schemas.openxmlformats.org/officeDocument/2006/relationships/pivotCacheDefinition" Target="pivotCache/pivotCacheDefinition10.xml"/><Relationship Id="rId28" Type="http://schemas.openxmlformats.org/officeDocument/2006/relationships/pivotCacheDefinition" Target="pivotCache/pivotCacheDefinition15.xml"/><Relationship Id="rId36" Type="http://schemas.openxmlformats.org/officeDocument/2006/relationships/pivotCacheDefinition" Target="pivotCache/pivotCacheDefinition23.xml"/><Relationship Id="rId49" Type="http://schemas.openxmlformats.org/officeDocument/2006/relationships/pivotCacheDefinition" Target="pivotCache/pivotCacheDefinition36.xml"/><Relationship Id="rId57" Type="http://schemas.microsoft.com/office/2007/relationships/slicerCache" Target="slicerCaches/slicerCache3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18.xml"/><Relationship Id="rId44" Type="http://schemas.openxmlformats.org/officeDocument/2006/relationships/pivotCacheDefinition" Target="pivotCache/pivotCacheDefinition31.xml"/><Relationship Id="rId52" Type="http://schemas.openxmlformats.org/officeDocument/2006/relationships/pivotCacheDefinition" Target="pivotCache/pivotCacheDefinition39.xml"/><Relationship Id="rId60" Type="http://schemas.microsoft.com/office/2007/relationships/slicerCache" Target="slicerCaches/slicerCache6.xml"/><Relationship Id="rId65" Type="http://schemas.openxmlformats.org/officeDocument/2006/relationships/styles" Target="styles.xml"/><Relationship Id="rId73" Type="http://schemas.openxmlformats.org/officeDocument/2006/relationships/customXml" Target="../customXml/item4.xml"/><Relationship Id="rId78" Type="http://schemas.openxmlformats.org/officeDocument/2006/relationships/customXml" Target="../customXml/item9.xml"/><Relationship Id="rId81" Type="http://schemas.openxmlformats.org/officeDocument/2006/relationships/customXml" Target="../customXml/item12.xml"/><Relationship Id="rId86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PD_kom3!$P$3</c:f>
          <c:strCache>
            <c:ptCount val="1"/>
            <c:pt idx="0">
              <c:v>Antall melkeleverandører og gjennomsnittlig levert melkemengde i Trøndelag 1998 - 2018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923497942386831"/>
          <c:y val="0.19668111111111111"/>
          <c:w val="0.77845514403292171"/>
          <c:h val="0.64018148148148157"/>
        </c:manualLayout>
      </c:layout>
      <c:lineChart>
        <c:grouping val="standard"/>
        <c:varyColors val="0"/>
        <c:ser>
          <c:idx val="0"/>
          <c:order val="0"/>
          <c:tx>
            <c:strRef>
              <c:f>PD_kom3!$L$5</c:f>
              <c:strCache>
                <c:ptCount val="1"/>
                <c:pt idx="0">
                  <c:v>leverandører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FD-4B6D-82D6-C226487535C5}"/>
                </c:ext>
              </c:extLst>
            </c:dLbl>
            <c:dLbl>
              <c:idx val="3"/>
              <c:layout>
                <c:manualLayout>
                  <c:x val="-7.776442066879044E-2"/>
                  <c:y val="0.1080875760095205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D-4B6D-82D6-C226487535C5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FD-4B6D-82D6-C226487535C5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FD-4B6D-82D6-C22648753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PD_kom3!$K$6:$K$26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PD_kom3!$L$6:$L$26</c:f>
              <c:numCache>
                <c:formatCode>_ * #\ ##0_ ;_ * \-#\ ##0_ ;_ * "-"??_ ;_ @_ </c:formatCode>
                <c:ptCount val="21"/>
                <c:pt idx="0">
                  <c:v>4717</c:v>
                </c:pt>
                <c:pt idx="1">
                  <c:v>4532</c:v>
                </c:pt>
                <c:pt idx="2">
                  <c:v>4364</c:v>
                </c:pt>
                <c:pt idx="3">
                  <c:v>3976</c:v>
                </c:pt>
                <c:pt idx="4">
                  <c:v>3734</c:v>
                </c:pt>
                <c:pt idx="5">
                  <c:v>3525</c:v>
                </c:pt>
                <c:pt idx="6">
                  <c:v>3369</c:v>
                </c:pt>
                <c:pt idx="7">
                  <c:v>3221</c:v>
                </c:pt>
                <c:pt idx="8">
                  <c:v>2987</c:v>
                </c:pt>
                <c:pt idx="9">
                  <c:v>2754</c:v>
                </c:pt>
                <c:pt idx="10">
                  <c:v>2585</c:v>
                </c:pt>
                <c:pt idx="11">
                  <c:v>2367</c:v>
                </c:pt>
                <c:pt idx="12">
                  <c:v>2199</c:v>
                </c:pt>
                <c:pt idx="13">
                  <c:v>2160</c:v>
                </c:pt>
                <c:pt idx="14">
                  <c:v>2042</c:v>
                </c:pt>
                <c:pt idx="15">
                  <c:v>1945</c:v>
                </c:pt>
                <c:pt idx="16">
                  <c:v>1841</c:v>
                </c:pt>
                <c:pt idx="17">
                  <c:v>1721</c:v>
                </c:pt>
                <c:pt idx="18">
                  <c:v>1667</c:v>
                </c:pt>
                <c:pt idx="19">
                  <c:v>1635</c:v>
                </c:pt>
                <c:pt idx="20">
                  <c:v>1554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FD-4B6D-82D6-C2264875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246816"/>
        <c:axId val="1325254032"/>
      </c:lineChart>
      <c:lineChart>
        <c:grouping val="standard"/>
        <c:varyColors val="0"/>
        <c:ser>
          <c:idx val="1"/>
          <c:order val="1"/>
          <c:tx>
            <c:strRef>
              <c:f>PD_kom3!$M$5</c:f>
              <c:strCache>
                <c:ptCount val="1"/>
                <c:pt idx="0">
                  <c:v>gjsnitt.størr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FD-4B6D-82D6-C226487535C5}"/>
                </c:ext>
              </c:extLst>
            </c:dLbl>
            <c:dLbl>
              <c:idx val="16"/>
              <c:layout>
                <c:manualLayout>
                  <c:x val="-9.1014487052565554E-2"/>
                  <c:y val="-0.10089295903229488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FD-4B6D-82D6-C226487535C5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FD-4B6D-82D6-C226487535C5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FD-4B6D-82D6-C22648753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PD_kom3!$K$6:$K$26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PD_kom3!$M$6:$M$26</c:f>
              <c:numCache>
                <c:formatCode>_ * #\ ##0_ ;_ * \-#\ ##0_ ;_ * "-"??_ ;_ @_ </c:formatCode>
                <c:ptCount val="21"/>
                <c:pt idx="0">
                  <c:v>72.198146975386464</c:v>
                </c:pt>
                <c:pt idx="1">
                  <c:v>73.839804604150245</c:v>
                </c:pt>
                <c:pt idx="2">
                  <c:v>72.884930511120743</c:v>
                </c:pt>
                <c:pt idx="3">
                  <c:v>77.274593291943063</c:v>
                </c:pt>
                <c:pt idx="4">
                  <c:v>82.432779484997852</c:v>
                </c:pt>
                <c:pt idx="5">
                  <c:v>88.24096463009424</c:v>
                </c:pt>
                <c:pt idx="6">
                  <c:v>92.049906557338716</c:v>
                </c:pt>
                <c:pt idx="7">
                  <c:v>95.662649688836169</c:v>
                </c:pt>
                <c:pt idx="8">
                  <c:v>102.53080602329027</c:v>
                </c:pt>
                <c:pt idx="9">
                  <c:v>114.88112012279788</c:v>
                </c:pt>
                <c:pt idx="10">
                  <c:v>120.96103241958461</c:v>
                </c:pt>
                <c:pt idx="11">
                  <c:v>131.27786958889897</c:v>
                </c:pt>
                <c:pt idx="12">
                  <c:v>143.0185374167325</c:v>
                </c:pt>
                <c:pt idx="13">
                  <c:v>142.2569078626978</c:v>
                </c:pt>
                <c:pt idx="14">
                  <c:v>155.78167003023415</c:v>
                </c:pt>
                <c:pt idx="15">
                  <c:v>162.78591028851866</c:v>
                </c:pt>
                <c:pt idx="16">
                  <c:v>168.51469145400034</c:v>
                </c:pt>
                <c:pt idx="17">
                  <c:v>184.41330393756874</c:v>
                </c:pt>
                <c:pt idx="18">
                  <c:v>190.48228954649642</c:v>
                </c:pt>
                <c:pt idx="19">
                  <c:v>192.16570172340718</c:v>
                </c:pt>
                <c:pt idx="20">
                  <c:v>204.05872305824147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FD-4B6D-82D6-C2264875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308536"/>
        <c:axId val="703301320"/>
      </c:lineChart>
      <c:catAx>
        <c:axId val="13252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9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5254032"/>
        <c:crosses val="autoZero"/>
        <c:auto val="1"/>
        <c:lblAlgn val="ctr"/>
        <c:lblOffset val="100"/>
        <c:tickLblSkip val="1"/>
        <c:noMultiLvlLbl val="0"/>
      </c:catAx>
      <c:valAx>
        <c:axId val="132525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650">
                    <a:solidFill>
                      <a:schemeClr val="tx2"/>
                    </a:solidFill>
                  </a:rPr>
                  <a:t>tusen liter</a:t>
                </a:r>
              </a:p>
            </c:rich>
          </c:tx>
          <c:layout>
            <c:manualLayout>
              <c:xMode val="edge"/>
              <c:yMode val="edge"/>
              <c:x val="4.2399176954732495E-3"/>
              <c:y val="0.37567222222222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5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5246816"/>
        <c:crosses val="autoZero"/>
        <c:crossBetween val="between"/>
      </c:valAx>
      <c:valAx>
        <c:axId val="703301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5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650">
                    <a:solidFill>
                      <a:schemeClr val="accent2"/>
                    </a:solidFill>
                  </a:rPr>
                  <a:t>tusen liter</a:t>
                </a:r>
              </a:p>
            </c:rich>
          </c:tx>
          <c:layout>
            <c:manualLayout>
              <c:xMode val="edge"/>
              <c:yMode val="edge"/>
              <c:x val="0.96698086419753082"/>
              <c:y val="0.3800585185185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5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3308536"/>
        <c:crosses val="max"/>
        <c:crossBetween val="between"/>
      </c:valAx>
      <c:catAx>
        <c:axId val="7033085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0330132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[Melkeleveranser_Midt_Norge_1998_2018_pres.xlsx]PD_kom3!Pivottabell6</c:name>
    <c:fmtId val="3"/>
  </c:pivotSource>
  <c:chart>
    <c:title>
      <c:tx>
        <c:strRef>
          <c:f>PD_kom3!$P$2</c:f>
          <c:strCache>
            <c:ptCount val="1"/>
            <c:pt idx="0">
              <c:v>Innveid melkemengde til meieri i Trøndelag 1998 - 2018 i tusen liter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850571191338463E-2"/>
              <c:y val="0.1450985422788015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7.5341578134136777E-2"/>
              <c:y val="0.1334017499170244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850571191338463E-2"/>
              <c:y val="0.1450985422788015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7.5341578134136777E-2"/>
              <c:y val="0.1334017499170244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layout>
            <c:manualLayout>
              <c:x val="-2.2850571191338463E-2"/>
              <c:y val="0.1450985422788015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7.5341578134136777E-2"/>
              <c:y val="0.1334017499170244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4.3052057613168722E-2"/>
              <c:y val="9.352148148148144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770811965811965"/>
          <c:y val="0.14920148148148149"/>
          <c:w val="0.7880183760683761"/>
          <c:h val="0.72560148148148151"/>
        </c:manualLayout>
      </c:layout>
      <c:lineChart>
        <c:grouping val="standard"/>
        <c:varyColors val="0"/>
        <c:ser>
          <c:idx val="0"/>
          <c:order val="0"/>
          <c:tx>
            <c:strRef>
              <c:f>PD_kom3!$P$2</c:f>
              <c:strCache>
                <c:ptCount val="1"/>
                <c:pt idx="0">
                  <c:v>Totalt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2502-484D-80D7-E34CCAF2714D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6D60-42EB-9707-DDF833617DD5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2502-484D-80D7-E34CCAF2714D}"/>
              </c:ext>
            </c:extLst>
          </c:dPt>
          <c:dLbls>
            <c:dLbl>
              <c:idx val="0"/>
              <c:layout>
                <c:manualLayout>
                  <c:x val="-4.3052057613168722E-2"/>
                  <c:y val="9.3521481481481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02-484D-80D7-E34CCAF2714D}"/>
                </c:ext>
              </c:extLst>
            </c:dLbl>
            <c:dLbl>
              <c:idx val="20"/>
              <c:layout>
                <c:manualLayout>
                  <c:x val="-7.5341578134136777E-2"/>
                  <c:y val="0.133401749917024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60-42EB-9707-DDF833617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PD_kom3!$P$2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PD_kom3!$P$2</c:f>
              <c:numCache>
                <c:formatCode>_ * #\ ##0_ ;_ * \-#\ ##0_ ;_ * "-"??_ ;_ @_ </c:formatCode>
                <c:ptCount val="21"/>
                <c:pt idx="0">
                  <c:v>349634.07300000009</c:v>
                </c:pt>
                <c:pt idx="1">
                  <c:v>344284.35700000002</c:v>
                </c:pt>
                <c:pt idx="2">
                  <c:v>326039.42200000008</c:v>
                </c:pt>
                <c:pt idx="3">
                  <c:v>314442.99400000006</c:v>
                </c:pt>
                <c:pt idx="4">
                  <c:v>316113.33900000009</c:v>
                </c:pt>
                <c:pt idx="5">
                  <c:v>320591.94000000006</c:v>
                </c:pt>
                <c:pt idx="6">
                  <c:v>319737</c:v>
                </c:pt>
                <c:pt idx="7">
                  <c:v>318643</c:v>
                </c:pt>
                <c:pt idx="8">
                  <c:v>316457</c:v>
                </c:pt>
                <c:pt idx="9">
                  <c:v>330402</c:v>
                </c:pt>
                <c:pt idx="10">
                  <c:v>323721</c:v>
                </c:pt>
                <c:pt idx="11">
                  <c:v>316998</c:v>
                </c:pt>
                <c:pt idx="12">
                  <c:v>320848.01399999991</c:v>
                </c:pt>
                <c:pt idx="13">
                  <c:v>315310.43899999995</c:v>
                </c:pt>
                <c:pt idx="14">
                  <c:v>327297.35599999991</c:v>
                </c:pt>
                <c:pt idx="15">
                  <c:v>324105.08199999994</c:v>
                </c:pt>
                <c:pt idx="16">
                  <c:v>319841.47299999988</c:v>
                </c:pt>
                <c:pt idx="17">
                  <c:v>327415.12400000001</c:v>
                </c:pt>
                <c:pt idx="18">
                  <c:v>325970.18000000005</c:v>
                </c:pt>
                <c:pt idx="19">
                  <c:v>319976.50499999995</c:v>
                </c:pt>
                <c:pt idx="20">
                  <c:v>324826.31099999993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02-484D-80D7-E34CCAF27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377688"/>
        <c:axId val="1023376048"/>
      </c:lineChart>
      <c:catAx>
        <c:axId val="102337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3376048"/>
        <c:crosses val="autoZero"/>
        <c:auto val="1"/>
        <c:lblAlgn val="ctr"/>
        <c:lblOffset val="100"/>
        <c:tickLblSkip val="1"/>
        <c:noMultiLvlLbl val="0"/>
      </c:catAx>
      <c:valAx>
        <c:axId val="10233760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650">
                    <a:solidFill>
                      <a:schemeClr val="tx2"/>
                    </a:solidFill>
                  </a:rPr>
                  <a:t>tusen liter</a:t>
                </a:r>
              </a:p>
            </c:rich>
          </c:tx>
          <c:layout>
            <c:manualLayout>
              <c:xMode val="edge"/>
              <c:yMode val="edge"/>
              <c:x val="1.3568376068376069E-2"/>
              <c:y val="0.43910629629629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5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337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[Melkeleveranser_Midt_Norge_1998_2018_pres.xlsx]P_D_rang!Pivottabell6</c:name>
    <c:fmtId val="2"/>
  </c:pivotSource>
  <c:chart>
    <c:title>
      <c:tx>
        <c:strRef>
          <c:f>P_D_rang!$Y$5</c:f>
          <c:strCache>
            <c:ptCount val="1"/>
            <c:pt idx="0">
              <c:v>Antall melkeleverandører (hentepunkt) kommunevis i 2018</c:v>
            </c:pt>
          </c:strCache>
        </c:strRef>
      </c:tx>
      <c:layout>
        <c:manualLayout>
          <c:xMode val="edge"/>
          <c:yMode val="edge"/>
          <c:x val="0.18365527777777774"/>
          <c:y val="6.13526570048309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285865862511867"/>
          <c:y val="5.8098814311119795E-2"/>
          <c:w val="0.70305439213715304"/>
          <c:h val="0.91595495169082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P_D_rang!$Y$5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P_D_rang!$Y$5</c:f>
              <c:strCache>
                <c:ptCount val="47"/>
                <c:pt idx="0">
                  <c:v>Meråker</c:v>
                </c:pt>
                <c:pt idx="1">
                  <c:v>Frøya</c:v>
                </c:pt>
                <c:pt idx="2">
                  <c:v>Røyrvik</c:v>
                </c:pt>
                <c:pt idx="3">
                  <c:v>Klæbu</c:v>
                </c:pt>
                <c:pt idx="4">
                  <c:v>Frosta</c:v>
                </c:pt>
                <c:pt idx="5">
                  <c:v>Flatanger</c:v>
                </c:pt>
                <c:pt idx="6">
                  <c:v>Namsskogan</c:v>
                </c:pt>
                <c:pt idx="7">
                  <c:v>Malvik</c:v>
                </c:pt>
                <c:pt idx="8">
                  <c:v>Hitra</c:v>
                </c:pt>
                <c:pt idx="9">
                  <c:v>Tydal</c:v>
                </c:pt>
                <c:pt idx="10">
                  <c:v>Osen</c:v>
                </c:pt>
                <c:pt idx="11">
                  <c:v>Fosnes</c:v>
                </c:pt>
                <c:pt idx="12">
                  <c:v>Roan</c:v>
                </c:pt>
                <c:pt idx="13">
                  <c:v>Skaun</c:v>
                </c:pt>
                <c:pt idx="14">
                  <c:v>Lierne</c:v>
                </c:pt>
                <c:pt idx="15">
                  <c:v>Snillfjord</c:v>
                </c:pt>
                <c:pt idx="16">
                  <c:v>Grong</c:v>
                </c:pt>
                <c:pt idx="17">
                  <c:v>Verran</c:v>
                </c:pt>
                <c:pt idx="18">
                  <c:v>Namsos</c:v>
                </c:pt>
                <c:pt idx="19">
                  <c:v>Holtålen</c:v>
                </c:pt>
                <c:pt idx="20">
                  <c:v>Leka</c:v>
                </c:pt>
                <c:pt idx="21">
                  <c:v>Trondheim</c:v>
                </c:pt>
                <c:pt idx="22">
                  <c:v>Vikna</c:v>
                </c:pt>
                <c:pt idx="23">
                  <c:v>Ørland</c:v>
                </c:pt>
                <c:pt idx="24">
                  <c:v>Agdenes</c:v>
                </c:pt>
                <c:pt idx="25">
                  <c:v>Hemne</c:v>
                </c:pt>
                <c:pt idx="26">
                  <c:v>Bjugn</c:v>
                </c:pt>
                <c:pt idx="27">
                  <c:v>Høylandet</c:v>
                </c:pt>
                <c:pt idx="28">
                  <c:v>Orkdal</c:v>
                </c:pt>
                <c:pt idx="29">
                  <c:v>Røros</c:v>
                </c:pt>
                <c:pt idx="30">
                  <c:v>Selbu</c:v>
                </c:pt>
                <c:pt idx="31">
                  <c:v>Stjørdal</c:v>
                </c:pt>
                <c:pt idx="32">
                  <c:v>Melhus</c:v>
                </c:pt>
                <c:pt idx="33">
                  <c:v>Rennebu</c:v>
                </c:pt>
                <c:pt idx="34">
                  <c:v>Snåsa</c:v>
                </c:pt>
                <c:pt idx="35">
                  <c:v>Åfjord</c:v>
                </c:pt>
                <c:pt idx="36">
                  <c:v>Meldal</c:v>
                </c:pt>
                <c:pt idx="37">
                  <c:v>Overhalla</c:v>
                </c:pt>
                <c:pt idx="38">
                  <c:v>Namdalseid</c:v>
                </c:pt>
                <c:pt idx="39">
                  <c:v>Oppdal</c:v>
                </c:pt>
                <c:pt idx="40">
                  <c:v>Inderøy</c:v>
                </c:pt>
                <c:pt idx="41">
                  <c:v>Nærøy</c:v>
                </c:pt>
                <c:pt idx="42">
                  <c:v>Verdal</c:v>
                </c:pt>
                <c:pt idx="43">
                  <c:v>Indre Fosen</c:v>
                </c:pt>
                <c:pt idx="44">
                  <c:v>Midtre Gauldal</c:v>
                </c:pt>
                <c:pt idx="45">
                  <c:v>Levanger</c:v>
                </c:pt>
                <c:pt idx="46">
                  <c:v>Steinkjer</c:v>
                </c:pt>
              </c:strCache>
            </c:strRef>
          </c:cat>
          <c:val>
            <c:numRef>
              <c:f>P_D_rang!$Y$5</c:f>
              <c:numCache>
                <c:formatCode>_ * #\ ##0_ ;_ * \-#\ ##0_ ;_ * "-"??_ ;_ @_ </c:formatCode>
                <c:ptCount val="47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28</c:v>
                </c:pt>
                <c:pt idx="25">
                  <c:v>30</c:v>
                </c:pt>
                <c:pt idx="26">
                  <c:v>30</c:v>
                </c:pt>
                <c:pt idx="27">
                  <c:v>32</c:v>
                </c:pt>
                <c:pt idx="28">
                  <c:v>36</c:v>
                </c:pt>
                <c:pt idx="29">
                  <c:v>38</c:v>
                </c:pt>
                <c:pt idx="30">
                  <c:v>40</c:v>
                </c:pt>
                <c:pt idx="31">
                  <c:v>43</c:v>
                </c:pt>
                <c:pt idx="32">
                  <c:v>45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48</c:v>
                </c:pt>
                <c:pt idx="38">
                  <c:v>49</c:v>
                </c:pt>
                <c:pt idx="39">
                  <c:v>52</c:v>
                </c:pt>
                <c:pt idx="40">
                  <c:v>55</c:v>
                </c:pt>
                <c:pt idx="41">
                  <c:v>58</c:v>
                </c:pt>
                <c:pt idx="42">
                  <c:v>61</c:v>
                </c:pt>
                <c:pt idx="43">
                  <c:v>86</c:v>
                </c:pt>
                <c:pt idx="44">
                  <c:v>86</c:v>
                </c:pt>
                <c:pt idx="45">
                  <c:v>89</c:v>
                </c:pt>
                <c:pt idx="4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3-41E7-A3D3-1A98A8D2F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08356264"/>
        <c:axId val="1608361184"/>
      </c:barChart>
      <c:catAx>
        <c:axId val="1608356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08361184"/>
        <c:crosses val="autoZero"/>
        <c:auto val="1"/>
        <c:lblAlgn val="ctr"/>
        <c:lblOffset val="100"/>
        <c:tickLblSkip val="1"/>
        <c:noMultiLvlLbl val="0"/>
      </c:catAx>
      <c:valAx>
        <c:axId val="16083611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antall melkeleverandører</a:t>
                </a:r>
              </a:p>
            </c:rich>
          </c:tx>
          <c:layout>
            <c:manualLayout>
              <c:xMode val="edge"/>
              <c:yMode val="edge"/>
              <c:x val="0.49176160160830962"/>
              <c:y val="0.974137483096461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crossAx val="160835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7F7F7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[Melkeleveranser_Midt_Norge_1998_2018_pres.xlsx]P_D_rang!Pivottabell7</c:name>
    <c:fmtId val="2"/>
  </c:pivotSource>
  <c:chart>
    <c:title>
      <c:tx>
        <c:strRef>
          <c:f>P_D_rang!$Y$6</c:f>
          <c:strCache>
            <c:ptCount val="1"/>
            <c:pt idx="0">
              <c:v>Innveid melkemengde kommunevis i 2018 i tusen liter</c:v>
            </c:pt>
          </c:strCache>
        </c:strRef>
      </c:tx>
      <c:layout>
        <c:manualLayout>
          <c:xMode val="edge"/>
          <c:yMode val="edge"/>
          <c:x val="9.7735833333333327E-2"/>
          <c:y val="7.60398550724637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1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621155365288076"/>
          <c:y val="5.8426328502415463E-2"/>
          <c:w val="0.73818974084550115"/>
          <c:h val="0.91443454106280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P_D_rang!$Y$6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1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P_D_rang!$Y$6</c:f>
              <c:strCache>
                <c:ptCount val="47"/>
                <c:pt idx="0">
                  <c:v>Røyrvik</c:v>
                </c:pt>
                <c:pt idx="1">
                  <c:v>Frøya</c:v>
                </c:pt>
                <c:pt idx="2">
                  <c:v>Meråker</c:v>
                </c:pt>
                <c:pt idx="3">
                  <c:v>Klæbu</c:v>
                </c:pt>
                <c:pt idx="4">
                  <c:v>Frosta</c:v>
                </c:pt>
                <c:pt idx="5">
                  <c:v>Hitra</c:v>
                </c:pt>
                <c:pt idx="6">
                  <c:v>Namsskogan</c:v>
                </c:pt>
                <c:pt idx="7">
                  <c:v>Flatanger</c:v>
                </c:pt>
                <c:pt idx="8">
                  <c:v>Malvik</c:v>
                </c:pt>
                <c:pt idx="9">
                  <c:v>Tydal</c:v>
                </c:pt>
                <c:pt idx="10">
                  <c:v>Holtålen</c:v>
                </c:pt>
                <c:pt idx="11">
                  <c:v>Verran</c:v>
                </c:pt>
                <c:pt idx="12">
                  <c:v>Skaun</c:v>
                </c:pt>
                <c:pt idx="13">
                  <c:v>Leka</c:v>
                </c:pt>
                <c:pt idx="14">
                  <c:v>Snillfjord</c:v>
                </c:pt>
                <c:pt idx="15">
                  <c:v>Trondheim</c:v>
                </c:pt>
                <c:pt idx="16">
                  <c:v>Roan</c:v>
                </c:pt>
                <c:pt idx="17">
                  <c:v>Osen</c:v>
                </c:pt>
                <c:pt idx="18">
                  <c:v>Fosnes</c:v>
                </c:pt>
                <c:pt idx="19">
                  <c:v>Lierne</c:v>
                </c:pt>
                <c:pt idx="20">
                  <c:v>Namsos</c:v>
                </c:pt>
                <c:pt idx="21">
                  <c:v>Høylandet</c:v>
                </c:pt>
                <c:pt idx="22">
                  <c:v>Vikna</c:v>
                </c:pt>
                <c:pt idx="23">
                  <c:v>Grong</c:v>
                </c:pt>
                <c:pt idx="24">
                  <c:v>Agdenes</c:v>
                </c:pt>
                <c:pt idx="25">
                  <c:v>Røros</c:v>
                </c:pt>
                <c:pt idx="26">
                  <c:v>Stjørdal</c:v>
                </c:pt>
                <c:pt idx="27">
                  <c:v>Ørland</c:v>
                </c:pt>
                <c:pt idx="28">
                  <c:v>Hemne</c:v>
                </c:pt>
                <c:pt idx="29">
                  <c:v>Bjugn</c:v>
                </c:pt>
                <c:pt idx="30">
                  <c:v>Rennebu</c:v>
                </c:pt>
                <c:pt idx="31">
                  <c:v>Melhus</c:v>
                </c:pt>
                <c:pt idx="32">
                  <c:v>Snåsa</c:v>
                </c:pt>
                <c:pt idx="33">
                  <c:v>Orkdal</c:v>
                </c:pt>
                <c:pt idx="34">
                  <c:v>Selbu</c:v>
                </c:pt>
                <c:pt idx="35">
                  <c:v>Oppdal</c:v>
                </c:pt>
                <c:pt idx="36">
                  <c:v>Overhalla</c:v>
                </c:pt>
                <c:pt idx="37">
                  <c:v>Namdalseid</c:v>
                </c:pt>
                <c:pt idx="38">
                  <c:v>Åfjord</c:v>
                </c:pt>
                <c:pt idx="39">
                  <c:v>Inderøy</c:v>
                </c:pt>
                <c:pt idx="40">
                  <c:v>Meldal</c:v>
                </c:pt>
                <c:pt idx="41">
                  <c:v>Midtre Gauldal</c:v>
                </c:pt>
                <c:pt idx="42">
                  <c:v>Verdal</c:v>
                </c:pt>
                <c:pt idx="43">
                  <c:v>Nærøy</c:v>
                </c:pt>
                <c:pt idx="44">
                  <c:v>Indre Fosen</c:v>
                </c:pt>
                <c:pt idx="45">
                  <c:v>Levanger</c:v>
                </c:pt>
                <c:pt idx="46">
                  <c:v>Steinkjer</c:v>
                </c:pt>
              </c:strCache>
            </c:strRef>
          </c:cat>
          <c:val>
            <c:numRef>
              <c:f>P_D_rang!$Y$6</c:f>
              <c:numCache>
                <c:formatCode>_ * #\ ##0_ ;_ * \-#\ ##0_ ;_ * "-"??_ ;_ @_ </c:formatCode>
                <c:ptCount val="47"/>
                <c:pt idx="0">
                  <c:v>410.36700000000002</c:v>
                </c:pt>
                <c:pt idx="1">
                  <c:v>524.39400000000001</c:v>
                </c:pt>
                <c:pt idx="2">
                  <c:v>656.49300000000005</c:v>
                </c:pt>
                <c:pt idx="3">
                  <c:v>1210.597</c:v>
                </c:pt>
                <c:pt idx="4">
                  <c:v>1391.5530000000001</c:v>
                </c:pt>
                <c:pt idx="5">
                  <c:v>1448.63</c:v>
                </c:pt>
                <c:pt idx="6">
                  <c:v>1729.116</c:v>
                </c:pt>
                <c:pt idx="7">
                  <c:v>1916.7070000000001</c:v>
                </c:pt>
                <c:pt idx="8">
                  <c:v>2065.7919999999999</c:v>
                </c:pt>
                <c:pt idx="9">
                  <c:v>2209.7069999999999</c:v>
                </c:pt>
                <c:pt idx="10">
                  <c:v>2277.6480000000001</c:v>
                </c:pt>
                <c:pt idx="11">
                  <c:v>2424.982</c:v>
                </c:pt>
                <c:pt idx="12">
                  <c:v>3077.8649999999998</c:v>
                </c:pt>
                <c:pt idx="13">
                  <c:v>3279.6570000000002</c:v>
                </c:pt>
                <c:pt idx="14">
                  <c:v>3308.078</c:v>
                </c:pt>
                <c:pt idx="15">
                  <c:v>3394.7420000000002</c:v>
                </c:pt>
                <c:pt idx="16">
                  <c:v>3471.2020000000002</c:v>
                </c:pt>
                <c:pt idx="17">
                  <c:v>3569.7379999999998</c:v>
                </c:pt>
                <c:pt idx="18">
                  <c:v>3831.3760000000002</c:v>
                </c:pt>
                <c:pt idx="19">
                  <c:v>3922.2640000000001</c:v>
                </c:pt>
                <c:pt idx="20">
                  <c:v>4430.0870000000004</c:v>
                </c:pt>
                <c:pt idx="21">
                  <c:v>5401.7640000000001</c:v>
                </c:pt>
                <c:pt idx="22">
                  <c:v>5542.8289999999997</c:v>
                </c:pt>
                <c:pt idx="23">
                  <c:v>5778.6459999999997</c:v>
                </c:pt>
                <c:pt idx="24">
                  <c:v>5854.6270000000004</c:v>
                </c:pt>
                <c:pt idx="25">
                  <c:v>6058.6469999999999</c:v>
                </c:pt>
                <c:pt idx="26">
                  <c:v>6074.3729999999996</c:v>
                </c:pt>
                <c:pt idx="27">
                  <c:v>6365.4160000000002</c:v>
                </c:pt>
                <c:pt idx="28">
                  <c:v>7080.8639999999996</c:v>
                </c:pt>
                <c:pt idx="29">
                  <c:v>7207.5789999999997</c:v>
                </c:pt>
                <c:pt idx="30">
                  <c:v>7412.4690000000001</c:v>
                </c:pt>
                <c:pt idx="31">
                  <c:v>8112.9589999999998</c:v>
                </c:pt>
                <c:pt idx="32">
                  <c:v>8160.1530000000002</c:v>
                </c:pt>
                <c:pt idx="33">
                  <c:v>8630.7489999999998</c:v>
                </c:pt>
                <c:pt idx="34">
                  <c:v>8762.1190000000006</c:v>
                </c:pt>
                <c:pt idx="35">
                  <c:v>9457.1090000000004</c:v>
                </c:pt>
                <c:pt idx="36">
                  <c:v>10562.953</c:v>
                </c:pt>
                <c:pt idx="37">
                  <c:v>10842.226000000001</c:v>
                </c:pt>
                <c:pt idx="38">
                  <c:v>11247.476000000001</c:v>
                </c:pt>
                <c:pt idx="39">
                  <c:v>11342.187</c:v>
                </c:pt>
                <c:pt idx="40">
                  <c:v>12139.441000000001</c:v>
                </c:pt>
                <c:pt idx="41">
                  <c:v>12820.121999999999</c:v>
                </c:pt>
                <c:pt idx="42">
                  <c:v>13281.125</c:v>
                </c:pt>
                <c:pt idx="43">
                  <c:v>13422.550999999999</c:v>
                </c:pt>
                <c:pt idx="44">
                  <c:v>18228.255000000001</c:v>
                </c:pt>
                <c:pt idx="45">
                  <c:v>24460.425999999999</c:v>
                </c:pt>
                <c:pt idx="46">
                  <c:v>30028.251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4-4053-8382-985915E7B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08367416"/>
        <c:axId val="1608363152"/>
      </c:barChart>
      <c:catAx>
        <c:axId val="160836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08363152"/>
        <c:crosses val="autoZero"/>
        <c:auto val="1"/>
        <c:lblAlgn val="ctr"/>
        <c:lblOffset val="100"/>
        <c:tickLblSkip val="1"/>
        <c:noMultiLvlLbl val="0"/>
      </c:catAx>
      <c:valAx>
        <c:axId val="160836315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tusen liter</a:t>
                </a:r>
              </a:p>
            </c:rich>
          </c:tx>
          <c:layout>
            <c:manualLayout>
              <c:xMode val="edge"/>
              <c:yMode val="edge"/>
              <c:x val="0.55140666666666671"/>
              <c:y val="0.97974444444444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crossAx val="160836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7F7F7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[Melkeleveranser_Midt_Norge_1998_2018_pres.xlsx]P_D_rang!Pivottabell11</c:name>
    <c:fmtId val="2"/>
  </c:pivotSource>
  <c:chart>
    <c:title>
      <c:tx>
        <c:strRef>
          <c:f>P_D_rang!$Y$7</c:f>
          <c:strCache>
            <c:ptCount val="1"/>
            <c:pt idx="0">
              <c:v>Gjennomsnittlig innveid melkemengde per foretak i 2018 i tusen liter</c:v>
            </c:pt>
          </c:strCache>
        </c:strRef>
      </c:tx>
      <c:layout>
        <c:manualLayout>
          <c:xMode val="edge"/>
          <c:yMode val="edge"/>
          <c:x val="0.15337805555555556"/>
          <c:y val="6.13526570048309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3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170722222222222"/>
          <c:y val="6.1097101449275361E-2"/>
          <c:w val="0.73948722222222218"/>
          <c:h val="0.912590217391304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P_D_rang!$Y$7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3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P_D_rang!$Y$7</c:f>
              <c:strCache>
                <c:ptCount val="47"/>
                <c:pt idx="0">
                  <c:v>Røyrvik</c:v>
                </c:pt>
                <c:pt idx="1">
                  <c:v>Holtålen</c:v>
                </c:pt>
                <c:pt idx="2">
                  <c:v>Hitra</c:v>
                </c:pt>
                <c:pt idx="3">
                  <c:v>Stjørdal</c:v>
                </c:pt>
                <c:pt idx="4">
                  <c:v>Verran</c:v>
                </c:pt>
                <c:pt idx="5">
                  <c:v>Midtre Gauldal</c:v>
                </c:pt>
                <c:pt idx="6">
                  <c:v>Trondheim</c:v>
                </c:pt>
                <c:pt idx="7">
                  <c:v>Leka</c:v>
                </c:pt>
                <c:pt idx="8">
                  <c:v>Tydal</c:v>
                </c:pt>
                <c:pt idx="9">
                  <c:v>Røros</c:v>
                </c:pt>
                <c:pt idx="10">
                  <c:v>Rennebu</c:v>
                </c:pt>
                <c:pt idx="11">
                  <c:v>Høylandet</c:v>
                </c:pt>
                <c:pt idx="12">
                  <c:v>Klæbu</c:v>
                </c:pt>
                <c:pt idx="13">
                  <c:v>Frosta</c:v>
                </c:pt>
                <c:pt idx="14">
                  <c:v>Frøya</c:v>
                </c:pt>
                <c:pt idx="15">
                  <c:v>Snåsa</c:v>
                </c:pt>
                <c:pt idx="16">
                  <c:v>Melhus</c:v>
                </c:pt>
                <c:pt idx="17">
                  <c:v>Oppdal</c:v>
                </c:pt>
                <c:pt idx="18">
                  <c:v>Malvik</c:v>
                </c:pt>
                <c:pt idx="19">
                  <c:v>Namsskogan</c:v>
                </c:pt>
                <c:pt idx="20">
                  <c:v>Snillfjord</c:v>
                </c:pt>
                <c:pt idx="21">
                  <c:v>Skaun</c:v>
                </c:pt>
                <c:pt idx="22">
                  <c:v>Inderøy</c:v>
                </c:pt>
                <c:pt idx="23">
                  <c:v>Agdenes</c:v>
                </c:pt>
                <c:pt idx="24">
                  <c:v>Indre Fosen</c:v>
                </c:pt>
                <c:pt idx="25">
                  <c:v>Verdal</c:v>
                </c:pt>
                <c:pt idx="26">
                  <c:v>Selbu</c:v>
                </c:pt>
                <c:pt idx="27">
                  <c:v>Overhalla</c:v>
                </c:pt>
                <c:pt idx="28">
                  <c:v>Namdalseid</c:v>
                </c:pt>
                <c:pt idx="29">
                  <c:v>Namsos</c:v>
                </c:pt>
                <c:pt idx="30">
                  <c:v>Lierne</c:v>
                </c:pt>
                <c:pt idx="31">
                  <c:v>Vikna</c:v>
                </c:pt>
                <c:pt idx="32">
                  <c:v>Roan</c:v>
                </c:pt>
                <c:pt idx="33">
                  <c:v>Nærøy</c:v>
                </c:pt>
                <c:pt idx="34">
                  <c:v>Hemne</c:v>
                </c:pt>
                <c:pt idx="35">
                  <c:v>Åfjord</c:v>
                </c:pt>
                <c:pt idx="36">
                  <c:v>Flatanger</c:v>
                </c:pt>
                <c:pt idx="37">
                  <c:v>Orkdal</c:v>
                </c:pt>
                <c:pt idx="38">
                  <c:v>Bjugn</c:v>
                </c:pt>
                <c:pt idx="39">
                  <c:v>Steinkjer</c:v>
                </c:pt>
                <c:pt idx="40">
                  <c:v>Ørland</c:v>
                </c:pt>
                <c:pt idx="41">
                  <c:v>Meldal</c:v>
                </c:pt>
                <c:pt idx="42">
                  <c:v>Osen</c:v>
                </c:pt>
                <c:pt idx="43">
                  <c:v>Fosnes</c:v>
                </c:pt>
                <c:pt idx="44">
                  <c:v>Levanger</c:v>
                </c:pt>
                <c:pt idx="45">
                  <c:v>Meråker</c:v>
                </c:pt>
                <c:pt idx="46">
                  <c:v>Grong</c:v>
                </c:pt>
              </c:strCache>
            </c:strRef>
          </c:cat>
          <c:val>
            <c:numRef>
              <c:f>P_D_rang!$Y$7</c:f>
              <c:numCache>
                <c:formatCode>_ * #\ ##0_ ;_ * \-#\ ##0_ ;_ * "-"??_ ;_ @_ </c:formatCode>
                <c:ptCount val="47"/>
                <c:pt idx="0">
                  <c:v>68.394499999999994</c:v>
                </c:pt>
                <c:pt idx="1">
                  <c:v>113.88239999999999</c:v>
                </c:pt>
                <c:pt idx="2">
                  <c:v>131.69363636363636</c:v>
                </c:pt>
                <c:pt idx="3">
                  <c:v>141.26448837209304</c:v>
                </c:pt>
                <c:pt idx="4">
                  <c:v>142.64599999999999</c:v>
                </c:pt>
                <c:pt idx="5">
                  <c:v>149.07118604651163</c:v>
                </c:pt>
                <c:pt idx="6">
                  <c:v>154.30645454545456</c:v>
                </c:pt>
                <c:pt idx="7">
                  <c:v>156.17414285714287</c:v>
                </c:pt>
                <c:pt idx="8">
                  <c:v>157.83621428571428</c:v>
                </c:pt>
                <c:pt idx="9">
                  <c:v>159.43807894736844</c:v>
                </c:pt>
                <c:pt idx="10">
                  <c:v>164.72153333333333</c:v>
                </c:pt>
                <c:pt idx="11">
                  <c:v>168.805125</c:v>
                </c:pt>
                <c:pt idx="12">
                  <c:v>172.94242857142859</c:v>
                </c:pt>
                <c:pt idx="13">
                  <c:v>173.94412500000001</c:v>
                </c:pt>
                <c:pt idx="14">
                  <c:v>174.798</c:v>
                </c:pt>
                <c:pt idx="15">
                  <c:v>177.39463043478261</c:v>
                </c:pt>
                <c:pt idx="16">
                  <c:v>180.28797777777777</c:v>
                </c:pt>
                <c:pt idx="17">
                  <c:v>181.86748076923078</c:v>
                </c:pt>
                <c:pt idx="18">
                  <c:v>187.79927272727272</c:v>
                </c:pt>
                <c:pt idx="19">
                  <c:v>192.124</c:v>
                </c:pt>
                <c:pt idx="20">
                  <c:v>194.59282352941179</c:v>
                </c:pt>
                <c:pt idx="21">
                  <c:v>205.191</c:v>
                </c:pt>
                <c:pt idx="22">
                  <c:v>206.22158181818182</c:v>
                </c:pt>
                <c:pt idx="23">
                  <c:v>209.09382142857143</c:v>
                </c:pt>
                <c:pt idx="24">
                  <c:v>211.95645348837209</c:v>
                </c:pt>
                <c:pt idx="25">
                  <c:v>217.72336065573768</c:v>
                </c:pt>
                <c:pt idx="26">
                  <c:v>219.052975</c:v>
                </c:pt>
                <c:pt idx="27">
                  <c:v>220.06152083333333</c:v>
                </c:pt>
                <c:pt idx="28">
                  <c:v>221.26991836734695</c:v>
                </c:pt>
                <c:pt idx="29">
                  <c:v>221.50435000000002</c:v>
                </c:pt>
                <c:pt idx="30">
                  <c:v>230.72141176470586</c:v>
                </c:pt>
                <c:pt idx="31">
                  <c:v>230.95120833333334</c:v>
                </c:pt>
                <c:pt idx="32">
                  <c:v>231.41346666666666</c:v>
                </c:pt>
                <c:pt idx="33">
                  <c:v>231.42329310344829</c:v>
                </c:pt>
                <c:pt idx="34">
                  <c:v>236.02879999999999</c:v>
                </c:pt>
                <c:pt idx="35">
                  <c:v>239.30799999999999</c:v>
                </c:pt>
                <c:pt idx="36">
                  <c:v>239.58837500000001</c:v>
                </c:pt>
                <c:pt idx="37">
                  <c:v>239.74302777777777</c:v>
                </c:pt>
                <c:pt idx="38">
                  <c:v>240.25263333333334</c:v>
                </c:pt>
                <c:pt idx="39">
                  <c:v>244.13212195121952</c:v>
                </c:pt>
                <c:pt idx="40">
                  <c:v>244.82369230769231</c:v>
                </c:pt>
                <c:pt idx="41">
                  <c:v>252.90502083333334</c:v>
                </c:pt>
                <c:pt idx="42">
                  <c:v>254.98128571428572</c:v>
                </c:pt>
                <c:pt idx="43">
                  <c:v>255.42506666666668</c:v>
                </c:pt>
                <c:pt idx="44">
                  <c:v>274.83624719101118</c:v>
                </c:pt>
                <c:pt idx="45">
                  <c:v>328.24650000000003</c:v>
                </c:pt>
                <c:pt idx="46">
                  <c:v>339.92035294117647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C-43AC-A810-5BABF884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52012320"/>
        <c:axId val="1852013632"/>
      </c:barChart>
      <c:catAx>
        <c:axId val="185201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2013632"/>
        <c:crosses val="autoZero"/>
        <c:auto val="1"/>
        <c:lblAlgn val="ctr"/>
        <c:lblOffset val="100"/>
        <c:noMultiLvlLbl val="0"/>
      </c:catAx>
      <c:valAx>
        <c:axId val="18520136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50"/>
                  <a:t>tusen liter</a:t>
                </a:r>
              </a:p>
            </c:rich>
          </c:tx>
          <c:layout>
            <c:manualLayout>
              <c:xMode val="edge"/>
              <c:yMode val="edge"/>
              <c:x val="0.55971527777777774"/>
              <c:y val="0.97828876811594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crossAx val="185201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266700</xdr:colOff>
      <xdr:row>10</xdr:row>
      <xdr:rowOff>0</xdr:rowOff>
    </xdr:from>
    <xdr:to>
      <xdr:col>49</xdr:col>
      <xdr:colOff>175260</xdr:colOff>
      <xdr:row>16</xdr:row>
      <xdr:rowOff>22860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_Tot_endr 1">
              <a:extLst>
                <a:ext uri="{FF2B5EF4-FFF2-40B4-BE49-F238E27FC236}">
                  <a16:creationId xmlns:a16="http://schemas.microsoft.com/office/drawing/2014/main" id="{12C4C6BD-889D-4B62-B8E6-2BA2FF4AC4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_Tot_end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89920" y="1257300"/>
              <a:ext cx="1828800" cy="800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46</xdr:col>
      <xdr:colOff>289560</xdr:colOff>
      <xdr:row>18</xdr:row>
      <xdr:rowOff>83820</xdr:rowOff>
    </xdr:from>
    <xdr:to>
      <xdr:col>51</xdr:col>
      <xdr:colOff>571500</xdr:colOff>
      <xdr:row>50</xdr:row>
      <xdr:rowOff>7620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nr_Tot_end 1">
              <a:extLst>
                <a:ext uri="{FF2B5EF4-FFF2-40B4-BE49-F238E27FC236}">
                  <a16:creationId xmlns:a16="http://schemas.microsoft.com/office/drawing/2014/main" id="{65E2A325-9336-402C-BEEB-0B61FB455B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nr_Tot_end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12780" y="2377440"/>
              <a:ext cx="3482340" cy="40690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0</xdr:rowOff>
    </xdr:from>
    <xdr:to>
      <xdr:col>8</xdr:col>
      <xdr:colOff>600420</xdr:colOff>
      <xdr:row>21</xdr:row>
      <xdr:rowOff>109200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91DBDC-0687-4E7A-A68B-9563ABDDD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</xdr:colOff>
      <xdr:row>22</xdr:row>
      <xdr:rowOff>121919</xdr:rowOff>
    </xdr:from>
    <xdr:to>
      <xdr:col>9</xdr:col>
      <xdr:colOff>4155</xdr:colOff>
      <xdr:row>43</xdr:row>
      <xdr:rowOff>101579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4D7B681-5036-4CA5-9957-6CC84FDC9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152400</xdr:colOff>
      <xdr:row>7</xdr:row>
      <xdr:rowOff>106680</xdr:rowOff>
    </xdr:from>
    <xdr:to>
      <xdr:col>15</xdr:col>
      <xdr:colOff>160020</xdr:colOff>
      <xdr:row>12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D_kom3_reg">
              <a:extLst>
                <a:ext uri="{FF2B5EF4-FFF2-40B4-BE49-F238E27FC236}">
                  <a16:creationId xmlns:a16="http://schemas.microsoft.com/office/drawing/2014/main" id="{E19C7045-E2D8-42A6-A9E8-8F56464360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D_kom3_reg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12080" y="1013460"/>
              <a:ext cx="3665220" cy="5791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121920</xdr:colOff>
      <xdr:row>12</xdr:row>
      <xdr:rowOff>106680</xdr:rowOff>
    </xdr:from>
    <xdr:to>
      <xdr:col>15</xdr:col>
      <xdr:colOff>175260</xdr:colOff>
      <xdr:row>43</xdr:row>
      <xdr:rowOff>106680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PD_kom3_kom">
              <a:extLst>
                <a:ext uri="{FF2B5EF4-FFF2-40B4-BE49-F238E27FC236}">
                  <a16:creationId xmlns:a16="http://schemas.microsoft.com/office/drawing/2014/main" id="{6CBEFBB9-AC33-44D6-9C28-A2EB64895B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D_kom3_ko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81600" y="1661160"/>
              <a:ext cx="3710940" cy="40157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0.01735</cdr:x>
      <cdr:y>0.95807</cdr:y>
    </cdr:from>
    <cdr:to>
      <cdr:x>0.12614</cdr:x>
      <cdr:y>0.99827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14B530BF-142D-4F49-B8AB-1DE3E25F4BA0}"/>
            </a:ext>
          </a:extLst>
        </cdr:cNvPr>
        <cdr:cNvSpPr txBox="1"/>
      </cdr:nvSpPr>
      <cdr:spPr>
        <a:xfrm xmlns:a="http://schemas.openxmlformats.org/drawingml/2006/main">
          <a:off x="95250" y="2350770"/>
          <a:ext cx="597279" cy="98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nb-NO" sz="630">
              <a:solidFill>
                <a:schemeClr val="tx1">
                  <a:lumMod val="50000"/>
                  <a:lumOff val="50000"/>
                </a:schemeClr>
              </a:solidFill>
            </a:rPr>
            <a:t>Kilde: TINE Råvare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0.02161</cdr:x>
      <cdr:y>0.95984</cdr:y>
    </cdr:from>
    <cdr:to>
      <cdr:x>0.16684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305404BE-17A8-4180-B4B0-F4A63DFACD9E}"/>
            </a:ext>
          </a:extLst>
        </cdr:cNvPr>
        <cdr:cNvSpPr txBox="1"/>
      </cdr:nvSpPr>
      <cdr:spPr>
        <a:xfrm xmlns:a="http://schemas.openxmlformats.org/drawingml/2006/main">
          <a:off x="88900" y="2356928"/>
          <a:ext cx="597279" cy="98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30">
              <a:solidFill>
                <a:schemeClr val="tx1">
                  <a:lumMod val="50000"/>
                  <a:lumOff val="50000"/>
                </a:schemeClr>
              </a:solidFill>
            </a:rPr>
            <a:t>Kilde: TINE Råvare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</xdr:row>
      <xdr:rowOff>85723</xdr:rowOff>
    </xdr:from>
    <xdr:to>
      <xdr:col>1</xdr:col>
      <xdr:colOff>3647626</xdr:colOff>
      <xdr:row>60</xdr:row>
      <xdr:rowOff>136123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867FFC6B-0D66-43F2-A9A2-228186C1F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3819526</xdr:colOff>
      <xdr:row>2</xdr:row>
      <xdr:rowOff>76200</xdr:rowOff>
    </xdr:from>
    <xdr:to>
      <xdr:col>1</xdr:col>
      <xdr:colOff>7419526</xdr:colOff>
      <xdr:row>60</xdr:row>
      <xdr:rowOff>126600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45EE76-5765-4ADF-B66D-D71FF8465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7658100</xdr:colOff>
      <xdr:row>2</xdr:row>
      <xdr:rowOff>66673</xdr:rowOff>
    </xdr:from>
    <xdr:to>
      <xdr:col>2</xdr:col>
      <xdr:colOff>504375</xdr:colOff>
      <xdr:row>60</xdr:row>
      <xdr:rowOff>117073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5B66619-9972-4189-B522-11C7A2980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249554</xdr:colOff>
      <xdr:row>14</xdr:row>
      <xdr:rowOff>53339</xdr:rowOff>
    </xdr:from>
    <xdr:to>
      <xdr:col>8</xdr:col>
      <xdr:colOff>125729</xdr:colOff>
      <xdr:row>45</xdr:row>
      <xdr:rowOff>15240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kom_2018_2019">
              <a:extLst>
                <a:ext uri="{FF2B5EF4-FFF2-40B4-BE49-F238E27FC236}">
                  <a16:creationId xmlns:a16="http://schemas.microsoft.com/office/drawing/2014/main" id="{E1BD6E9B-7FA1-4CCD-BD0D-6993F325DBE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_2018_201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48034" y="2186939"/>
              <a:ext cx="2924175" cy="39776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240029</xdr:colOff>
      <xdr:row>7</xdr:row>
      <xdr:rowOff>83821</xdr:rowOff>
    </xdr:from>
    <xdr:to>
      <xdr:col>8</xdr:col>
      <xdr:colOff>144780</xdr:colOff>
      <xdr:row>13</xdr:row>
      <xdr:rowOff>49531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Region_2018 5">
              <a:extLst>
                <a:ext uri="{FF2B5EF4-FFF2-40B4-BE49-F238E27FC236}">
                  <a16:creationId xmlns:a16="http://schemas.microsoft.com/office/drawing/2014/main" id="{63AD5D91-428F-41A5-A6D3-1A4EDFE55C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8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38509" y="1310641"/>
              <a:ext cx="2952751" cy="742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oneCellAnchor>
    <xdr:from>
      <xdr:col>1</xdr:col>
      <xdr:colOff>161925</xdr:colOff>
      <xdr:row>60</xdr:row>
      <xdr:rowOff>9525</xdr:rowOff>
    </xdr:from>
    <xdr:ext cx="616259" cy="10175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EF165C9-7F6C-41C3-BA5B-487155CCEC37}"/>
            </a:ext>
          </a:extLst>
        </xdr:cNvPr>
        <xdr:cNvSpPr txBox="1"/>
      </xdr:nvSpPr>
      <xdr:spPr>
        <a:xfrm>
          <a:off x="352425" y="8705850"/>
          <a:ext cx="616259" cy="1017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nb-NO" sz="650"/>
            <a:t>Kilde: TINE Råvare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0.02734</cdr:x>
      <cdr:y>0.98739</cdr:y>
    </cdr:from>
    <cdr:to>
      <cdr:x>0.19852</cdr:x>
      <cdr:y>0.99968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2EF165C9-7F6C-41C3-BA5B-487155CCEC37}"/>
            </a:ext>
          </a:extLst>
        </cdr:cNvPr>
        <cdr:cNvSpPr txBox="1"/>
      </cdr:nvSpPr>
      <cdr:spPr>
        <a:xfrm xmlns:a="http://schemas.openxmlformats.org/drawingml/2006/main">
          <a:off x="98425" y="8175625"/>
          <a:ext cx="616259" cy="10175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/>
            <a:t>Kilde: TINE Råvare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0.04057</cdr:x>
      <cdr:y>0.98624</cdr:y>
    </cdr:from>
    <cdr:to>
      <cdr:x>0.21175</cdr:x>
      <cdr:y>0.99853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2EF165C9-7F6C-41C3-BA5B-487155CCEC37}"/>
            </a:ext>
          </a:extLst>
        </cdr:cNvPr>
        <cdr:cNvSpPr txBox="1"/>
      </cdr:nvSpPr>
      <cdr:spPr>
        <a:xfrm xmlns:a="http://schemas.openxmlformats.org/drawingml/2006/main">
          <a:off x="146050" y="8166100"/>
          <a:ext cx="616259" cy="10175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/>
            <a:t>Kilde: TINE Råvare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266700</xdr:colOff>
      <xdr:row>8</xdr:row>
      <xdr:rowOff>0</xdr:rowOff>
    </xdr:from>
    <xdr:to>
      <xdr:col>49</xdr:col>
      <xdr:colOff>175260</xdr:colOff>
      <xdr:row>14</xdr:row>
      <xdr:rowOff>22860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_Tot_endr">
              <a:extLst>
                <a:ext uri="{FF2B5EF4-FFF2-40B4-BE49-F238E27FC236}">
                  <a16:creationId xmlns:a16="http://schemas.microsoft.com/office/drawing/2014/main" id="{91AC8583-3976-4A5A-8D47-DBB872BB57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_Tot_end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43720" y="1531620"/>
              <a:ext cx="1828800" cy="800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175260</xdr:colOff>
      <xdr:row>28</xdr:row>
      <xdr:rowOff>30480</xdr:rowOff>
    </xdr:from>
    <xdr:to>
      <xdr:col>9</xdr:col>
      <xdr:colOff>266700</xdr:colOff>
      <xdr:row>47</xdr:row>
      <xdr:rowOff>30480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nr_Tot_end">
              <a:extLst>
                <a:ext uri="{FF2B5EF4-FFF2-40B4-BE49-F238E27FC236}">
                  <a16:creationId xmlns:a16="http://schemas.microsoft.com/office/drawing/2014/main" id="{A7FCD8AE-E4DB-456A-8B4C-48AE2AE284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nr_Tot_en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4460" y="4152900"/>
              <a:ext cx="3482340" cy="24612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elkeleveranser_Midt_Norge_1995_2016_pi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berg, Johan" refreshedDate="42829.632952662039" createdVersion="4" refreshedVersion="6" minRefreshableVersion="3" recordCount="4356" xr:uid="{00000000-000A-0000-FFFF-FFFF00000000}">
  <cacheSource type="worksheet">
    <worksheetSource ref="A1:G4357" sheet="Base_t_o_m_2015" r:id="rId2"/>
  </cacheSource>
  <cacheFields count="7">
    <cacheField name="år" numFmtId="0">
      <sharedItems containsSemiMixedTypes="0" containsString="0" containsNumber="1" containsInteger="1" minValue="1995" maxValue="2016" count="22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region" numFmtId="0">
      <sharedItems count="3">
        <s v="Nordmøre og Romsdal"/>
        <s v="Sør-Trøndelag"/>
        <s v="Nord-Trøndelag"/>
      </sharedItems>
    </cacheField>
    <cacheField name="kommunenr" numFmtId="0">
      <sharedItems containsSemiMixedTypes="0" containsString="0" containsNumber="1" containsInteger="1" minValue="1502" maxValue="1756"/>
    </cacheField>
    <cacheField name="kommune" numFmtId="0">
      <sharedItems count="66">
        <s v="Molde"/>
        <s v="Kristiansund"/>
        <s v="Vestnes"/>
        <s v="Rauma"/>
        <s v="Nesset"/>
        <s v="Midsund"/>
        <s v="Aukra"/>
        <s v="Fræna"/>
        <s v="Eide"/>
        <s v="Averøy"/>
        <s v="Gjemnes"/>
        <s v="Tingvoll"/>
        <s v="Sunndal"/>
        <s v="Surnadal"/>
        <s v="Rindal"/>
        <s v="Halsa"/>
        <s v="Smøla"/>
        <s v="Aure"/>
        <s v="Trondheim"/>
        <s v="Hemne"/>
        <s v="Snillfjord"/>
        <s v="Hitra"/>
        <s v="Frøya"/>
        <s v="Ørland"/>
        <s v="Agdenes"/>
        <s v="Rissa"/>
        <s v="Bjugn"/>
        <s v="Åfjord"/>
        <s v="Roan"/>
        <s v="Osen"/>
        <s v="Oppdal"/>
        <s v="Rennebu"/>
        <s v="Meldal"/>
        <s v="Orkdal"/>
        <s v="Røros"/>
        <s v="Holtålen"/>
        <s v="Midtre Gauldal"/>
        <s v="Melhus"/>
        <s v="Skaun"/>
        <s v="Klæbu"/>
        <s v="Malvik"/>
        <s v="Selbu"/>
        <s v="Tydal"/>
        <s v="Steinkjer"/>
        <s v="Namsos"/>
        <s v="Meråker"/>
        <s v="Stjørdal"/>
        <s v="Frosta"/>
        <s v="Leksvik"/>
        <s v="Levanger"/>
        <s v="Verdal"/>
        <s v="Verran"/>
        <s v="Namdalseid"/>
        <s v="Snåsa"/>
        <s v="Lierne"/>
        <s v="Røyrvik"/>
        <s v="Namsskogan"/>
        <s v="Grong"/>
        <s v="Høylandet"/>
        <s v="Overhalla"/>
        <s v="Fosnes"/>
        <s v="Flatanger"/>
        <s v="Vikna"/>
        <s v="Nærøy"/>
        <s v="Leka"/>
        <s v="Inderøy"/>
      </sharedItems>
    </cacheField>
    <cacheField name="nr og kommune" numFmtId="0">
      <sharedItems count="66">
        <s v="1502 Molde"/>
        <s v="1505 Kristiansund"/>
        <s v="1535 Vestnes"/>
        <s v="1539 Rauma"/>
        <s v="1543 Nesset"/>
        <s v="1545 Midsund"/>
        <s v="1547 Aukra"/>
        <s v="1548 Fræna"/>
        <s v="1551 Eide"/>
        <s v="1554 Averøy"/>
        <s v="1557 Gjemnes"/>
        <s v="1560 Tingvoll"/>
        <s v="1563 Sunndal"/>
        <s v="1566 Surnadal"/>
        <s v="1567 Rindal"/>
        <s v="1571 Halsa"/>
        <s v="1573 Smøla"/>
        <s v="1576 Aure"/>
        <s v="1601 Trondheim"/>
        <s v="1612 Hemne"/>
        <s v="1613 Snillfjord"/>
        <s v="1617 Hitra"/>
        <s v="1620 Frøya"/>
        <s v="1621 Ørland"/>
        <s v="1622 Agdenes"/>
        <s v="1624 Rissa"/>
        <s v="1627 Bjugn"/>
        <s v="1630 Åfjord"/>
        <s v="1632 Roan"/>
        <s v="1633 Osen"/>
        <s v="1634 Oppdal"/>
        <s v="1635 Rennebu"/>
        <s v="1636 Meldal"/>
        <s v="1638 Orkdal"/>
        <s v="1640 Røros"/>
        <s v="1644 Holtålen"/>
        <s v="1648 Midtre Gauldal"/>
        <s v="1653 Melhus"/>
        <s v="1657 Skaun"/>
        <s v="1662 Klæbu"/>
        <s v="1663 Malvik"/>
        <s v="1664 Selbu"/>
        <s v="1665 Tydal"/>
        <s v="1702 Steinkjer"/>
        <s v="1703 Namsos"/>
        <s v="1711 Meråker"/>
        <s v="1714 Stjørdal"/>
        <s v="1717 Frosta"/>
        <s v="1718 Leksvik"/>
        <s v="1719 Levanger"/>
        <s v="1721 Verdal"/>
        <s v="1724 Verran"/>
        <s v="1725 Namdalseid"/>
        <s v="1736 Snåsa"/>
        <s v="1738 Lierne"/>
        <s v="1739 Røyrvik"/>
        <s v="1740 Namsskogan"/>
        <s v="1742 Grong"/>
        <s v="1743 Høylandet"/>
        <s v="1744 Overhalla"/>
        <s v="1748 Fosnes"/>
        <s v="1749 Flatanger"/>
        <s v="1750 Vikna"/>
        <s v="1751 Nærøy"/>
        <s v="1755 Leka"/>
        <s v="1756 Inderøy"/>
      </sharedItems>
    </cacheField>
    <cacheField name="leveranse" numFmtId="165">
      <sharedItems count="7">
        <s v="gj.sn. leveranse"/>
        <s v="melkeleveranse"/>
        <s v="leverandører"/>
        <s v=" melkeleveranse " u="1"/>
        <s v="innveid" u="1"/>
        <s v="gjennomsnittlig" u="1"/>
        <s v=" gj.sn. leveranse " u="1"/>
      </sharedItems>
    </cacheField>
    <cacheField name="antall" numFmtId="165">
      <sharedItems containsSemiMixedTypes="0" containsString="0" containsNumber="1" minValue="1" maxValue="32936.061999999998" count="3076">
        <n v="83.36363636363636"/>
        <n v="80.5"/>
        <n v="84.859431372549025"/>
        <n v="87.96632653061225"/>
        <n v="93.328999999999994"/>
        <n v="86.175023809523807"/>
        <n v="99.948194444444454"/>
        <n v="103.57302857142857"/>
        <n v="111.03748484848485"/>
        <n v="112.78787878787878"/>
        <n v="118.03225806451613"/>
        <n v="121.9375"/>
        <n v="132.9"/>
        <n v="129.0344827586207"/>
        <n v="145.22222222222223"/>
        <n v="142.53334615384617"/>
        <n v="147.87662500000002"/>
        <n v="141.52034782608695"/>
        <n v="157.83295000000001"/>
        <n v="4585"/>
        <n v="4347"/>
        <n v="4327.8310000000001"/>
        <n v="4310.3500000000004"/>
        <n v="4106.4759999999997"/>
        <n v="3619.3510000000001"/>
        <n v="3598.1350000000002"/>
        <n v="3625.056"/>
        <n v="3664.2370000000001"/>
        <n v="3722"/>
        <n v="3659"/>
        <n v="3902"/>
        <n v="3987"/>
        <n v="3742"/>
        <n v="3921"/>
        <n v="3705.8670000000002"/>
        <n v="3549.0390000000002"/>
        <n v="3254.9679999999998"/>
        <n v="3156.6590000000001"/>
        <n v="55"/>
        <n v="54"/>
        <n v="51"/>
        <n v="49"/>
        <n v="44"/>
        <n v="42"/>
        <n v="36"/>
        <n v="35"/>
        <n v="33"/>
        <n v="31"/>
        <n v="32"/>
        <n v="30"/>
        <n v="29"/>
        <n v="27"/>
        <n v="26"/>
        <n v="24"/>
        <n v="23"/>
        <n v="20"/>
        <n v="52.5"/>
        <n v="50.822166666666668"/>
        <n v="55.841666666666669"/>
        <n v="54.598000000000006"/>
        <n v="54.682833333333328"/>
        <n v="56.723599999999998"/>
        <n v="57.207599999999999"/>
        <n v="77.332999999999998"/>
        <n v="82.5"/>
        <n v="104.66666666666667"/>
        <n v="107"/>
        <n v="116.66666666666667"/>
        <n v="95.333333333333329"/>
        <n v="121.5"/>
        <n v="131.47550000000001"/>
        <n v="127.55500000000001"/>
        <n v="206.322"/>
        <n v="213.82400000000001"/>
        <n v="330"/>
        <n v="315"/>
        <n v="304.93299999999999"/>
        <n v="335.05"/>
        <n v="327.58800000000002"/>
        <n v="328.09699999999998"/>
        <n v="283.61799999999999"/>
        <n v="286.03800000000001"/>
        <n v="309.33199999999999"/>
        <n v="314"/>
        <n v="321"/>
        <n v="350"/>
        <n v="286"/>
        <n v="243"/>
        <n v="262.95100000000002"/>
        <n v="255.11"/>
        <n v="6"/>
        <n v="5"/>
        <n v="4"/>
        <n v="3"/>
        <n v="2"/>
        <n v="1"/>
        <n v="68.984126984126988"/>
        <n v="67.968253968253961"/>
        <n v="69.079983333333331"/>
        <n v="72.436392857142863"/>
        <n v="78.749480769230772"/>
        <n v="80.98"/>
        <n v="88.971142857142851"/>
        <n v="97.113405405405402"/>
        <n v="115.19264705882354"/>
        <n v="150.22222222222223"/>
        <n v="147.5"/>
        <n v="168"/>
        <n v="197.91666666666666"/>
        <n v="201.17391304347825"/>
        <n v="221.57142857142858"/>
        <n v="237.65400000000002"/>
        <n v="233.34300000000002"/>
        <n v="257.53004999999996"/>
        <n v="245.36604761904761"/>
        <n v="4346"/>
        <n v="4282"/>
        <n v="4144.799"/>
        <n v="4056.4380000000001"/>
        <n v="4094.973"/>
        <n v="3887.04"/>
        <n v="3736.788"/>
        <n v="3593.1959999999999"/>
        <n v="3916.55"/>
        <n v="4056"/>
        <n v="4130"/>
        <n v="4200"/>
        <n v="4750"/>
        <n v="4627"/>
        <n v="4653"/>
        <n v="4515.4260000000004"/>
        <n v="4900.2030000000004"/>
        <n v="5150.6009999999997"/>
        <n v="5152.6869999999999"/>
        <n v="63"/>
        <n v="60"/>
        <n v="56"/>
        <n v="52"/>
        <n v="48"/>
        <n v="37"/>
        <n v="34"/>
        <n v="28"/>
        <n v="25"/>
        <n v="21"/>
        <n v="19"/>
        <n v="65.920529801324506"/>
        <n v="66.48"/>
        <n v="67.477736486486492"/>
        <n v="67.310286713286715"/>
        <n v="76.957016393442615"/>
        <n v="73.51978512396694"/>
        <n v="77.143981818181814"/>
        <n v="82.049509615384608"/>
        <n v="87.860646464646464"/>
        <n v="87.865979381443296"/>
        <n v="92.293478260869563"/>
        <n v="94.95348837209302"/>
        <n v="107.48684210526316"/>
        <n v="106.63013698630137"/>
        <n v="121"/>
        <n v="121.17846268656717"/>
        <n v="115.42783582089552"/>
        <n v="127.77014285714286"/>
        <n v="152.5656727272727"/>
        <n v="9954"/>
        <n v="9972"/>
        <n v="9986.7049999999999"/>
        <n v="9625.3709999999992"/>
        <n v="9388.7559999999994"/>
        <n v="8895.8940000000002"/>
        <n v="8485.8379999999997"/>
        <n v="8533.1489999999994"/>
        <n v="8698.2039999999997"/>
        <n v="8523"/>
        <n v="8491"/>
        <n v="8166"/>
        <n v="8169"/>
        <n v="7784"/>
        <n v="7986"/>
        <n v="8118.9570000000003"/>
        <n v="7733.665"/>
        <n v="8049.5190000000002"/>
        <n v="8391.1119999999992"/>
        <n v="151"/>
        <n v="150"/>
        <n v="148"/>
        <n v="143"/>
        <n v="122"/>
        <n v="110"/>
        <n v="104"/>
        <n v="99"/>
        <n v="97"/>
        <n v="92"/>
        <n v="86"/>
        <n v="76"/>
        <n v="73"/>
        <n v="66"/>
        <n v="67"/>
        <n v="63.578947368421055"/>
        <n v="62.946236559139784"/>
        <n v="63.702815217391297"/>
        <n v="64.807831460674151"/>
        <n v="66.116928571428573"/>
        <n v="64.39406249999999"/>
        <n v="72.004478873239435"/>
        <n v="73.782690140845062"/>
        <n v="77.148500000000013"/>
        <n v="80.656716417910445"/>
        <n v="82.772727272727266"/>
        <n v="88.5"/>
        <n v="104.18518518518519"/>
        <n v="106.07843137254902"/>
        <n v="116.25531914893617"/>
        <n v="129.26634883720931"/>
        <n v="130.00190476190477"/>
        <n v="148.40374358974358"/>
        <n v="146.85605000000001"/>
        <n v="6040"/>
        <n v="5854"/>
        <n v="5860.6589999999997"/>
        <n v="5767.8969999999999"/>
        <n v="5553.8220000000001"/>
        <n v="5151.5249999999996"/>
        <n v="5112.3180000000002"/>
        <n v="5238.5709999999999"/>
        <n v="5400.3950000000004"/>
        <n v="5404"/>
        <n v="5463"/>
        <n v="5487"/>
        <n v="5626"/>
        <n v="5410"/>
        <n v="5464"/>
        <n v="5558.4530000000004"/>
        <n v="5460.08"/>
        <n v="5787.7460000000001"/>
        <n v="5874.2420000000002"/>
        <n v="95"/>
        <n v="93"/>
        <n v="89"/>
        <n v="84"/>
        <n v="80"/>
        <n v="71"/>
        <n v="70"/>
        <n v="62"/>
        <n v="47"/>
        <n v="43"/>
        <n v="39"/>
        <n v="40"/>
        <n v="54.333333333333336"/>
        <n v="56.4"/>
        <n v="54.014499999999998"/>
        <n v="55.964470588235294"/>
        <n v="65.59675"/>
        <n v="66.124000000000009"/>
        <n v="66.303583333333336"/>
        <n v="71.6023"/>
        <n v="74.115444444444449"/>
        <n v="78.555555555555557"/>
        <n v="93.166666666666671"/>
        <n v="96.538461538461533"/>
        <n v="118.55555555555556"/>
        <n v="184.33333333333334"/>
        <n v="200.61066666666667"/>
        <n v="225.8502"/>
        <n v="234.20075"/>
        <n v="260.24849999999998"/>
        <n v="1141"/>
        <n v="1128"/>
        <n v="1080.29"/>
        <n v="951.39599999999996"/>
        <n v="787.16099999999994"/>
        <n v="793.48800000000006"/>
        <n v="795.64300000000003"/>
        <n v="716.02300000000002"/>
        <n v="667.03899999999999"/>
        <n v="707"/>
        <n v="1677"/>
        <n v="1472"/>
        <n v="1255"/>
        <n v="1067"/>
        <n v="1106"/>
        <n v="1203.664"/>
        <n v="1129.251"/>
        <n v="936.803"/>
        <n v="1040.9939999999999"/>
        <n v="17"/>
        <n v="12"/>
        <n v="10"/>
        <n v="9"/>
        <n v="18"/>
        <n v="16"/>
        <n v="13"/>
        <n v="92.387096774193552"/>
        <n v="93.096774193548384"/>
        <n v="88.847322580645155"/>
        <n v="97.194629629629631"/>
        <n v="107.31795652173913"/>
        <n v="99.710958333333338"/>
        <n v="109.35299999999999"/>
        <n v="115.90138888888889"/>
        <n v="118.27876470588235"/>
        <n v="127.6875"/>
        <n v="132.26666666666668"/>
        <n v="137.46153846153845"/>
        <n v="147.58333333333334"/>
        <n v="122.33333333333333"/>
        <n v="126.55555555555556"/>
        <n v="168.79257142857142"/>
        <n v="163.3787142857143"/>
        <n v="174.471"/>
        <n v="193.19216666666668"/>
        <n v="2864"/>
        <n v="2886"/>
        <n v="2754.2669999999998"/>
        <n v="2624.2550000000001"/>
        <n v="2468.3130000000001"/>
        <n v="2393.0630000000001"/>
        <n v="2296.413"/>
        <n v="2086.2249999999999"/>
        <n v="2010.739"/>
        <n v="2043"/>
        <n v="1984"/>
        <n v="1787"/>
        <n v="1771"/>
        <n v="1468"/>
        <n v="1139"/>
        <n v="1181.548"/>
        <n v="1143.6510000000001"/>
        <n v="1221.297"/>
        <n v="1159.153"/>
        <n v="15"/>
        <n v="7"/>
        <n v="83.689497716894977"/>
        <n v="83.707762557077629"/>
        <n v="83.8870871559633"/>
        <n v="85.539872549019606"/>
        <n v="95.641848648648633"/>
        <n v="92.649642458100558"/>
        <n v="97.614798780487803"/>
        <n v="103.88977777777778"/>
        <n v="109.48078523489933"/>
        <n v="114.85314685314685"/>
        <n v="121.79285714285714"/>
        <n v="125.65413533834587"/>
        <n v="138.28571428571428"/>
        <n v="142.4297520661157"/>
        <n v="159.71296296296296"/>
        <n v="166.21156730769232"/>
        <n v="170.54241346153847"/>
        <n v="190.06260999999998"/>
        <n v="195.21340816326531"/>
        <n v="18328"/>
        <n v="18332"/>
        <n v="18287.384999999998"/>
        <n v="17450.133999999998"/>
        <n v="17693.741999999998"/>
        <n v="16584.286"/>
        <n v="16008.826999999999"/>
        <n v="15895.136"/>
        <n v="16312.637000000001"/>
        <n v="16424"/>
        <n v="17051"/>
        <n v="16712"/>
        <n v="17424"/>
        <n v="17234"/>
        <n v="17249"/>
        <n v="17286.003000000001"/>
        <n v="17736.411"/>
        <n v="19006.260999999999"/>
        <n v="19130.914000000001"/>
        <n v="219"/>
        <n v="218"/>
        <n v="204"/>
        <n v="185"/>
        <n v="179"/>
        <n v="164"/>
        <n v="153"/>
        <n v="149"/>
        <n v="140"/>
        <n v="133"/>
        <n v="126"/>
        <n v="108"/>
        <n v="100"/>
        <n v="98"/>
        <n v="83.368421052631575"/>
        <n v="83.71621621621621"/>
        <n v="81.469931506849321"/>
        <n v="85.217205882352943"/>
        <n v="93.361881355932198"/>
        <n v="94.397406779661026"/>
        <n v="96.775642857142856"/>
        <n v="102.36178846153847"/>
        <n v="109.61529787234042"/>
        <n v="111"/>
        <n v="123.45"/>
        <n v="130"/>
        <n v="137.47222222222223"/>
        <n v="135.25"/>
        <n v="132.97222222222223"/>
        <n v="169.79189285714284"/>
        <n v="196.60560000000001"/>
        <n v="202.98591999999999"/>
        <n v="212.33945833333334"/>
        <n v="6336"/>
        <n v="6195"/>
        <n v="5947.3050000000003"/>
        <n v="5794.77"/>
        <n v="5508.3509999999997"/>
        <n v="5569.4470000000001"/>
        <n v="5419.4359999999997"/>
        <n v="5322.8130000000001"/>
        <n v="5151.9189999999999"/>
        <n v="4884"/>
        <n v="4938"/>
        <n v="4940"/>
        <n v="4949"/>
        <n v="4869"/>
        <n v="4787"/>
        <n v="4754.1729999999998"/>
        <n v="4915.1400000000003"/>
        <n v="5074.6480000000001"/>
        <n v="5096.1469999999999"/>
        <n v="74"/>
        <n v="68"/>
        <n v="59"/>
        <n v="38"/>
        <n v="61.435483870967744"/>
        <n v="60.852459016393439"/>
        <n v="62.869144067796611"/>
        <n v="64.000367521367522"/>
        <n v="66.88628440366972"/>
        <n v="68.022519607843137"/>
        <n v="70.332377551020414"/>
        <n v="70.581225806451613"/>
        <n v="77.864542168674689"/>
        <n v="80.734177215189874"/>
        <n v="82.381578947368425"/>
        <n v="97.918032786885249"/>
        <n v="106"/>
        <n v="110.3921568627451"/>
        <n v="123.52173913043478"/>
        <n v="126.86376744186046"/>
        <n v="129.08745238095239"/>
        <n v="149.92270270270271"/>
        <n v="166.07833333333335"/>
        <n v="7618"/>
        <n v="7424"/>
        <n v="7418.5590000000002"/>
        <n v="7488.0429999999997"/>
        <n v="7290.6049999999996"/>
        <n v="6938.2969999999996"/>
        <n v="6892.5730000000003"/>
        <n v="6564.0540000000001"/>
        <n v="6462.7569999999996"/>
        <n v="6378"/>
        <n v="6261"/>
        <n v="5973"/>
        <n v="5830"/>
        <n v="5630"/>
        <n v="5682"/>
        <n v="5455.1419999999998"/>
        <n v="5421.6729999999998"/>
        <n v="5547.14"/>
        <n v="5480.585"/>
        <n v="124"/>
        <n v="118"/>
        <n v="117"/>
        <n v="109"/>
        <n v="102"/>
        <n v="83"/>
        <n v="79"/>
        <n v="61"/>
        <n v="46"/>
        <n v="67.563492063492063"/>
        <n v="68.661290322580641"/>
        <n v="68.748161290322585"/>
        <n v="69.030237704918036"/>
        <n v="73.007903508771932"/>
        <n v="72.769090909090906"/>
        <n v="76.300242718446597"/>
        <n v="80.728072164948443"/>
        <n v="85.309300000000007"/>
        <n v="91.329411764705881"/>
        <n v="93.226190476190482"/>
        <n v="93.641025641025635"/>
        <n v="104.12328767123287"/>
        <n v="107.49275362318841"/>
        <n v="108.18181818181819"/>
        <n v="119.65303225806453"/>
        <n v="120.55061016949152"/>
        <n v="121.73594736842105"/>
        <n v="131.61592000000002"/>
        <n v="8513"/>
        <n v="8514"/>
        <n v="8524.7720000000008"/>
        <n v="8421.6890000000003"/>
        <n v="8322.9009999999998"/>
        <n v="8004.6"/>
        <n v="7858.9250000000002"/>
        <n v="7830.6229999999996"/>
        <n v="7677.8370000000004"/>
        <n v="7763"/>
        <n v="7831"/>
        <n v="7304"/>
        <n v="7601"/>
        <n v="7417"/>
        <n v="7140"/>
        <n v="7418.4880000000003"/>
        <n v="7112.4859999999999"/>
        <n v="6938.9489999999996"/>
        <n v="6580.7960000000003"/>
        <n v="114"/>
        <n v="103"/>
        <n v="90"/>
        <n v="85"/>
        <n v="78"/>
        <n v="69"/>
        <n v="57"/>
        <n v="50"/>
        <n v="66.966292134831463"/>
        <n v="67.579545454545453"/>
        <n v="67.070568181818189"/>
        <n v="68.985776470588235"/>
        <n v="73.044879518072293"/>
        <n v="72.980585365853656"/>
        <n v="75.046116883116895"/>
        <n v="76.840301369863013"/>
        <n v="85.13634285714285"/>
        <n v="88.132352941176464"/>
        <n v="88.941176470588232"/>
        <n v="105.875"/>
        <n v="120.92"/>
        <n v="125.9375"/>
        <n v="139.3095238095238"/>
        <n v="154.86515789473685"/>
        <n v="156.25411111111111"/>
        <n v="161.12628571428573"/>
        <n v="177.90935483870967"/>
        <n v="5960"/>
        <n v="5947"/>
        <n v="5902.21"/>
        <n v="5863.7910000000002"/>
        <n v="6062.7250000000004"/>
        <n v="5984.4080000000004"/>
        <n v="5778.5510000000004"/>
        <n v="5609.3419999999996"/>
        <n v="5959.5439999999999"/>
        <n v="5993"/>
        <n v="6048"/>
        <n v="5929"/>
        <n v="6046"/>
        <n v="6045"/>
        <n v="5851"/>
        <n v="5884.8760000000002"/>
        <n v="5625.1480000000001"/>
        <n v="5639.42"/>
        <n v="5515.19"/>
        <n v="88"/>
        <n v="82"/>
        <n v="77"/>
        <n v="68.224999999999994"/>
        <n v="67.912499999999994"/>
        <n v="69.909417721518992"/>
        <n v="72.111076923076922"/>
        <n v="75.449397435897438"/>
        <n v="76.650813333333332"/>
        <n v="77.186930555555548"/>
        <n v="84.122298507462688"/>
        <n v="88.920609374999998"/>
        <n v="93.183333333333337"/>
        <n v="98.875"/>
        <n v="110.84313725490196"/>
        <n v="111.45652173913044"/>
        <n v="120.60975609756098"/>
        <n v="129.34210526315789"/>
        <n v="135.4114864864865"/>
        <n v="126.95828205128204"/>
        <n v="165.24625806451613"/>
        <n v="170.80810714285715"/>
        <n v="5458"/>
        <n v="5433"/>
        <n v="5522.8440000000001"/>
        <n v="5624.6639999999998"/>
        <n v="5885.0529999999999"/>
        <n v="5748.8109999999997"/>
        <n v="5557.4589999999998"/>
        <n v="5636.1940000000004"/>
        <n v="5690.9189999999999"/>
        <n v="5591"/>
        <n v="5537"/>
        <n v="5653"/>
        <n v="5127"/>
        <n v="4945"/>
        <n v="4915"/>
        <n v="5010.2250000000004"/>
        <n v="4951.3729999999996"/>
        <n v="5122.634"/>
        <n v="4782.6270000000004"/>
        <n v="75"/>
        <n v="72"/>
        <n v="64"/>
        <n v="41"/>
        <n v="71.115384615384613"/>
        <n v="71.147286821705421"/>
        <n v="71.168031249999999"/>
        <n v="72.970284552845527"/>
        <n v="76.353678260869572"/>
        <n v="74.502678571428561"/>
        <n v="82.429689999999994"/>
        <n v="85.994959183673458"/>
        <n v="94.548362637362629"/>
        <n v="100.03370786516854"/>
        <n v="101.29545454545455"/>
        <n v="111.40963855421687"/>
        <n v="119.7439024390244"/>
        <n v="125.83544303797468"/>
        <n v="133.68421052631578"/>
        <n v="152.65065217391304"/>
        <n v="147.64697101449275"/>
        <n v="173.00801612903226"/>
        <n v="165.51544615384617"/>
        <n v="9245"/>
        <n v="9178"/>
        <n v="9109.5079999999998"/>
        <n v="8975.3449999999993"/>
        <n v="8780.6730000000007"/>
        <n v="8344.2999999999993"/>
        <n v="8242.9689999999991"/>
        <n v="8427.5059999999994"/>
        <n v="8603.9009999999998"/>
        <n v="8903"/>
        <n v="8914"/>
        <n v="9247"/>
        <n v="9819"/>
        <n v="9941"/>
        <n v="10160"/>
        <n v="10532.895"/>
        <n v="10187.641"/>
        <n v="10726.496999999999"/>
        <n v="10758.504000000001"/>
        <n v="129"/>
        <n v="128"/>
        <n v="123"/>
        <n v="115"/>
        <n v="112"/>
        <n v="91"/>
        <n v="65"/>
        <n v="69.626865671641795"/>
        <n v="68.368421052631575"/>
        <n v="68.196060606060598"/>
        <n v="71.945136000000005"/>
        <n v="74.035581967213119"/>
        <n v="72.337249999999997"/>
        <n v="75.775873873873863"/>
        <n v="77.553065420560742"/>
        <n v="84.323407766990286"/>
        <n v="87.851485148514854"/>
        <n v="90.206185567010309"/>
        <n v="96.703296703296701"/>
        <n v="105.10588235294118"/>
        <n v="109.86585365853658"/>
        <n v="120.27272727272727"/>
        <n v="140.43623188405797"/>
        <n v="143.27358208955224"/>
        <n v="149.03706153846153"/>
        <n v="163.08996551724138"/>
        <n v="9330"/>
        <n v="9093"/>
        <n v="9001.8799999999992"/>
        <n v="8993.1419999999998"/>
        <n v="9032.3410000000003"/>
        <n v="8680.4699999999993"/>
        <n v="8411.1219999999994"/>
        <n v="8298.1779999999999"/>
        <n v="8685.3109999999997"/>
        <n v="8873"/>
        <n v="8750"/>
        <n v="8800"/>
        <n v="8934"/>
        <n v="9009"/>
        <n v="9261"/>
        <n v="9690.1"/>
        <n v="9599.33"/>
        <n v="9687.4089999999997"/>
        <n v="9459.2180000000008"/>
        <n v="134"/>
        <n v="132"/>
        <n v="125"/>
        <n v="120"/>
        <n v="101"/>
        <n v="58"/>
        <n v="60.035294117647062"/>
        <n v="59.8"/>
        <n v="60.112226190476186"/>
        <n v="64.487784810126584"/>
        <n v="67.29335443037975"/>
        <n v="66.31454794520549"/>
        <n v="72.556124999999994"/>
        <n v="74.859163934426221"/>
        <n v="82.431818181818187"/>
        <n v="86.285714285714292"/>
        <n v="85.395833333333329"/>
        <n v="108.24324324324324"/>
        <n v="119.37142857142857"/>
        <n v="139.67857142857142"/>
        <n v="159.46153846153845"/>
        <n v="163.37595999999999"/>
        <n v="151.16915384615385"/>
        <n v="179.04019047619047"/>
        <n v="194.94705263157894"/>
        <n v="5103"/>
        <n v="5083"/>
        <n v="5049.4269999999997"/>
        <n v="5094.5349999999999"/>
        <n v="5316.1750000000002"/>
        <n v="4840.9620000000004"/>
        <n v="4643.5919999999996"/>
        <n v="4566.4089999999997"/>
        <n v="4533.75"/>
        <n v="4228"/>
        <n v="4099"/>
        <n v="4005"/>
        <n v="4178"/>
        <n v="3911"/>
        <n v="4146"/>
        <n v="4084.3989999999999"/>
        <n v="3930.3980000000001"/>
        <n v="3759.8440000000001"/>
        <n v="3703.9940000000001"/>
        <n v="74.930232558139537"/>
        <n v="77.780487804878049"/>
        <n v="79.449550000000002"/>
        <n v="77.527902439024388"/>
        <n v="85.836351351351354"/>
        <n v="82.835648648648643"/>
        <n v="90.784848484848482"/>
        <n v="100.33410000000001"/>
        <n v="105.54082142857143"/>
        <n v="114.04"/>
        <n v="113.48"/>
        <n v="141.69999999999999"/>
        <n v="155.77777777777777"/>
        <n v="153.0625"/>
        <n v="157.53846153846155"/>
        <n v="152.96508333333333"/>
        <n v="166.29672727272725"/>
        <n v="150.81325000000001"/>
        <n v="140.71980000000002"/>
        <n v="3222"/>
        <n v="3189"/>
        <n v="3177.982"/>
        <n v="3178.6439999999998"/>
        <n v="3175.9450000000002"/>
        <n v="3064.9189999999999"/>
        <n v="2995.9"/>
        <n v="3010.0230000000001"/>
        <n v="2955.143"/>
        <n v="2851"/>
        <n v="2837"/>
        <n v="2834"/>
        <n v="2804"/>
        <n v="2449"/>
        <n v="2048"/>
        <n v="1835.5809999999999"/>
        <n v="1829.2639999999999"/>
        <n v="1809.759"/>
        <n v="1407.1980000000001"/>
        <n v="11"/>
        <n v="53.210144927536234"/>
        <n v="52.288888888888891"/>
        <n v="54.991542635658909"/>
        <n v="55.515379032258068"/>
        <n v="61.964917431192667"/>
        <n v="59.067642201834857"/>
        <n v="61.04191089108911"/>
        <n v="66.231234042553197"/>
        <n v="70.142637362637373"/>
        <n v="75.505882352941171"/>
        <n v="79.160493827160494"/>
        <n v="79.641025641025635"/>
        <n v="87.8"/>
        <n v="83.630769230769232"/>
        <n v="83.639344262295083"/>
        <n v="90.23384210526315"/>
        <n v="82.172593220338982"/>
        <n v="93.284530612244893"/>
        <n v="102.80377777777778"/>
        <n v="7343"/>
        <n v="7059"/>
        <n v="7093.9089999999997"/>
        <n v="6883.9070000000002"/>
        <n v="6754.1760000000004"/>
        <n v="6438.3729999999996"/>
        <n v="6165.2330000000002"/>
        <n v="6225.7360000000008"/>
        <n v="6382.9800000000005"/>
        <n v="6418"/>
        <n v="6412"/>
        <n v="6212"/>
        <n v="6146"/>
        <n v="5436"/>
        <n v="5102"/>
        <n v="5143.3289999999997"/>
        <n v="4848.183"/>
        <n v="4570.942"/>
        <n v="4626.17"/>
        <n v="138"/>
        <n v="135"/>
        <n v="94"/>
        <n v="81"/>
        <n v="45"/>
        <n v="78.58620689655173"/>
        <n v="77.674418604651166"/>
        <n v="77.489130952380961"/>
        <n v="78.732197530864198"/>
        <n v="79.755462499999993"/>
        <n v="76.26467105263157"/>
        <n v="80.267970149253728"/>
        <n v="86.93442372881357"/>
        <n v="89.294107142857143"/>
        <n v="96.09615384615384"/>
        <n v="96.78"/>
        <n v="105.51162790697674"/>
        <n v="120.02564102564102"/>
        <n v="122.47222222222223"/>
        <n v="128.47058823529412"/>
        <n v="138.7651515151515"/>
        <n v="132.26320588235293"/>
        <n v="137.58421212121215"/>
        <n v="147.67583870967741"/>
        <n v="6837"/>
        <n v="6680"/>
        <n v="6509.0870000000004"/>
        <n v="6377.308"/>
        <n v="6380.4369999999999"/>
        <n v="5796.1149999999998"/>
        <n v="5377.9539999999997"/>
        <n v="5129.1310000000003"/>
        <n v="5000.47"/>
        <n v="4997"/>
        <n v="4839"/>
        <n v="4537"/>
        <n v="4681"/>
        <n v="4409"/>
        <n v="4368"/>
        <n v="4579.25"/>
        <n v="4496.9489999999996"/>
        <n v="4540.2790000000005"/>
        <n v="4577.951"/>
        <n v="87"/>
        <n v="61.206185567010309"/>
        <n v="59.469387755102041"/>
        <n v="61.126864583333337"/>
        <n v="62.83228260869565"/>
        <n v="64.228863636363641"/>
        <n v="61.728136363636366"/>
        <n v="65.488"/>
        <n v="67.038756756756769"/>
        <n v="70.557541666666665"/>
        <n v="74.94202898550725"/>
        <n v="83.515625"/>
        <n v="90.516666666666666"/>
        <n v="100.14285714285714"/>
        <n v="107.64705882352941"/>
        <n v="110.83673469387755"/>
        <n v="126.20575555555556"/>
        <n v="121.18982222222223"/>
        <n v="146.51192307692307"/>
        <n v="169.93062857142857"/>
        <n v="5937"/>
        <n v="5828"/>
        <n v="5868.1790000000001"/>
        <n v="5780.57"/>
        <n v="5652.14"/>
        <n v="5432.076"/>
        <n v="5173.5519999999997"/>
        <n v="4960.8680000000004"/>
        <n v="5080.143"/>
        <n v="5171"/>
        <n v="5345"/>
        <n v="5431"/>
        <n v="5608"/>
        <n v="5490"/>
        <n v="5679.259"/>
        <n v="5453.5420000000004"/>
        <n v="5713.9650000000001"/>
        <n v="5947.5720000000001"/>
        <n v="96"/>
        <n v="62.292307692307695"/>
        <n v="61.692307692307693"/>
        <n v="61.707106060606058"/>
        <n v="62.146938461538461"/>
        <n v="65.376344262295078"/>
        <n v="63.073684210526309"/>
        <n v="67.556188679245281"/>
        <n v="74.038872340425542"/>
        <n v="81.054431818181811"/>
        <n v="83.295454545454547"/>
        <n v="82.595238095238102"/>
        <n v="86.525000000000006"/>
        <n v="92.702702702702709"/>
        <n v="95.472222222222229"/>
        <n v="100.37142857142857"/>
        <n v="113.40722580645161"/>
        <n v="117.31048275862068"/>
        <n v="123.37620689655172"/>
        <n v="118.95533333333333"/>
        <n v="4049"/>
        <n v="4010"/>
        <n v="4072.6689999999999"/>
        <n v="4039.5509999999999"/>
        <n v="3987.9569999999999"/>
        <n v="3595.2"/>
        <n v="3580.4780000000001"/>
        <n v="3479.8270000000002"/>
        <n v="3566.395"/>
        <n v="3665"/>
        <n v="3469"/>
        <n v="3461"/>
        <n v="3430"/>
        <n v="3437"/>
        <n v="3513"/>
        <n v="3515.6239999999998"/>
        <n v="3402.0039999999999"/>
        <n v="3577.91"/>
        <n v="3568.66"/>
        <n v="53"/>
        <n v="59.785714285714285"/>
        <n v="58.901408450704224"/>
        <n v="57.446157142857146"/>
        <n v="61.372923076923072"/>
        <n v="62.979080645161289"/>
        <n v="63.075052631578941"/>
        <n v="63.601921568627446"/>
        <n v="64.895958333333326"/>
        <n v="71.185204545454539"/>
        <n v="76.25"/>
        <n v="85.885714285714286"/>
        <n v="92.290322580645167"/>
        <n v="89.433333333333337"/>
        <n v="93.8"/>
        <n v="93.785041666666658"/>
        <n v="102.40857142857142"/>
        <n v="98.36176190476192"/>
        <n v="102.46494444444444"/>
        <n v="4185"/>
        <n v="4182"/>
        <n v="4021.2310000000002"/>
        <n v="3989.24"/>
        <n v="3904.703"/>
        <n v="3595.2779999999998"/>
        <n v="3243.6979999999999"/>
        <n v="3115.0059999999999"/>
        <n v="3132.1489999999999"/>
        <n v="3050"/>
        <n v="2964"/>
        <n v="3006"/>
        <n v="2861"/>
        <n v="2683"/>
        <n v="2345"/>
        <n v="2250.8409999999999"/>
        <n v="2150.58"/>
        <n v="2065.5970000000002"/>
        <n v="1844.3689999999999"/>
        <n v="55.5"/>
        <n v="51.25"/>
        <n v="50.009100000000004"/>
        <n v="54.843000000000004"/>
        <n v="59.856833333333334"/>
        <n v="58.721529411764706"/>
        <n v="67.760153846153841"/>
        <n v="72.410250000000005"/>
        <n v="77.040000000000006"/>
        <n v="78.7"/>
        <n v="83.2"/>
        <n v="91.444444444444443"/>
        <n v="80.875"/>
        <n v="94.8"/>
        <n v="117.75"/>
        <n v="116.66025"/>
        <n v="116.425"/>
        <n v="139.089"/>
        <n v="171.68566666666666"/>
        <n v="1110"/>
        <n v="1025"/>
        <n v="1000.182"/>
        <n v="1042.0170000000001"/>
        <n v="1077.423"/>
        <n v="998.26599999999996"/>
        <n v="880.88199999999995"/>
        <n v="868.923"/>
        <n v="924.48"/>
        <n v="787"/>
        <n v="832"/>
        <n v="823"/>
        <n v="647"/>
        <n v="474"/>
        <n v="471"/>
        <n v="466.64100000000002"/>
        <n v="465.7"/>
        <n v="556.35599999999999"/>
        <n v="515.05700000000002"/>
        <n v="8"/>
        <n v="86.714285714285708"/>
        <n v="86.183333333333337"/>
        <n v="85.895316666666673"/>
        <n v="87.948982905982916"/>
        <n v="90.214433628318588"/>
        <n v="85.486460176991145"/>
        <n v="92.571181818181827"/>
        <n v="101.27242105263157"/>
        <n v="108.90258510638299"/>
        <n v="114.71910112359551"/>
        <n v="117.5764705882353"/>
        <n v="131.97368421052633"/>
        <n v="147.46268656716418"/>
        <n v="154.37288135593221"/>
        <n v="161.29411764705881"/>
        <n v="173.56052173913042"/>
        <n v="181.18492682926831"/>
        <n v="181.79981395348838"/>
        <n v="204.20540540540543"/>
        <n v="10319"/>
        <n v="10342"/>
        <n v="10307.438"/>
        <n v="10290.031000000001"/>
        <n v="10194.231"/>
        <n v="9659.9699999999993"/>
        <n v="9164.5470000000005"/>
        <n v="9620.8799999999992"/>
        <n v="10236.843000000001"/>
        <n v="10210"/>
        <n v="9994"/>
        <n v="10030"/>
        <n v="9880"/>
        <n v="9108"/>
        <n v="8226"/>
        <n v="7983.7839999999997"/>
        <n v="7428.5820000000003"/>
        <n v="7817.3919999999998"/>
        <n v="7555.6"/>
        <n v="119"/>
        <n v="113"/>
        <n v="62.094117647058823"/>
        <n v="62.141176470588235"/>
        <n v="64.08936144578314"/>
        <n v="66.323487499999999"/>
        <n v="64.165474358974365"/>
        <n v="64.253959999999992"/>
        <n v="66.385338235294128"/>
        <n v="72.900709677419357"/>
        <n v="78.595183333333338"/>
        <n v="80.466666666666669"/>
        <n v="86.103448275862064"/>
        <n v="87.137931034482762"/>
        <n v="100.18518518518519"/>
        <n v="108.20833333333333"/>
        <n v="122.13953488372093"/>
        <n v="129.21078048780487"/>
        <n v="127.22453658536585"/>
        <n v="142.06407692307693"/>
        <n v="149.00175675675675"/>
        <n v="5278"/>
        <n v="5282"/>
        <n v="5319.4170000000004"/>
        <n v="5305.8789999999999"/>
        <n v="5004.9070000000002"/>
        <n v="4819.0469999999996"/>
        <n v="4514.2030000000004"/>
        <n v="4519.8440000000001"/>
        <n v="4715.7110000000002"/>
        <n v="4828"/>
        <n v="4994"/>
        <n v="5054"/>
        <n v="5194"/>
        <n v="5252"/>
        <n v="5297.6419999999998"/>
        <n v="5216.2060000000001"/>
        <n v="5540.4989999999998"/>
        <n v="5513.0649999999996"/>
        <n v="62.415094339622641"/>
        <n v="61.848484848484851"/>
        <n v="61.650307692307692"/>
        <n v="63.359947368421047"/>
        <n v="67.139352173913039"/>
        <n v="64.631694063926943"/>
        <n v="70.439507853403143"/>
        <n v="75.151463276836154"/>
        <n v="84.167753086419751"/>
        <n v="89.103896103896105"/>
        <n v="93.369863013698634"/>
        <n v="104.38582677165354"/>
        <n v="125.19090909090909"/>
        <n v="132.33980582524271"/>
        <n v="143.81720430107526"/>
        <n v="164.97762962962963"/>
        <n v="159.27950617283949"/>
        <n v="181.2047323943662"/>
        <n v="195.97965625000001"/>
        <n v="16540"/>
        <n v="16328"/>
        <n v="16029.08"/>
        <n v="15649.906999999999"/>
        <n v="15442.050999999999"/>
        <n v="14154.341"/>
        <n v="13453.946"/>
        <n v="13301.808999999999"/>
        <n v="13635.175999999999"/>
        <n v="13722"/>
        <n v="13632"/>
        <n v="13257"/>
        <n v="13771"/>
        <n v="13631"/>
        <n v="13375"/>
        <n v="13363.188"/>
        <n v="12901.64"/>
        <n v="12865.536"/>
        <n v="12542.698"/>
        <n v="265"/>
        <n v="264"/>
        <n v="260"/>
        <n v="247"/>
        <n v="230"/>
        <n v="191"/>
        <n v="177"/>
        <n v="162"/>
        <n v="154"/>
        <n v="146"/>
        <n v="127"/>
        <n v="77.860465116279073"/>
        <n v="78.2992125984252"/>
        <n v="78.589732283464571"/>
        <n v="80.185305785123973"/>
        <n v="86.461846846846839"/>
        <n v="84.557199999999995"/>
        <n v="87.626872340425521"/>
        <n v="91.137511627906974"/>
        <n v="97.61891463414635"/>
        <n v="99.090909090909093"/>
        <n v="103.34246575342466"/>
        <n v="102.66666666666667"/>
        <n v="121.01694915254237"/>
        <n v="131.625"/>
        <n v="155.91371111111113"/>
        <n v="164.00367499999999"/>
        <n v="173.12086842105262"/>
        <n v="189.87619444444442"/>
        <n v="10044"/>
        <n v="9944"/>
        <n v="9980.8960000000006"/>
        <n v="9702.4220000000005"/>
        <n v="9597.2649999999994"/>
        <n v="8878.5059999999994"/>
        <n v="8236.9259999999995"/>
        <n v="7837.826"/>
        <n v="8004.7510000000002"/>
        <n v="7630"/>
        <n v="7544"/>
        <n v="7084"/>
        <n v="7371"/>
        <n v="7252"/>
        <n v="7016.1170000000002"/>
        <n v="6560.1469999999999"/>
        <n v="6578.5929999999998"/>
        <n v="6835.5429999999997"/>
        <n v="105"/>
        <n v="63.857142857142854"/>
        <n v="62.786585365853661"/>
        <n v="61.569644171779146"/>
        <n v="65.051331168831169"/>
        <n v="69.456708333333324"/>
        <n v="68.83763571428571"/>
        <n v="74.531487999999996"/>
        <n v="77.904966942148761"/>
        <n v="82.650043478260869"/>
        <n v="90.622641509433961"/>
        <n v="101.4375"/>
        <n v="108.77173913043478"/>
        <n v="119.72222222222223"/>
        <n v="130.27160493827159"/>
        <n v="146.86111111111111"/>
        <n v="178.43208333333331"/>
        <n v="182.75487719298246"/>
        <n v="192.65033333333332"/>
        <n v="206.70656603773585"/>
        <n v="10728"/>
        <n v="10297"/>
        <n v="10035.852000000001"/>
        <n v="10017.905000000001"/>
        <n v="10001.766"/>
        <n v="9637.2690000000002"/>
        <n v="9316.4359999999997"/>
        <n v="9426.5010000000002"/>
        <n v="9504.7549999999992"/>
        <n v="9606"/>
        <n v="9738"/>
        <n v="10007"/>
        <n v="10775"/>
        <n v="10552"/>
        <n v="10574"/>
        <n v="10705.924999999999"/>
        <n v="10417.028"/>
        <n v="10981.069"/>
        <n v="10955.448"/>
        <n v="163"/>
        <n v="144"/>
        <n v="61.017857142857146"/>
        <n v="60.383400000000002"/>
        <n v="63.242520000000006"/>
        <n v="66.640541666666664"/>
        <n v="60.842340425531916"/>
        <n v="66.772076923076924"/>
        <n v="75.497971428571432"/>
        <n v="78.36930303030303"/>
        <n v="86.2"/>
        <n v="87.709677419354833"/>
        <n v="102.03846153846153"/>
        <n v="124.8695652173913"/>
        <n v="126.36363636363636"/>
        <n v="138.8095238095238"/>
        <n v="161.84826315789473"/>
        <n v="150.44085714285714"/>
        <n v="171.98968421052632"/>
        <n v="174.72431578947371"/>
        <n v="3417"/>
        <n v="3360"/>
        <n v="3321.087"/>
        <n v="3162.1260000000002"/>
        <n v="3198.7460000000001"/>
        <n v="2859.59"/>
        <n v="2604.1109999999999"/>
        <n v="2642.4290000000001"/>
        <n v="2586.1869999999999"/>
        <n v="2586"/>
        <n v="2719"/>
        <n v="2653"/>
        <n v="2872"/>
        <n v="2780"/>
        <n v="2915"/>
        <n v="3075.1170000000002"/>
        <n v="3159.2579999999998"/>
        <n v="3267.8040000000001"/>
        <n v="3319.7620000000002"/>
        <n v="22"/>
        <n v="67.279069767441854"/>
        <n v="63.465116279069768"/>
        <n v="63.900976744186053"/>
        <n v="69.125853658536585"/>
        <n v="73.147540540540533"/>
        <n v="69.312794117647059"/>
        <n v="74.025700000000001"/>
        <n v="81.350344827586198"/>
        <n v="83.331965517241372"/>
        <n v="88.464285714285708"/>
        <n v="90.642857142857139"/>
        <n v="91.259259259259252"/>
        <n v="108.45833333333333"/>
        <n v="117.1304347826087"/>
        <n v="147.64542105263158"/>
        <n v="154.6123"/>
        <n v="193.49229411764708"/>
        <n v="178.85422222222223"/>
        <n v="2893"/>
        <n v="2729"/>
        <n v="2747.7420000000002"/>
        <n v="2834.16"/>
        <n v="2706.4589999999998"/>
        <n v="2356.6350000000002"/>
        <n v="2220.7710000000002"/>
        <n v="2359.16"/>
        <n v="2416.627"/>
        <n v="2477"/>
        <n v="2538"/>
        <n v="2464"/>
        <n v="2603"/>
        <n v="2694"/>
        <n v="2706"/>
        <n v="2805.2629999999999"/>
        <n v="3092.2460000000001"/>
        <n v="3289.3690000000001"/>
        <n v="3219.3760000000002"/>
        <n v="76.675496688741717"/>
        <n v="77.168918918918919"/>
        <n v="78.438068965517246"/>
        <n v="79.238"/>
        <n v="78.959895833333334"/>
        <n v="82.780249999999995"/>
        <n v="82.725097014925382"/>
        <n v="89.353333333333339"/>
        <n v="95.153516666666675"/>
        <n v="97.327586206896555"/>
        <n v="105.0925925925926"/>
        <n v="106.27184466019418"/>
        <n v="110.32673267326733"/>
        <n v="109.10204081632654"/>
        <n v="115.02272727272727"/>
        <n v="124.60692592592592"/>
        <n v="118.976225"/>
        <n v="140.87933823529411"/>
        <n v="140.44455714285715"/>
        <n v="11578"/>
        <n v="11421"/>
        <n v="11373.52"/>
        <n v="11489.51"/>
        <n v="11370.225"/>
        <n v="11258.114"/>
        <n v="11085.163"/>
        <n v="11258.52"/>
        <n v="11418.422"/>
        <n v="11290"/>
        <n v="11350"/>
        <n v="10946"/>
        <n v="11143"/>
        <n v="10692"/>
        <n v="10122"/>
        <n v="10093.161"/>
        <n v="9518.098"/>
        <n v="9579.7950000000001"/>
        <n v="9831.1190000000006"/>
        <n v="145"/>
        <n v="136"/>
        <n v="116"/>
        <n v="72.807017543859644"/>
        <n v="70.884955752212392"/>
        <n v="70.147210526315789"/>
        <n v="72.222486486486488"/>
        <n v="74.156706422018345"/>
        <n v="76.077266666666674"/>
        <n v="78.245225490196077"/>
        <n v="83.50928571428571"/>
        <n v="85.817447916666666"/>
        <n v="87.484210526315792"/>
        <n v="89.586956521739125"/>
        <n v="99.329268292682926"/>
        <n v="104.84810126582279"/>
        <n v="111.79166666666667"/>
        <n v="115.04477611940298"/>
        <n v="123.30689230769231"/>
        <n v="119.59971212121212"/>
        <n v="134.63218965517243"/>
        <n v="132.23223333333334"/>
        <n v="8300"/>
        <n v="8010"/>
        <n v="7996.7820000000002"/>
        <n v="8016.6959999999999"/>
        <n v="8083.0810000000001"/>
        <n v="7988.1130000000003"/>
        <n v="7981.0129999999999"/>
        <n v="8183.91"/>
        <n v="8238.4750000000004"/>
        <n v="8311"/>
        <n v="8242"/>
        <n v="8145"/>
        <n v="8283"/>
        <n v="8049"/>
        <n v="7708"/>
        <n v="8014.9480000000003"/>
        <n v="7893.5810000000001"/>
        <n v="7808.6670000000004"/>
        <n v="7933.9340000000002"/>
        <n v="102.56862745098039"/>
        <n v="99.254901960784309"/>
        <n v="100.14330392156863"/>
        <n v="104.06950505050504"/>
        <n v="102.92845454545454"/>
        <n v="100.43672164948453"/>
        <n v="105.99444444444444"/>
        <n v="113.2055465116279"/>
        <n v="115.53219047619048"/>
        <n v="121.79518072289157"/>
        <n v="124.6987951807229"/>
        <n v="129.25"/>
        <n v="146.02631578947367"/>
        <n v="159.88571428571427"/>
        <n v="189.41913114754098"/>
        <n v="193.41856666666666"/>
        <n v="210.92491666666669"/>
        <n v="213.14337931034484"/>
        <n v="10462"/>
        <n v="10124"/>
        <n v="10214.617"/>
        <n v="10302.880999999999"/>
        <n v="10189.916999999999"/>
        <n v="9742.3619999999992"/>
        <n v="9539.5"/>
        <n v="9735.6769999999997"/>
        <n v="9704.7039999999997"/>
        <n v="10109"/>
        <n v="10350"/>
        <n v="10340"/>
        <n v="11388"/>
        <n v="11098"/>
        <n v="11192"/>
        <n v="11554.566999999999"/>
        <n v="11605.114"/>
        <n v="12655.495000000001"/>
        <n v="12362.316000000001"/>
        <n v="68.442857142857136"/>
        <n v="66.413043478260875"/>
        <n v="66.343137681159419"/>
        <n v="68.975621212121212"/>
        <n v="75.068883333333332"/>
        <n v="71.660550847457628"/>
        <n v="74.899056074766349"/>
        <n v="82.128842105263161"/>
        <n v="89.825264367816089"/>
        <n v="97.65"/>
        <n v="100.14102564102564"/>
        <n v="108.64285714285714"/>
        <n v="114.05882352941177"/>
        <n v="122.734375"/>
        <n v="122.21875"/>
        <n v="130.88848275862068"/>
        <n v="136.88630909090909"/>
        <n v="150.65947058823528"/>
        <n v="166.99270212765958"/>
        <n v="9582"/>
        <n v="9165"/>
        <n v="9155.3529999999992"/>
        <n v="9104.7819999999992"/>
        <n v="9008.2659999999996"/>
        <n v="8455.9449999999997"/>
        <n v="8014.1989999999996"/>
        <n v="7802.24"/>
        <n v="7814.7979999999998"/>
        <n v="7812"/>
        <n v="7811"/>
        <n v="7605"/>
        <n v="7756"/>
        <n v="7855"/>
        <n v="7822"/>
        <n v="7591.5320000000002"/>
        <n v="7528.7470000000003"/>
        <n v="7683.6329999999998"/>
        <n v="7848.6570000000002"/>
        <n v="66.38"/>
        <n v="66.848484848484844"/>
        <n v="65.198900000000009"/>
        <n v="66.064762886597933"/>
        <n v="66.649255319148935"/>
        <n v="66.913483146067421"/>
        <n v="68.953567901234564"/>
        <n v="71.453666666666678"/>
        <n v="78.104273972602741"/>
        <n v="82.115942028985501"/>
        <n v="85.791044776119406"/>
        <n v="89.703125"/>
        <n v="93.442622950819668"/>
        <n v="101.92592592592592"/>
        <n v="110.36734693877551"/>
        <n v="120.31093617021276"/>
        <n v="127.94423255813953"/>
        <n v="133.35895238095239"/>
        <n v="130.452675"/>
        <n v="6638"/>
        <n v="6618"/>
        <n v="6519.89"/>
        <n v="6408.2820000000002"/>
        <n v="6265.03"/>
        <n v="5955.3"/>
        <n v="5585.2389999999996"/>
        <n v="5573.3860000000004"/>
        <n v="5701.6120000000001"/>
        <n v="5666"/>
        <n v="5748"/>
        <n v="5741"/>
        <n v="5700"/>
        <n v="5504"/>
        <n v="5408"/>
        <n v="5654.6139999999996"/>
        <n v="5501.6019999999999"/>
        <n v="5601.076"/>
        <n v="5218.107"/>
        <n v="50.051282051282051"/>
        <n v="50.173333333333332"/>
        <n v="49.755111111111113"/>
        <n v="51.953348484848483"/>
        <n v="59.193125000000002"/>
        <n v="53.92566037735849"/>
        <n v="68.147897435897434"/>
        <n v="69.871054054054042"/>
        <n v="74.61181818181818"/>
        <n v="78.0625"/>
        <n v="80.967741935483872"/>
        <n v="85.290322580645167"/>
        <n v="91.206896551724142"/>
        <n v="89.862068965517238"/>
        <n v="93.07692307692308"/>
        <n v="99.439874999999986"/>
        <n v="103.11569565217391"/>
        <n v="97.445208333333326"/>
        <n v="107.41409523809523"/>
        <n v="3904"/>
        <n v="3763"/>
        <n v="3582.3679999999999"/>
        <n v="3428.9209999999998"/>
        <n v="3314.8150000000001"/>
        <n v="2858.06"/>
        <n v="2657.768"/>
        <n v="2585.2289999999998"/>
        <n v="2462.19"/>
        <n v="2498"/>
        <n v="2510"/>
        <n v="2644"/>
        <n v="2645"/>
        <n v="2606"/>
        <n v="2420"/>
        <n v="2386.5569999999998"/>
        <n v="2371.6610000000001"/>
        <n v="2338.6849999999999"/>
        <n v="2255.6959999999999"/>
        <n v="59.698689956331876"/>
        <n v="58.629955947136565"/>
        <n v="59.212874999999997"/>
        <n v="60.988193548387095"/>
        <n v="61.189421800947869"/>
        <n v="60.294289855072464"/>
        <n v="62.639804123711336"/>
        <n v="66.420377049180331"/>
        <n v="69.664146892655367"/>
        <n v="72.308139534883722"/>
        <n v="73.885542168674704"/>
        <n v="78.254901960784309"/>
        <n v="89.131944444444443"/>
        <n v="94.204379562043798"/>
        <n v="98.102362204724415"/>
        <n v="104.0202561983471"/>
        <n v="104.10285"/>
        <n v="114.80266964285714"/>
        <n v="123.46722857142856"/>
        <n v="13671"/>
        <n v="13309"/>
        <n v="13263.683999999999"/>
        <n v="13234.438"/>
        <n v="12910.968000000001"/>
        <n v="12480.918"/>
        <n v="12152.121999999999"/>
        <n v="12154.929"/>
        <n v="12330.554"/>
        <n v="12437"/>
        <n v="12265"/>
        <n v="11973"/>
        <n v="12835"/>
        <n v="12906"/>
        <n v="12459"/>
        <n v="12586.450999999999"/>
        <n v="12492.342000000001"/>
        <n v="12857.898999999999"/>
        <n v="12964.058999999999"/>
        <n v="229"/>
        <n v="227"/>
        <n v="224"/>
        <n v="217"/>
        <n v="211"/>
        <n v="207"/>
        <n v="194"/>
        <n v="183"/>
        <n v="172"/>
        <n v="166"/>
        <n v="137"/>
        <n v="75.097345132743357"/>
        <n v="72.814159292035399"/>
        <n v="72.10405309734513"/>
        <n v="73.21869090909091"/>
        <n v="75.504934579439251"/>
        <n v="71.21409523809524"/>
        <n v="76.350075268817207"/>
        <n v="80.936443181818177"/>
        <n v="85.735752941176472"/>
        <n v="89.151898734177209"/>
        <n v="92.038961038961034"/>
        <n v="102.25352112676056"/>
        <n v="113.66666666666667"/>
        <n v="120.62295081967213"/>
        <n v="124.67040350877193"/>
        <n v="131.26156363636363"/>
        <n v="136.24790740740741"/>
        <n v="142.19457692307694"/>
        <n v="8486"/>
        <n v="8228"/>
        <n v="8147.7579999999998"/>
        <n v="8054.0559999999996"/>
        <n v="8079.0280000000002"/>
        <n v="7477.48"/>
        <n v="7100.5569999999998"/>
        <n v="7122.4070000000002"/>
        <n v="7287.5389999999998"/>
        <n v="7043"/>
        <n v="7087"/>
        <n v="7260"/>
        <n v="7502"/>
        <n v="7458"/>
        <n v="7358"/>
        <n v="7106.2129999999997"/>
        <n v="7219.3860000000004"/>
        <n v="7357.3869999999997"/>
        <n v="7394.1180000000004"/>
        <n v="67.402439024390247"/>
        <n v="66.740740740740748"/>
        <n v="66.779111111111106"/>
        <n v="67.581844155844152"/>
        <n v="69.80554794520549"/>
        <n v="68.325405797101453"/>
        <n v="73.139370967741925"/>
        <n v="76.544403508771936"/>
        <n v="80.155629629629644"/>
        <n v="82.48"/>
        <n v="83.152173913043484"/>
        <n v="83.847826086956516"/>
        <n v="84.61363636363636"/>
        <n v="101.84210526315789"/>
        <n v="100.16666666666667"/>
        <n v="121.41516666666666"/>
        <n v="117.6345"/>
        <n v="135.49854166666668"/>
        <n v="144.1228695652174"/>
        <n v="5527"/>
        <n v="5406"/>
        <n v="5409.1080000000002"/>
        <n v="5203.8019999999997"/>
        <n v="5095.8050000000003"/>
        <n v="4714.4530000000004"/>
        <n v="4534.6409999999996"/>
        <n v="4363.0309999999999"/>
        <n v="4328.4040000000005"/>
        <n v="4124"/>
        <n v="3825"/>
        <n v="3857"/>
        <n v="3723"/>
        <n v="3870"/>
        <n v="3606"/>
        <n v="3642.4549999999999"/>
        <n v="3293.7660000000001"/>
        <n v="3251.9650000000001"/>
        <n v="3314.826"/>
        <n v="79.391304347826093"/>
        <n v="78.272727272727266"/>
        <n v="79.055521739130441"/>
        <n v="77.006045454545458"/>
        <n v="77.295952380952372"/>
        <n v="84.444949999999992"/>
        <n v="83.543842105263167"/>
        <n v="81.202833333333331"/>
        <n v="85.082750000000004"/>
        <n v="87.4"/>
        <n v="90.428571428571431"/>
        <n v="100.27272727272727"/>
        <n v="101.36363636363636"/>
        <n v="122.88888888888889"/>
        <n v="134.625"/>
        <n v="149.62728571428573"/>
        <n v="157.87657142857142"/>
        <n v="153.80114285714285"/>
        <n v="167.14085714285716"/>
        <n v="1826"/>
        <n v="1722"/>
        <n v="1818.277"/>
        <n v="1694.133"/>
        <n v="1623.2149999999999"/>
        <n v="1688.8989999999999"/>
        <n v="1587.3330000000001"/>
        <n v="1461.6510000000001"/>
        <n v="1361.3240000000001"/>
        <n v="1311"/>
        <n v="1266"/>
        <n v="1103"/>
        <n v="1115"/>
        <n v="1077"/>
        <n v="1047.3910000000001"/>
        <n v="1105.136"/>
        <n v="1076.6079999999999"/>
        <n v="1169.9860000000001"/>
        <n v="14"/>
        <n v="73.857142857142861"/>
        <n v="72.857142857142861"/>
        <n v="70.402107142857147"/>
        <n v="75.634500000000003"/>
        <n v="74.317039999999992"/>
        <n v="76.351476190476191"/>
        <n v="79.518450000000001"/>
        <n v="88.376368421052632"/>
        <n v="95.234470588235297"/>
        <n v="99.647058823529406"/>
        <n v="101.70588235294117"/>
        <n v="111.64705882352941"/>
        <n v="102.05882352941177"/>
        <n v="105.13333333333334"/>
        <n v="132.84125"/>
        <n v="121.22576923076923"/>
        <n v="147.04850000000002"/>
        <n v="148.03266666666667"/>
        <n v="2068"/>
        <n v="2040"/>
        <n v="1971.259"/>
        <n v="1966.4970000000001"/>
        <n v="1857.9259999999999"/>
        <n v="1603.3810000000001"/>
        <n v="1590.3689999999999"/>
        <n v="1679.1510000000001"/>
        <n v="1618.9860000000001"/>
        <n v="1694"/>
        <n v="1717"/>
        <n v="1729"/>
        <n v="1898"/>
        <n v="1735"/>
        <n v="1577"/>
        <n v="1594.095"/>
        <n v="1575.9349999999999"/>
        <n v="1764.5820000000001"/>
        <n v="1776.3920000000001"/>
        <n v="68.277777777777771"/>
        <n v="66.231481481481481"/>
        <n v="67.48093396226416"/>
        <n v="68.882019230769231"/>
        <n v="69.908088235294116"/>
        <n v="73.521479166666666"/>
        <n v="73.576936170212761"/>
        <n v="77.116337078651682"/>
        <n v="83.236964705882357"/>
        <n v="84.92771084337349"/>
        <n v="92.8"/>
        <n v="107.77611940298507"/>
        <n v="118.86153846153846"/>
        <n v="124.50819672131148"/>
        <n v="133.78181818181818"/>
        <n v="150.19322"/>
        <n v="150.35483673469386"/>
        <n v="159.46975510204081"/>
        <n v="167.03224444444444"/>
        <n v="7374"/>
        <n v="7153"/>
        <n v="7152.9790000000003"/>
        <n v="7163.73"/>
        <n v="7130.625"/>
        <n v="7058.0619999999999"/>
        <n v="6916.232"/>
        <n v="6863.3540000000003"/>
        <n v="7075.1419999999998"/>
        <n v="7049"/>
        <n v="6960"/>
        <n v="7221"/>
        <n v="7726"/>
        <n v="7595"/>
        <n v="7509.6610000000001"/>
        <n v="7367.3869999999997"/>
        <n v="7814.018"/>
        <n v="7516.451"/>
        <n v="60.59375"/>
        <n v="63.1"/>
        <n v="63.271966666666671"/>
        <n v="63.013400000000004"/>
        <n v="66.454344827586198"/>
        <n v="65.236482758620681"/>
        <n v="67.267892857142854"/>
        <n v="70.978964285714284"/>
        <n v="74.012321428571425"/>
        <n v="78.230769230769226"/>
        <n v="77.074074074074076"/>
        <n v="87.041666666666671"/>
        <n v="102.80952380952381"/>
        <n v="102.52380952380952"/>
        <n v="114.11111111111111"/>
        <n v="114.31433333333332"/>
        <n v="107.44005263157895"/>
        <n v="126.76541176470589"/>
        <n v="135.25700000000001"/>
        <n v="1939"/>
        <n v="1893"/>
        <n v="1898.1590000000001"/>
        <n v="1890.402"/>
        <n v="1927.1759999999999"/>
        <n v="1891.8579999999999"/>
        <n v="1883.501"/>
        <n v="1987.4110000000001"/>
        <n v="2072.3449999999998"/>
        <n v="2034"/>
        <n v="2081"/>
        <n v="2089"/>
        <n v="2159"/>
        <n v="2153"/>
        <n v="2054"/>
        <n v="2057.6579999999999"/>
        <n v="2041.3610000000001"/>
        <n v="2155.0120000000002"/>
        <n v="2164.1120000000001"/>
        <n v="84.426356589147289"/>
        <n v="83.810389610389606"/>
        <n v="84.488116580310887"/>
        <n v="86.67384736842105"/>
        <n v="87.743643051771116"/>
        <n v="86.807603988603987"/>
        <n v="91.085987692307697"/>
        <n v="100.3744684385382"/>
        <n v="111.06389208633094"/>
        <n v="114.5912408759124"/>
        <n v="119.38022813688212"/>
        <n v="127.39344262295081"/>
        <n v="151.79166666666666"/>
        <n v="154.70243902439023"/>
        <n v="168.35828877005346"/>
        <n v="177.04425139664804"/>
        <n v="173.76518994413408"/>
        <n v="191.51960119047621"/>
        <n v="194.87502484472051"/>
        <n v="32673"/>
        <n v="32267"/>
        <n v="32612.413"/>
        <n v="32936.061999999998"/>
        <n v="32201.917000000001"/>
        <n v="30469.469000000001"/>
        <n v="29602.946"/>
        <n v="30212.715"/>
        <n v="30875.761999999999"/>
        <n v="31398"/>
        <n v="31397"/>
        <n v="31084"/>
        <n v="32787"/>
        <n v="31714"/>
        <n v="31483"/>
        <n v="31690.920999999998"/>
        <n v="31103.969000000001"/>
        <n v="32175.293000000001"/>
        <n v="31374.879000000001"/>
        <n v="387"/>
        <n v="385"/>
        <n v="386"/>
        <n v="380"/>
        <n v="367"/>
        <n v="351"/>
        <n v="325"/>
        <n v="301"/>
        <n v="278"/>
        <n v="274"/>
        <n v="263"/>
        <n v="244"/>
        <n v="216"/>
        <n v="205"/>
        <n v="187"/>
        <n v="161"/>
        <n v="68.61643835616438"/>
        <n v="67.767123287671239"/>
        <n v="68.388972602739727"/>
        <n v="69.389042253521126"/>
        <n v="68.98681690140846"/>
        <n v="64.192014285714279"/>
        <n v="68.752754098360654"/>
        <n v="69.094983333333332"/>
        <n v="78.69080392156863"/>
        <n v="85.478260869565219"/>
        <n v="88.068181818181813"/>
        <n v="90.61904761904762"/>
        <n v="126.5"/>
        <n v="126.66666666666667"/>
        <n v="154.66666666666666"/>
        <n v="161.17244444444444"/>
        <n v="155.24218518518518"/>
        <n v="173.29192"/>
        <n v="202.84190476190477"/>
        <n v="5009"/>
        <n v="4947"/>
        <n v="4992.3950000000004"/>
        <n v="4926.6220000000003"/>
        <n v="4898.0640000000003"/>
        <n v="4493.4409999999998"/>
        <n v="4193.9179999999997"/>
        <n v="4145.6989999999996"/>
        <n v="4013.2310000000002"/>
        <n v="3932"/>
        <n v="3875"/>
        <n v="3806"/>
        <n v="4048"/>
        <n v="3800"/>
        <n v="4176"/>
        <n v="4351.6559999999999"/>
        <n v="4191.5389999999998"/>
        <n v="4332.2979999999998"/>
        <n v="4259.68"/>
        <n v="61.7"/>
        <n v="59.476190476190474"/>
        <n v="60.827333333333335"/>
        <n v="64.860150000000004"/>
        <n v="59.964599999999997"/>
        <n v="57.480736842105266"/>
        <n v="72.108466666666658"/>
        <n v="73.40506666666667"/>
        <n v="73.255600000000001"/>
        <n v="79.142857142857139"/>
        <n v="71.333333333333329"/>
        <n v="91.1"/>
        <n v="127.85714285714286"/>
        <n v="224.33333333333334"/>
        <n v="224.34166666666667"/>
        <n v="206.928"/>
        <n v="222.44133333333332"/>
        <n v="207.70333333333335"/>
        <n v="1234"/>
        <n v="1249"/>
        <n v="1277.374"/>
        <n v="1297.203"/>
        <n v="1199.2919999999999"/>
        <n v="1092.134"/>
        <n v="1081.627"/>
        <n v="1101.076"/>
        <n v="1098.8340000000001"/>
        <n v="1108"/>
        <n v="1070"/>
        <n v="911"/>
        <n v="895"/>
        <n v="740"/>
        <n v="673"/>
        <n v="673.02499999999998"/>
        <n v="620.78399999999999"/>
        <n v="667.32399999999996"/>
        <n v="623.11"/>
        <n v="62.954081632653065"/>
        <n v="61.774358974358975"/>
        <n v="63.767455958549228"/>
        <n v="63.528168421052634"/>
        <n v="64.985863387978142"/>
        <n v="61.833710227272725"/>
        <n v="66.396424836601312"/>
        <n v="70.544956834532371"/>
        <n v="73.987238095238098"/>
        <n v="78.233333333333334"/>
        <n v="79.258928571428569"/>
        <n v="80.732673267326732"/>
        <n v="100.3012048192771"/>
        <n v="107.59210526315789"/>
        <n v="109.56756756756756"/>
        <n v="114.32133333333334"/>
        <n v="111.98876388888888"/>
        <n v="115.79875"/>
        <n v="107.297115942029"/>
        <n v="12339"/>
        <n v="12046"/>
        <n v="12307.119000000001"/>
        <n v="12070.352000000001"/>
        <n v="11892.413"/>
        <n v="10882.733"/>
        <n v="10158.653"/>
        <n v="9805.7489999999998"/>
        <n v="9322.3919999999998"/>
        <n v="9388"/>
        <n v="8877"/>
        <n v="8154"/>
        <n v="8325"/>
        <n v="8177"/>
        <n v="8108"/>
        <n v="8231.1360000000004"/>
        <n v="8063.1909999999998"/>
        <n v="8337.51"/>
        <n v="7403.5010000000002"/>
        <n v="196"/>
        <n v="195"/>
        <n v="193"/>
        <n v="190"/>
        <n v="176"/>
        <n v="139"/>
        <n v="58.696969696969695"/>
        <n v="60.53125"/>
        <n v="60.383499999999998"/>
        <n v="60.516624999999998"/>
        <n v="62.030068965517245"/>
        <n v="59.610428571428578"/>
        <n v="64.992919999999998"/>
        <n v="69.02739130434783"/>
        <n v="82.333210526315781"/>
        <n v="88.666666666666671"/>
        <n v="90.941176470588232"/>
        <n v="95.588235294117652"/>
        <n v="105.53333333333333"/>
        <n v="145.80000000000001"/>
        <n v="157.85566666666668"/>
        <n v="162.07488888888889"/>
        <n v="163.68533333333332"/>
        <n v="151.88133333333334"/>
        <n v="1937"/>
        <n v="1932.2719999999999"/>
        <n v="1936.5319999999999"/>
        <n v="1798.8720000000001"/>
        <n v="1669.0920000000001"/>
        <n v="1624.8230000000001"/>
        <n v="1587.63"/>
        <n v="1564.3309999999999"/>
        <n v="1596"/>
        <n v="1546"/>
        <n v="1625"/>
        <n v="1583"/>
        <n v="1584"/>
        <n v="1458"/>
        <n v="1420.701"/>
        <n v="1458.674"/>
        <n v="1473.1679999999999"/>
        <n v="1366.932"/>
        <n v="59.221153846153847"/>
        <n v="59.466019417475728"/>
        <n v="63.419252525252531"/>
        <n v="62.283474747474749"/>
        <n v="64.038062500000009"/>
        <n v="62.452695652173915"/>
        <n v="68.157341463414639"/>
        <n v="71.274799999999999"/>
        <n v="77.501826666666659"/>
        <n v="80.638888888888886"/>
        <n v="84.85507246376811"/>
        <n v="85.8"/>
        <n v="95.621212121212125"/>
        <n v="96.365079365079367"/>
        <n v="93.196721311475414"/>
        <n v="104.15053571428572"/>
        <n v="104.08648148148148"/>
        <n v="117.97535294117648"/>
        <n v="127.30091111111112"/>
        <n v="6159"/>
        <n v="6125"/>
        <n v="6278.5060000000003"/>
        <n v="6166.0640000000003"/>
        <n v="6147.6540000000005"/>
        <n v="5745.6480000000001"/>
        <n v="5588.902"/>
        <n v="5701.9840000000004"/>
        <n v="5812.6369999999997"/>
        <n v="5806"/>
        <n v="5855"/>
        <n v="6006"/>
        <n v="6311"/>
        <n v="6071"/>
        <n v="5685"/>
        <n v="5832.43"/>
        <n v="5620.67"/>
        <n v="6016.7430000000004"/>
        <n v="5728.5410000000002"/>
        <n v="86.188461538461539"/>
        <n v="86.546153846153842"/>
        <n v="88.07382558139534"/>
        <n v="90.128681102362208"/>
        <n v="92.821878048780491"/>
        <n v="91.50585654008438"/>
        <n v="96.969279816513762"/>
        <n v="106.70577184466019"/>
        <n v="112.04423076923077"/>
        <n v="116.56914893617021"/>
        <n v="123.83707865168539"/>
        <n v="133.05988023952096"/>
        <n v="152.7483870967742"/>
        <n v="163.15068493150685"/>
        <n v="181.44444444444446"/>
        <n v="197.11622033898306"/>
        <n v="202.16819658119658"/>
        <n v="222.30256756756756"/>
        <n v="224.70948181818184"/>
        <n v="22409"/>
        <n v="22502"/>
        <n v="22723.046999999999"/>
        <n v="22892.685000000001"/>
        <n v="22834.182000000001"/>
        <n v="21686.887999999999"/>
        <n v="21139.303"/>
        <n v="21981.388999999999"/>
        <n v="21848.625"/>
        <n v="21915"/>
        <n v="22043"/>
        <n v="22221"/>
        <n v="23676"/>
        <n v="23820"/>
        <n v="22862"/>
        <n v="23259.714"/>
        <n v="23653.679"/>
        <n v="24675.584999999999"/>
        <n v="24718.043000000001"/>
        <n v="258"/>
        <n v="254"/>
        <n v="246"/>
        <n v="237"/>
        <n v="206"/>
        <n v="188"/>
        <n v="178"/>
        <n v="167"/>
        <n v="155"/>
        <n v="75.927927927927925"/>
        <n v="75.631818181818176"/>
        <n v="78.315908675799093"/>
        <n v="78.307458333333329"/>
        <n v="79.223846889952156"/>
        <n v="76.155753768844221"/>
        <n v="81.474288135593227"/>
        <n v="88.980202453987729"/>
        <n v="98.940335616438361"/>
        <n v="105.06716417910448"/>
        <n v="107.06870229007633"/>
        <n v="115.36974789915966"/>
        <n v="131.57798165137615"/>
        <n v="140.39795918367346"/>
        <n v="150.52387804878049"/>
        <n v="156.01785897435897"/>
        <n v="176.25729333333334"/>
        <n v="178.39882857142857"/>
        <n v="16856"/>
        <n v="16639"/>
        <n v="17151.184000000001"/>
        <n v="16914.411"/>
        <n v="16557.784"/>
        <n v="15154.995000000001"/>
        <n v="14420.949000000001"/>
        <n v="14503.772999999999"/>
        <n v="14445.289000000001"/>
        <n v="14079"/>
        <n v="14026"/>
        <n v="13729"/>
        <n v="14342"/>
        <n v="13759"/>
        <n v="12604"/>
        <n v="12342.958000000001"/>
        <n v="12169.393"/>
        <n v="13219.297"/>
        <n v="12487.918"/>
        <n v="222"/>
        <n v="220"/>
        <n v="209"/>
        <n v="199"/>
        <n v="131"/>
        <n v="65.650000000000006"/>
        <n v="65.2"/>
        <n v="69.265567567567572"/>
        <n v="69.20921621621622"/>
        <n v="69.395628571428574"/>
        <n v="71.955799999999996"/>
        <n v="72.916242424242427"/>
        <n v="75.882303030303035"/>
        <n v="77.024090909090916"/>
        <n v="80.96875"/>
        <n v="89.448275862068968"/>
        <n v="89.137931034482762"/>
        <n v="96.892857142857139"/>
        <n v="99.625"/>
        <n v="109.04761904761905"/>
        <n v="129.05836842105262"/>
        <n v="121.10835"/>
        <n v="135.51552631578949"/>
        <n v="139.02789473684211"/>
        <n v="2626"/>
        <n v="2608"/>
        <n v="2562.826"/>
        <n v="2560.741"/>
        <n v="2428.8470000000002"/>
        <n v="2518.453"/>
        <n v="2406.2359999999999"/>
        <n v="2504.116"/>
        <n v="2541.7950000000001"/>
        <n v="2591"/>
        <n v="2594"/>
        <n v="2585"/>
        <n v="2713"/>
        <n v="2391"/>
        <n v="2290"/>
        <n v="2452.1089999999999"/>
        <n v="2422.1669999999999"/>
        <n v="2574.7950000000001"/>
        <n v="2641.53"/>
        <n v="90.1"/>
        <n v="90.22935779816514"/>
        <n v="90.995394495412839"/>
        <n v="93.740224299065417"/>
        <n v="91.582323809523814"/>
        <n v="88.993106796116507"/>
        <n v="95.260583333333329"/>
        <n v="99.081731182795707"/>
        <n v="104.51514285714286"/>
        <n v="108.16091954022988"/>
        <n v="112.95180722891567"/>
        <n v="119.23076923076923"/>
        <n v="132.72602739726028"/>
        <n v="134.52777777777777"/>
        <n v="142.49253731343285"/>
        <n v="152.31720312499999"/>
        <n v="158.1682741935484"/>
        <n v="165.60960655737705"/>
        <n v="176.34268965517242"/>
        <n v="9911"/>
        <n v="9835"/>
        <n v="9918.4979999999996"/>
        <n v="10030.204"/>
        <n v="9616.1440000000002"/>
        <n v="9166.2900000000009"/>
        <n v="9145.0159999999996"/>
        <n v="9214.6010000000006"/>
        <n v="9510.8780000000006"/>
        <n v="9410"/>
        <n v="9375"/>
        <n v="9300"/>
        <n v="9689"/>
        <n v="9686"/>
        <n v="9547"/>
        <n v="9748.3009999999995"/>
        <n v="9806.4330000000009"/>
        <n v="10102.186"/>
        <n v="10227.876"/>
        <n v="77.293577981651381"/>
        <n v="76.651376146788991"/>
        <n v="78.888862385321104"/>
        <n v="79.777009259259259"/>
        <n v="79.221177570093445"/>
        <n v="77.252726415094344"/>
        <n v="79.032900990099009"/>
        <n v="87.487234042553183"/>
        <n v="92.797233333333338"/>
        <n v="95.174418604651166"/>
        <n v="97.904761904761898"/>
        <n v="106.23076923076923"/>
        <n v="116.34666666666666"/>
        <n v="115.73239436619718"/>
        <n v="123.98484848484848"/>
        <n v="132.2175"/>
        <n v="135.2443442622951"/>
        <n v="143.10046666666668"/>
        <n v="142.3298474576271"/>
        <n v="8425"/>
        <n v="8355"/>
        <n v="8598.8860000000004"/>
        <n v="8615.9169999999995"/>
        <n v="8476.6659999999993"/>
        <n v="8188.7889999999998"/>
        <n v="7982.3230000000003"/>
        <n v="8223.7999999999993"/>
        <n v="8351.7510000000002"/>
        <n v="8185"/>
        <n v="8224"/>
        <n v="8286"/>
        <n v="8726"/>
        <n v="8217"/>
        <n v="8183"/>
        <n v="8197.4850000000006"/>
        <n v="8249.9050000000007"/>
        <n v="8586.0280000000002"/>
        <n v="8397.4609999999993"/>
        <n v="64.433962264150949"/>
        <n v="68.415094339622641"/>
        <n v="72.431173076923073"/>
        <n v="72.888120000000001"/>
        <n v="75.360159999999993"/>
        <n v="79.131833333333333"/>
        <n v="85.052888888888887"/>
        <n v="91.25830952380953"/>
        <n v="97.099880952380957"/>
        <n v="98.05"/>
        <n v="118.70588235294117"/>
        <n v="117.17647058823529"/>
        <n v="133.48387096774192"/>
        <n v="137.41935483870967"/>
        <n v="144.60714285714286"/>
        <n v="163.11824000000001"/>
        <n v="139.24148"/>
        <n v="141.91743478260869"/>
        <n v="144.62995652173913"/>
        <n v="3415"/>
        <n v="3626"/>
        <n v="3766.4209999999998"/>
        <n v="3644.4059999999999"/>
        <n v="3768.0079999999998"/>
        <n v="3798.328"/>
        <n v="3827.38"/>
        <n v="3832.8490000000002"/>
        <n v="4078.1950000000002"/>
        <n v="3922"/>
        <n v="4036"/>
        <n v="3984"/>
        <n v="4138"/>
        <n v="4260"/>
        <n v="4077.9560000000001"/>
        <n v="3481.0369999999998"/>
        <n v="3264.1010000000001"/>
        <n v="3326.489"/>
        <n v="46.1875"/>
        <n v="49.75"/>
        <n v="62.031769230769228"/>
        <n v="66.347384615384613"/>
        <n v="63.928538461538466"/>
        <n v="68.606333333333325"/>
        <n v="69.819636363636363"/>
        <n v="83.819000000000003"/>
        <n v="86.99366666666667"/>
        <n v="89.125"/>
        <n v="87.714285714285708"/>
        <n v="93.833333333333329"/>
        <n v="87.5"/>
        <n v="87.214666666666673"/>
        <n v="92.165500000000009"/>
        <n v="89.265666666666675"/>
        <n v="90.530333333333331"/>
        <n v="739"/>
        <n v="796"/>
        <n v="806.41300000000001"/>
        <n v="862.51599999999996"/>
        <n v="831.07100000000003"/>
        <n v="823.27599999999995"/>
        <n v="768.01599999999996"/>
        <n v="754.37099999999998"/>
        <n v="782.94299999999998"/>
        <n v="713"/>
        <n v="604"/>
        <n v="602"/>
        <n v="614"/>
        <n v="563"/>
        <n v="525"/>
        <n v="523.28800000000001"/>
        <n v="552.99300000000005"/>
        <n v="535.59400000000005"/>
        <n v="543.18200000000002"/>
        <n v="69.083333333333329"/>
        <n v="67.75"/>
        <n v="76.959190476190471"/>
        <n v="74.91385714285714"/>
        <n v="81.398449999999997"/>
        <n v="79.835842105263168"/>
        <n v="90.450466666666671"/>
        <n v="103.35146153846154"/>
        <n v="115.99641666666668"/>
        <n v="119.91666666666667"/>
        <n v="120.5"/>
        <n v="112.25"/>
        <n v="133.4"/>
        <n v="133.9"/>
        <n v="137.14400000000001"/>
        <n v="143.2456"/>
        <n v="160.67033333333333"/>
        <n v="157.7362"/>
        <n v="1658"/>
        <n v="1626"/>
        <n v="1616.143"/>
        <n v="1573.191"/>
        <n v="1627.9690000000001"/>
        <n v="1516.8810000000001"/>
        <n v="1356.7570000000001"/>
        <n v="1343.569"/>
        <n v="1391.9570000000001"/>
        <n v="1400"/>
        <n v="1439"/>
        <n v="1446"/>
        <n v="1347"/>
        <n v="1334"/>
        <n v="1339"/>
        <n v="1371.44"/>
        <n v="1432.4559999999999"/>
        <n v="1446.0329999999999"/>
        <n v="1577.3620000000001"/>
        <n v="82.698113207547166"/>
        <n v="81.075471698113205"/>
        <n v="82.447962264150945"/>
        <n v="82.816264150943397"/>
        <n v="84.788615384615383"/>
        <n v="81.221686274509793"/>
        <n v="87.011234042553184"/>
        <n v="93.694978260869561"/>
        <n v="95.448978723404252"/>
        <n v="99.325581395348834"/>
        <n v="114.70270270270271"/>
        <n v="123.45454545454545"/>
        <n v="134.33333333333334"/>
        <n v="132.78787878787878"/>
        <n v="141.54838709677421"/>
        <n v="156.29565517241377"/>
        <n v="148.72800000000001"/>
        <n v="197.56973076923077"/>
        <n v="233.75186956521739"/>
        <n v="4383"/>
        <n v="4297"/>
        <n v="4369.7420000000002"/>
        <n v="4389.2619999999997"/>
        <n v="4409.0079999999998"/>
        <n v="4142.3059999999996"/>
        <n v="4089.5279999999998"/>
        <n v="4309.9690000000001"/>
        <n v="4486.1019999999999"/>
        <n v="4271"/>
        <n v="4244"/>
        <n v="4074"/>
        <n v="4433"/>
        <n v="4382"/>
        <n v="4388"/>
        <n v="4532.5739999999996"/>
        <n v="4610.5680000000002"/>
        <n v="5136.8130000000001"/>
        <n v="5376.2929999999997"/>
        <n v="79.958904109589042"/>
        <n v="76.972602739726028"/>
        <n v="78.918945205479446"/>
        <n v="79.378513888888889"/>
        <n v="81.626376811594213"/>
        <n v="83.925132352941176"/>
        <n v="85.237328125000005"/>
        <n v="88.278033333333326"/>
        <n v="94.663499999999999"/>
        <n v="99.327272727272728"/>
        <n v="105.88461538461539"/>
        <n v="109.49019607843137"/>
        <n v="123.1063829787234"/>
        <n v="129.15909090909091"/>
        <n v="130.67441860465115"/>
        <n v="142.48112195121951"/>
        <n v="144.48089999999999"/>
        <n v="144.74975000000001"/>
        <n v="147.93594736842104"/>
        <n v="5837"/>
        <n v="5619"/>
        <n v="5761.0829999999996"/>
        <n v="5715.2529999999997"/>
        <n v="5632.22"/>
        <n v="5706.9089999999997"/>
        <n v="5455.1890000000003"/>
        <n v="5296.6819999999998"/>
        <n v="5490.4830000000002"/>
        <n v="5506"/>
        <n v="5584"/>
        <n v="5786"/>
        <n v="5683"/>
        <n v="5841.7259999999997"/>
        <n v="5779.2359999999999"/>
        <n v="5789.99"/>
        <n v="5621.5659999999998"/>
        <n v="95.784946236559136"/>
        <n v="93.602150537634415"/>
        <n v="95.511053763440856"/>
        <n v="97.054413043478249"/>
        <n v="97.734043956043962"/>
        <n v="96.442539325842702"/>
        <n v="101.94120238095238"/>
        <n v="108.490375"/>
        <n v="120.40261333333333"/>
        <n v="124.74285714285715"/>
        <n v="130.6764705882353"/>
        <n v="152.42857142857142"/>
        <n v="154.30158730158729"/>
        <n v="160.81967213114754"/>
        <n v="171.74314999999999"/>
        <n v="168.99836666666667"/>
        <n v="185.89631034482761"/>
        <n v="193.47071929824563"/>
        <n v="8908"/>
        <n v="8705"/>
        <n v="8882.5280000000002"/>
        <n v="8929.0059999999994"/>
        <n v="8893.7980000000007"/>
        <n v="8583.3860000000004"/>
        <n v="8563.0609999999997"/>
        <n v="8679.23"/>
        <n v="9030.1959999999999"/>
        <n v="8818"/>
        <n v="8732"/>
        <n v="8886"/>
        <n v="9603"/>
        <n v="9721"/>
        <n v="9810"/>
        <n v="10304.589"/>
        <n v="10139.902"/>
        <n v="10781.986000000001"/>
        <n v="11027.831"/>
        <n v="73.085106382978722"/>
        <n v="73.391304347826093"/>
        <n v="78.3232"/>
        <n v="74.369045454545457"/>
        <n v="78.580926829268293"/>
        <n v="77.340769230769226"/>
        <n v="77.751783783783779"/>
        <n v="77.753394736842097"/>
        <n v="88.229837837837835"/>
        <n v="93.257142857142853"/>
        <n v="97.352941176470594"/>
        <n v="117.06896551724138"/>
        <n v="147.36000000000001"/>
        <n v="178.68181818181819"/>
        <n v="179.99318181818182"/>
        <n v="161.40695454545454"/>
        <n v="184.14384210526316"/>
        <n v="204.31005882352943"/>
        <n v="3435"/>
        <n v="3376"/>
        <n v="3524.5439999999999"/>
        <n v="3272.2379999999998"/>
        <n v="3221.8180000000002"/>
        <n v="3016.29"/>
        <n v="2876.8159999999998"/>
        <n v="2954.6289999999999"/>
        <n v="3264.5039999999999"/>
        <n v="3264"/>
        <n v="3310"/>
        <n v="3395"/>
        <n v="3684"/>
        <n v="3750"/>
        <n v="3931"/>
        <n v="3959.85"/>
        <n v="3550.953"/>
        <n v="3498.7330000000002"/>
        <n v="3473.2710000000002"/>
        <n v="64.59574468085107"/>
        <n v="64.869565217391298"/>
        <n v="65.139173913043479"/>
        <n v="67.796136363636364"/>
        <n v="66.46071111111111"/>
        <n v="67.791818181818186"/>
        <n v="71.225853658536593"/>
        <n v="73.437282051282054"/>
        <n v="72.641513513513516"/>
        <n v="74.51428571428572"/>
        <n v="92.461538461538467"/>
        <n v="98.090909090909093"/>
        <n v="102.31578947368421"/>
        <n v="123.375"/>
        <n v="152.39871428571428"/>
        <n v="143.08386666666667"/>
        <n v="166.20935714285716"/>
        <n v="185.2895"/>
        <n v="3036"/>
        <n v="2984"/>
        <n v="2996.402"/>
        <n v="2983.03"/>
        <n v="2990.732"/>
        <n v="2982.84"/>
        <n v="2920.26"/>
        <n v="2864.0540000000001"/>
        <n v="2687.7359999999999"/>
        <n v="2528"/>
        <n v="2404"/>
        <n v="2158"/>
        <n v="1944"/>
        <n v="1974"/>
        <n v="2133.5819999999999"/>
        <n v="2146.2579999999998"/>
        <n v="2326.931"/>
        <n v="2223.4740000000002"/>
        <n v="64.564102564102569"/>
        <n v="65.006126582278483"/>
        <n v="66.410428571428568"/>
        <n v="67.576027777777782"/>
        <n v="70.950999999999993"/>
        <n v="75.513500000000008"/>
        <n v="81.263709090909089"/>
        <n v="92.201080000000005"/>
        <n v="94.530612244897952"/>
        <n v="96.416666666666671"/>
        <n v="110.77272727272727"/>
        <n v="122.88095238095238"/>
        <n v="125.6"/>
        <n v="142.51428571428571"/>
        <n v="163.10334374999999"/>
        <n v="165.56851612903225"/>
        <n v="175.29120689655173"/>
        <n v="192.60760714285715"/>
        <n v="5056"/>
        <n v="5036"/>
        <n v="5135.4840000000004"/>
        <n v="5113.6030000000001"/>
        <n v="4865.4740000000002"/>
        <n v="4682.7659999999996"/>
        <n v="4530.8100000000004"/>
        <n v="4469.5039999999999"/>
        <n v="4610.0540000000001"/>
        <n v="4632"/>
        <n v="4628"/>
        <n v="4874"/>
        <n v="5161"/>
        <n v="5024"/>
        <n v="4988"/>
        <n v="5219.3069999999998"/>
        <n v="5132.6239999999998"/>
        <n v="5083.4449999999997"/>
        <n v="5393.0129999999999"/>
        <n v="67.298245614035082"/>
        <n v="67.664705882352948"/>
        <n v="68.322831395348842"/>
        <n v="69.614470588235292"/>
        <n v="71.527412499999997"/>
        <n v="69.615796178343956"/>
        <n v="73.627479452054786"/>
        <n v="79.461748201438851"/>
        <n v="86.643310606060595"/>
        <n v="89.944444444444443"/>
        <n v="89.173228346456696"/>
        <n v="99.22608695652174"/>
        <n v="116.44339622641509"/>
        <n v="122.23469387755102"/>
        <n v="141.91860465116278"/>
        <n v="150.49338554216865"/>
        <n v="151.60186419753086"/>
        <n v="179.6193698630137"/>
        <n v="185.93872857142856"/>
        <n v="11508"/>
        <n v="11503"/>
        <n v="11751.527"/>
        <n v="11834.46"/>
        <n v="11444.386"/>
        <n v="10929.68"/>
        <n v="10749.611999999999"/>
        <n v="11045.183000000001"/>
        <n v="11436.916999999999"/>
        <n v="11333"/>
        <n v="11325"/>
        <n v="11411"/>
        <n v="12343"/>
        <n v="11979"/>
        <n v="12205"/>
        <n v="12490.950999999999"/>
        <n v="12279.751"/>
        <n v="13112.214"/>
        <n v="13015.710999999999"/>
        <n v="171"/>
        <n v="170"/>
        <n v="160"/>
        <n v="157"/>
        <n v="59.508771929824562"/>
        <n v="62.383517857142856"/>
        <n v="63.043818181818182"/>
        <n v="65.269830188679251"/>
        <n v="62.255529411764712"/>
        <n v="68.835244444444442"/>
        <n v="72.43068181818181"/>
        <n v="84.630099999999999"/>
        <n v="86.84615384615384"/>
        <n v="97.117647058823536"/>
        <n v="105.60606060606061"/>
        <n v="106.96969696969697"/>
        <n v="118.3225806451613"/>
        <n v="116.56825806451613"/>
        <n v="122.51113333333333"/>
        <n v="135.05724137931034"/>
        <n v="128.15333333333334"/>
        <n v="3392"/>
        <n v="3493.4769999999999"/>
        <n v="3467.41"/>
        <n v="3459.3009999999999"/>
        <n v="3175.0320000000002"/>
        <n v="3097.5859999999998"/>
        <n v="3186.95"/>
        <n v="3385.2040000000002"/>
        <n v="3387"/>
        <n v="3230"/>
        <n v="3302"/>
        <n v="3485"/>
        <n v="3530"/>
        <n v="3668"/>
        <n v="3613.616"/>
        <n v="3675.3339999999998"/>
        <n v="3916.66"/>
        <n v="3844.6"/>
        <n v="77.910958904109592"/>
        <n v="76.870748299319729"/>
        <n v="77.779557823129267"/>
        <n v="78.844854166666664"/>
        <n v="80.323007246376804"/>
        <n v="81.363038167938925"/>
        <n v="85.106845528455281"/>
        <n v="90.093191304347826"/>
        <n v="94.89855045871559"/>
        <n v="96.398148148148152"/>
        <n v="100.57281553398059"/>
        <n v="105.38775510204081"/>
        <n v="119.60869565217391"/>
        <n v="123.8"/>
        <n v="132.2439024390244"/>
        <n v="144.74664473684209"/>
        <n v="145.47899999999998"/>
        <n v="155.47889189189189"/>
        <n v="161.54207142857143"/>
        <n v="11375"/>
        <n v="11300"/>
        <n v="11433.595000000001"/>
        <n v="11353.659"/>
        <n v="11084.574999999999"/>
        <n v="10658.557999999999"/>
        <n v="10468.142"/>
        <n v="10360.717000000001"/>
        <n v="10343.941999999999"/>
        <n v="10411"/>
        <n v="10359"/>
        <n v="10328"/>
        <n v="11004"/>
        <n v="11142"/>
        <n v="10844"/>
        <n v="11000.744999999999"/>
        <n v="10910.924999999999"/>
        <n v="11505.438"/>
        <n v="147"/>
        <n v="11307.945"/>
        <n v="190.26829411764706"/>
        <n v="226.399"/>
        <n v="253.02468181818179"/>
        <n v="159.30066666666667"/>
        <n v="149.05590243902441"/>
        <n v="242.01775000000001"/>
        <n v="215.054"/>
        <n v="209.44408695652174"/>
        <n v="200.34003846153848"/>
        <n v="179.44435483870967"/>
        <n v="130.10706250000001"/>
        <n v="197.23903571428573"/>
        <n v="174.67166666666668"/>
        <n v="184.36375862068965"/>
        <n v="171.96192592592593"/>
        <n v="200.24016666666665"/>
        <n v="153.81887499999999"/>
        <n v="101.42239583333333"/>
        <n v="149.92713793103448"/>
        <n v="184.37705882352941"/>
        <n v="126.32124999999999"/>
        <n v="104.2636875"/>
        <n v="172.71433333333334"/>
        <n v="221.29638235294118"/>
        <n v="155.18797058823529"/>
        <n v="204.24889830508474"/>
        <n v="186.72444444444443"/>
        <n v="215.60145098039217"/>
        <n v="176.75727777777777"/>
        <n v="212.04831250000001"/>
        <n v="151.39420634920634"/>
        <n v="143.3967090909091"/>
        <n v="222.56845454545453"/>
        <n v="184.86221428571429"/>
        <n v="141.55667567567568"/>
        <n v="110.30140909090909"/>
        <n v="132.21081632653062"/>
        <n v="146.60097999999999"/>
        <n v="145.47436363636365"/>
        <n v="164.23114285714286"/>
        <n v="146.29633333333334"/>
        <n v="176.56316279069767"/>
        <n v="137.51426666666666"/>
        <n v="197.88820394736842"/>
        <n v="181.49729166666668"/>
        <n v="190.10266666666666"/>
        <n v="121.76599999999999"/>
        <n v="153.99711111111111"/>
        <n v="131.09177272727271"/>
        <n v="235.80140952380953"/>
        <n v="178.41824285714287"/>
        <n v="148.11638888888888"/>
        <n v="173.18044067796612"/>
        <n v="149.02073584905662"/>
        <n v="147.61014285714288"/>
        <n v="84.075499999999991"/>
        <n v="176.16"/>
        <n v="254.57250000000002"/>
        <n v="155.66411111111111"/>
        <n v="194.51721428571429"/>
        <n v="205.91422222222224"/>
        <n v="205.99518181818183"/>
        <n v="194.0491785714286"/>
        <n v="187.14641791044775"/>
        <n v="135.01057142857141"/>
        <n v="168.4996153846154"/>
        <n v="3234.5610000000001"/>
        <n v="5566.5429999999997"/>
        <n v="8124.3339999999998"/>
        <n v="6111.2920000000004"/>
        <n v="968.07100000000003"/>
        <n v="1075.27"/>
        <n v="19268.856"/>
        <n v="5208.8410000000003"/>
        <n v="5562.7749999999996"/>
        <n v="6245.1390000000001"/>
        <n v="5522.6930000000002"/>
        <n v="4716.1350000000002"/>
        <n v="10693.098"/>
        <n v="9285.9439999999995"/>
        <n v="3604.3229999999999"/>
        <n v="1230.5509999999999"/>
        <n v="4868.2749999999996"/>
        <n v="4347.8869999999997"/>
        <n v="6268.82"/>
        <n v="3536.9949999999999"/>
        <n v="1668.2190000000001"/>
        <n v="518.14300000000003"/>
        <n v="7524.0770000000002"/>
        <n v="5276.3909999999996"/>
        <n v="12050.684999999999"/>
        <n v="6722.08"/>
        <n v="10995.674000000001"/>
        <n v="3181.6309999999999"/>
        <n v="3392.7730000000001"/>
        <n v="9537.8349999999991"/>
        <n v="7886.8190000000004"/>
        <n v="12241.264999999999"/>
        <n v="7764.2129999999997"/>
        <n v="5237.5969999999998"/>
        <n v="2426.6309999999999"/>
        <n v="12956.66"/>
        <n v="7330.049"/>
        <n v="3200.4360000000001"/>
        <n v="1149.6179999999999"/>
        <n v="1755.556"/>
        <n v="7592.2160000000003"/>
        <n v="2062.7139999999999"/>
        <n v="30079.007000000001"/>
        <n v="4355.9350000000004"/>
        <n v="570.30799999999999"/>
        <n v="7062.4279999999999"/>
        <n v="1385.9739999999999"/>
        <n v="5768.0379999999996"/>
        <n v="24759.148000000001"/>
        <n v="12489.277"/>
        <n v="2666.0949999999998"/>
        <n v="10217.646000000001"/>
        <n v="7898.0990000000002"/>
        <n v="3099.8130000000001"/>
        <n v="504.45299999999997"/>
        <n v="1585.44"/>
        <n v="5600.5950000000003"/>
        <n v="5603.9080000000004"/>
        <n v="10892.964"/>
        <n v="3706.4560000000001"/>
        <n v="2265.9470000000001"/>
        <n v="5433.3770000000004"/>
        <n v="12538.81"/>
        <n v="3780.2959999999998"/>
        <n v="10952.475"/>
        <n v="152"/>
        <n v="3166.1480000000001"/>
        <n v="214.78800000000001"/>
        <n v="5714.2939999999999"/>
        <n v="8604.3490000000002"/>
        <n v="6590.2860000000001"/>
        <n v="915.91700000000003"/>
        <n v="1285.954"/>
        <n v="19243.371999999999"/>
        <n v="5192.8109999999997"/>
        <n v="5622.7240000000002"/>
        <n v="6067.6049999999996"/>
        <n v="5501.4949999999999"/>
        <n v="4907.415"/>
        <n v="11170.636"/>
        <n v="9467.8449999999993"/>
        <n v="3844.0630000000001"/>
        <n v="1044.921"/>
        <n v="5067.4939999999997"/>
        <n v="4386.1289999999999"/>
        <n v="6462.5640000000003"/>
        <n v="3662.8049999999998"/>
        <n v="1662.845"/>
        <n v="461.27699999999999"/>
        <n v="7541.0529999999999"/>
        <n v="5412.2129999999997"/>
        <n v="12443.415000000001"/>
        <n v="6958.3980000000001"/>
        <n v="11254.723"/>
        <n v="3377.9110000000001"/>
        <n v="3615.1860000000001"/>
        <n v="9097.2139999999999"/>
        <n v="8125.2190000000001"/>
        <n v="12717.273999999999"/>
        <n v="8169.2879999999996"/>
        <n v="5593.2269999999999"/>
        <n v="2390.3380000000002"/>
        <n v="13167.548000000001"/>
        <n v="7663.4470000000001"/>
        <n v="2893.1950000000002"/>
        <n v="1145.241"/>
        <n v="1875.3679999999999"/>
        <n v="7768.78"/>
        <n v="2150.951"/>
        <n v="30133.654999999999"/>
        <n v="4542.09"/>
        <n v="619.10900000000004"/>
        <n v="6862.9059999999999"/>
        <n v="1517.056"/>
        <n v="5756.9459999999999"/>
        <n v="24742.710999999999"/>
        <n v="13003.958000000001"/>
        <n v="2713.076"/>
        <n v="10923.619000000001"/>
        <n v="8089.7669999999998"/>
        <n v="3542.3589999999999"/>
        <n v="530.25"/>
        <n v="1671.626"/>
        <n v="5801.4250000000002"/>
        <n v="5613.375"/>
        <n v="11385.965"/>
        <n v="3801.355"/>
        <n v="2131.009"/>
        <n v="5638.0519999999997"/>
        <n v="13013.048000000001"/>
        <n v="3746.7240000000002"/>
        <n v="11639.433999999999"/>
        <n v="186.244"/>
        <n v="238.09558333333334"/>
        <n v="183.07125531914895"/>
        <n v="188.29388571428572"/>
        <n v="228.97925000000001"/>
        <n v="257.19079999999997"/>
        <n v="223.76013953488373"/>
        <n v="207.71244000000002"/>
        <n v="187.42413333333334"/>
        <n v="131.90445652173915"/>
        <n v="211.59596153846152"/>
        <n v="181.75611111111112"/>
        <n v="199.47564285714287"/>
        <n v="185.64401960784312"/>
        <n v="240.25393750000001"/>
        <n v="149.27442857142859"/>
        <n v="120.65461904761905"/>
        <n v="168.69726923076922"/>
        <n v="190.07541176470588"/>
        <n v="146.51220000000001"/>
        <n v="118.77464285714285"/>
        <n v="153.75899999999999"/>
        <n v="228.51675757575757"/>
        <n v="174.58751612903228"/>
        <n v="230.43361111111113"/>
        <n v="198.81137142857145"/>
        <n v="220.6808431372549"/>
        <n v="187.66172222222221"/>
        <n v="225.94912500000001"/>
        <n v="156.84851724137931"/>
        <n v="153.30601886792451"/>
        <n v="244.56296153846154"/>
        <n v="199.25092682926828"/>
        <n v="147.19018421052633"/>
        <n v="113.82561904761906"/>
        <n v="137.16195833333333"/>
        <n v="156.39687755102042"/>
        <n v="160.73305555555555"/>
        <n v="163.60585714285713"/>
        <n v="170.488"/>
        <n v="180.66930232558141"/>
        <n v="143.39673333333334"/>
        <n v="226.56883458646618"/>
        <n v="216.29"/>
        <n v="309.55450000000002"/>
        <n v="134.56678431372549"/>
        <n v="151.7056"/>
        <n v="143.92364999999998"/>
        <n v="255.07949484536084"/>
        <n v="200.06089230769228"/>
        <n v="150.72644444444444"/>
        <n v="202.28924074074072"/>
        <n v="168.5368125"/>
        <n v="177.11795000000001"/>
        <n v="88.375"/>
        <n v="185.73622222222221"/>
        <n v="290.07125000000002"/>
        <n v="175.41796875"/>
        <n v="214.8295283018868"/>
        <n v="211.18638888888887"/>
        <n v="193.72809090909092"/>
        <n v="225.52207999999999"/>
        <n v="216.88413333333332"/>
        <n v="144.10476923076922"/>
        <n v="193.99056666666667"/>
        <n v="3146.3560000000002"/>
        <n v="215.09899999999999"/>
        <n v="5699.4089999999997"/>
        <n v="8465.4030000000002"/>
        <n v="6700.0870000000004"/>
        <n v="1009.963"/>
        <n v="1302.261"/>
        <n v="19767.877"/>
        <n v="5484.6030000000001"/>
        <n v="5611.6279999999997"/>
        <n v="6229.6"/>
        <n v="5722.96"/>
        <n v="4582.232"/>
        <n v="11672.546"/>
        <n v="9970.3880000000008"/>
        <n v="3948.1080000000002"/>
        <n v="886.99300000000005"/>
        <n v="5328.7979999999998"/>
        <n v="4360.049"/>
        <n v="6872.8720000000003"/>
        <n v="3565.422"/>
        <n v="1569.252"/>
        <n v="508.65100000000001"/>
        <n v="7195.3680000000004"/>
        <n v="5821.2089999999998"/>
        <n v="12616.627"/>
        <n v="7191.7910000000002"/>
        <n v="11163.123"/>
        <n v="3277.9540000000002"/>
        <n v="3715.2779999999998"/>
        <n v="8966.8739999999998"/>
        <n v="7955.6279999999997"/>
        <n v="12389.032999999999"/>
        <n v="8322.0400000000009"/>
        <n v="5672.3639999999996"/>
        <n v="2385.1799999999998"/>
        <n v="12683.833000000001"/>
        <n v="7927.9"/>
        <n v="2817.873"/>
        <n v="1143.146"/>
        <n v="1924.3589999999999"/>
        <n v="8058.2510000000002"/>
        <n v="2225.5360000000001"/>
        <n v="30239.131000000001"/>
        <n v="4397.357"/>
        <n v="605.46199999999999"/>
        <n v="6699.8270000000002"/>
        <n v="1595.4359999999999"/>
        <n v="5806.1689999999999"/>
        <n v="24167.937999999998"/>
        <n v="13033.710999999999"/>
        <n v="2603.2919999999999"/>
        <n v="10889.133"/>
        <n v="8055.3959999999997"/>
        <n v="3788.739"/>
        <n v="487.25200000000001"/>
        <n v="1797.222"/>
        <n v="5544.7619999999997"/>
        <n v="5597.64"/>
        <n v="11028.538"/>
        <n v="3827.4650000000001"/>
        <n v="1955.259"/>
        <n v="5580.6149999999998"/>
        <n v="12978.204"/>
        <n v="3453.7489999999998"/>
        <n v="11508.27"/>
        <n v="209.75706666666667"/>
        <n v="237.47537499999999"/>
        <n v="184.03050000000002"/>
        <n v="203.03293939393942"/>
        <n v="252.49074999999999"/>
        <n v="260.4522"/>
        <n v="235.33186904761905"/>
        <n v="219.38412"/>
        <n v="200.41528571428572"/>
        <n v="151.94146341463414"/>
        <n v="220.11384615384617"/>
        <n v="183.28927999999999"/>
        <n v="212.2281090909091"/>
        <n v="199.40776000000002"/>
        <n v="263.2072"/>
        <n v="221.74825000000001"/>
        <n v="126.87614285714285"/>
        <n v="174.40196"/>
        <n v="221.7055483870968"/>
        <n v="155.01834782608697"/>
        <n v="104.6168"/>
        <n v="169.55033333333333"/>
        <n v="232.10864516129033"/>
        <n v="194.0403"/>
        <n v="252.33253999999999"/>
        <n v="205.47974285714287"/>
        <n v="223.26246"/>
        <n v="204.87212500000001"/>
        <n v="232.20487499999999"/>
        <n v="163.03407272727273"/>
        <n v="152.99284615384616"/>
        <n v="242.92221568627451"/>
        <n v="202.97658536585368"/>
        <n v="145.44523076923076"/>
        <n v="113.58"/>
        <n v="134.93439361702127"/>
        <n v="165.16458333333333"/>
        <n v="176.1170625"/>
        <n v="163.30657142857143"/>
        <n v="174.94172727272726"/>
        <n v="201.45627500000001"/>
        <n v="148.36906666666667"/>
        <n v="236.24321093750001"/>
        <n v="209.39795238095238"/>
        <n v="302.73099999999999"/>
        <n v="139.57972916666668"/>
        <n v="159.5436"/>
        <n v="148.8761282051282"/>
        <n v="262.69497826086956"/>
        <n v="200.51863076923075"/>
        <n v="144.62733333333333"/>
        <n v="209.40640384615384"/>
        <n v="167.82075"/>
        <n v="199.4073157894737"/>
        <n v="81.208666666666673"/>
        <n v="199.69133333333332"/>
        <n v="308.04233333333332"/>
        <n v="164.63647058823531"/>
        <n v="212.08726923076924"/>
        <n v="239.21656250000001"/>
        <n v="217.251"/>
        <n v="232.52562499999999"/>
        <n v="219.96955932203389"/>
        <n v="138.14995999999999"/>
        <n v="198.41844827586209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3055556" backgroundQuery="1" createdVersion="6" refreshedVersion="6" minRefreshableVersion="3" recordCount="0" supportSubquery="1" supportAdvancedDrill="1" xr:uid="{8F47EAF0-E774-4E91-85C6-0D21CB99F367}">
  <cacheSource type="external" connectionId="2"/>
  <cacheFields count="4">
    <cacheField name="[Measures].[Sum melkelev]" caption="Sum melkelev" numFmtId="0" hierarchy="26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0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3402779" backgroundQuery="1" createdVersion="6" refreshedVersion="6" minRefreshableVersion="3" recordCount="0" supportSubquery="1" supportAdvancedDrill="1" xr:uid="{4C89B3D6-72F8-43E3-99B4-AF9E1F0AE943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Measures].[gjsnitt. leveranse]" caption="gjsnitt. leveranse" numFmtId="0" hierarchy="27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2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3750002" backgroundQuery="1" createdVersion="6" refreshedVersion="6" minRefreshableVersion="3" recordCount="0" supportSubquery="1" supportAdvancedDrill="1" xr:uid="{5BB9180E-7EA8-46B7-B724-ED08C0634E7D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Measures].[Sum leverandører]" caption="Sum leverandører" numFmtId="0" hierarchy="25" level="32767"/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4097225" backgroundQuery="1" createdVersion="6" refreshedVersion="6" minRefreshableVersion="3" recordCount="0" supportSubquery="1" supportAdvancedDrill="1" xr:uid="{946FF8AB-210B-4887-AC8C-AA42732A8FEE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Measures].[gjsnitt. leveranse]" caption="gjsnitt. leveranse" numFmtId="0" hierarchy="27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2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2352430553" backgroundQuery="1" createdVersion="6" refreshedVersion="6" minRefreshableVersion="3" recordCount="0" supportSubquery="1" supportAdvancedDrill="1" xr:uid="{FB82E69C-E481-4915-BE14-17DA695168B2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Measures].[Sum leverandører]" caption="Sum leverandører" numFmtId="0" hierarchy="25" level="32767"/>
    <cacheField name="[Tabell1].[kom_2018_2019].[kom_2018_2019]" caption="kom_2018_2019" numFmtId="0" hierarchy="10" level="1">
      <sharedItems count="47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2392708334" backgroundQuery="1" createdVersion="6" refreshedVersion="6" minRefreshableVersion="3" recordCount="0" supportSubquery="1" supportAdvancedDrill="1" xr:uid="{4418A530-D849-41B2-92A2-6D138C6546E7}">
  <cacheSource type="external" connectionId="2"/>
  <cacheFields count="4">
    <cacheField name="[Measures].[Sum leverandører]" caption="Sum leverandører" numFmtId="0" hierarchy="25" level="32767"/>
    <cacheField name="[Tabell1].[Region_2018].[Region_2018]" caption="Region_2018" numFmtId="0" hierarchy="14" level="1">
      <sharedItems containsSemiMixedTypes="0" containsNonDate="0" containsString="0"/>
    </cacheField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2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0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2438773149" backgroundQuery="1" createdVersion="6" refreshedVersion="6" minRefreshableVersion="3" recordCount="0" supportSubquery="1" supportAdvancedDrill="1" xr:uid="{0BD8D86C-C626-4D85-8639-D57B03F232C2}">
  <cacheSource type="external" connectionId="2"/>
  <cacheFields count="4">
    <cacheField name="[Measures].[gjsnitt. leveranse]" caption="gjsnitt. leveranse" numFmtId="0" hierarchy="27" level="32767"/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65">
        <s v="1502 Molde"/>
        <s v="1505 Kristiansund"/>
        <s v="1535 Vestnes"/>
        <s v="1539 Rauma"/>
        <s v="1543 Nesset"/>
        <s v="1545 Midsund"/>
        <s v="1547 Aukra"/>
        <s v="1548 Fræna"/>
        <s v="1551 Eide"/>
        <s v="1554 Averøy"/>
        <s v="1557 Gjemnes"/>
        <s v="1560 Tingvoll"/>
        <s v="1563 Sunndal"/>
        <s v="1566 Surnadal"/>
        <s v="1567 Rindal"/>
        <s v="1571 Halsa"/>
        <s v="1573 Smøla"/>
        <s v="1576 Aure"/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0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2499305558" backgroundQuery="1" createdVersion="6" refreshedVersion="6" minRefreshableVersion="3" recordCount="0" supportSubquery="1" supportAdvancedDrill="1" xr:uid="{9D2D38E8-C02E-4561-B786-D8E579954421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Measures].[Sum melkelev]" caption="Sum melkelev" numFmtId="0" hierarchy="26" level="32767"/>
    <cacheField name="[Tabell1].[år].[år]" caption="år" numFmtId="0" hierarchy="16" level="1">
      <sharedItems containsSemiMixedTypes="0" containsString="0" containsNumber="1" containsInteger="1" minValue="1995" maxValue="2018" count="24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5]"/>
            <x15:cachedUniqueName index="1" name="[Tabell1].[år].&amp;[1996]"/>
            <x15:cachedUniqueName index="2" name="[Tabell1].[år].&amp;[1997]"/>
            <x15:cachedUniqueName index="3" name="[Tabell1].[år].&amp;[1998]"/>
            <x15:cachedUniqueName index="4" name="[Tabell1].[år].&amp;[1999]"/>
            <x15:cachedUniqueName index="5" name="[Tabell1].[år].&amp;[2000]"/>
            <x15:cachedUniqueName index="6" name="[Tabell1].[år].&amp;[2001]"/>
            <x15:cachedUniqueName index="7" name="[Tabell1].[år].&amp;[2002]"/>
            <x15:cachedUniqueName index="8" name="[Tabell1].[år].&amp;[2003]"/>
            <x15:cachedUniqueName index="9" name="[Tabell1].[år].&amp;[2004]"/>
            <x15:cachedUniqueName index="10" name="[Tabell1].[år].&amp;[2005]"/>
            <x15:cachedUniqueName index="11" name="[Tabell1].[år].&amp;[2006]"/>
            <x15:cachedUniqueName index="12" name="[Tabell1].[år].&amp;[2007]"/>
            <x15:cachedUniqueName index="13" name="[Tabell1].[år].&amp;[2008]"/>
            <x15:cachedUniqueName index="14" name="[Tabell1].[år].&amp;[2009]"/>
            <x15:cachedUniqueName index="15" name="[Tabell1].[år].&amp;[2010]"/>
            <x15:cachedUniqueName index="16" name="[Tabell1].[år].&amp;[2011]"/>
            <x15:cachedUniqueName index="17" name="[Tabell1].[år].&amp;[2012]"/>
            <x15:cachedUniqueName index="18" name="[Tabell1].[år].&amp;[2013]"/>
            <x15:cachedUniqueName index="19" name="[Tabell1].[år].&amp;[2014]"/>
            <x15:cachedUniqueName index="20" name="[Tabell1].[år].&amp;[2015]"/>
            <x15:cachedUniqueName index="21" name="[Tabell1].[år].&amp;[2016]"/>
            <x15:cachedUniqueName index="22" name="[Tabell1].[år].&amp;[2017]"/>
            <x15:cachedUniqueName index="23" name="[Tabell1].[år].&amp;[2018]"/>
          </x15:cachedUniqueNames>
        </ext>
      </extLst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2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1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2881944444" backgroundQuery="1" createdVersion="6" refreshedVersion="6" minRefreshableVersion="3" recordCount="0" supportSubquery="1" supportAdvancedDrill="1" xr:uid="{022FAEA8-35E0-45B9-B16B-E58AA2FBAA45}">
  <cacheSource type="external" connectionId="2"/>
  <cacheFields count="4">
    <cacheField name="[Tabell1].[kom_2018_2019].[kom_2018_2019]" caption="kom_2018_2019" numFmtId="0" hierarchy="10" level="1">
      <sharedItems count="47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år].[år]" caption="år" numFmtId="0" hierarchy="16" level="1">
      <sharedItems containsSemiMixedTypes="0" containsNonDate="0" containsString="0"/>
    </cacheField>
    <cacheField name="[Measures].[Sum leverandører]" caption="Sum leverandører" numFmtId="0" hierarchy="25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2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3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2882175929" backgroundQuery="1" createdVersion="6" refreshedVersion="6" minRefreshableVersion="3" recordCount="0" supportSubquery="1" supportAdvancedDrill="1" xr:uid="{92E4C469-7BC2-4504-9019-2190FDD14AAE}">
  <cacheSource type="external" connectionId="2"/>
  <cacheFields count="4">
    <cacheField name="[Tabell1].[kom_2018_2019].[kom_2018_2019]" caption="kom_2018_2019" numFmtId="0" hierarchy="10" level="1">
      <sharedItems count="47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år].[år]" caption="år" numFmtId="0" hierarchy="16" level="1">
      <sharedItems containsSemiMixedTypes="0" containsNonDate="0" containsString="0"/>
    </cacheField>
    <cacheField name="[Measures].[Sum melkelev]" caption="Sum melkelev" numFmtId="0" hierarchy="26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2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3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67885648146" backgroundQuery="1" createdVersion="6" refreshedVersion="6" minRefreshableVersion="3" recordCount="0" supportSubquery="1" supportAdvancedDrill="1" xr:uid="{2C5324FB-6923-4858-93A5-F21B5C4E7AA1}">
  <cacheSource type="external" connectionId="2"/>
  <cacheFields count="4">
    <cacheField name="[Measures].[Sum leverandører]" caption="Sum leverandører" numFmtId="0" hierarchy="25" level="32767"/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0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2882523145" backgroundQuery="1" createdVersion="6" refreshedVersion="6" minRefreshableVersion="3" recordCount="0" supportSubquery="1" supportAdvancedDrill="1" xr:uid="{EF095BAF-B673-4AB0-A3A8-8C78A4186B0E}">
  <cacheSource type="external" connectionId="2"/>
  <cacheFields count="4">
    <cacheField name="[Tabell1].[kom_2018_2019].[kom_2018_2019]" caption="kom_2018_2019" numFmtId="0" hierarchy="10" level="1">
      <sharedItems count="47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år].[år]" caption="år" numFmtId="0" hierarchy="16" level="1">
      <sharedItems containsSemiMixedTypes="0" containsNonDate="0" containsString="0"/>
    </cacheField>
    <cacheField name="[Measures].[gjsnitt. leveranse]" caption="gjsnitt. leveranse" numFmtId="0" hierarchy="27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2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3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3288657407" backgroundQuery="1" createdVersion="6" refreshedVersion="6" minRefreshableVersion="3" recordCount="0" supportSubquery="1" supportAdvancedDrill="1" xr:uid="{06D1F092-B469-4D75-B6E2-8A171502EA60}">
  <cacheSource type="external" connectionId="2"/>
  <cacheFields count="4">
    <cacheField name="[Tabell1].[kom_2018_2019].[kom_2018_2019]" caption="kom_2018_2019" numFmtId="0" hierarchy="10" level="1">
      <sharedItems count="5">
        <s v="Bjugn"/>
        <s v="Fræna"/>
        <s v="Hemne"/>
        <s v="Meldal"/>
        <s v="Midtre Gauldal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Measures].[Sum leverandører]" caption="Sum leverandører" numFmtId="0" hierarchy="25" level="32767"/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2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3289467592" backgroundQuery="1" createdVersion="6" refreshedVersion="6" minRefreshableVersion="3" recordCount="0" supportSubquery="1" supportAdvancedDrill="1" xr:uid="{B05D531A-C26B-4608-816B-6468D301A588}">
  <cacheSource type="external" connectionId="2"/>
  <cacheFields count="3">
    <cacheField name="[Tabell1].[kom_2018_2019].[kom_2018_2019]" caption="kom_2018_2019" numFmtId="0" hierarchy="10" level="1">
      <sharedItems count="5">
        <s v="Bjugn"/>
        <s v="Fræna"/>
        <s v="Hemne"/>
        <s v="Meldal"/>
        <s v="Midtre Gauldal"/>
      </sharedItems>
    </cacheField>
    <cacheField name="[Tabell1].[år].[år]" caption="år" numFmtId="0" hierarchy="16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3290162039" backgroundQuery="1" createdVersion="6" refreshedVersion="6" minRefreshableVersion="3" recordCount="0" supportSubquery="1" supportAdvancedDrill="1" xr:uid="{0C233170-8AF4-4A6B-B284-E528A0CC182E}">
  <cacheSource type="external" connectionId="2"/>
  <cacheFields count="4">
    <cacheField name="[Tabell1].[kom_2018_2019].[kom_2018_2019]" caption="kom_2018_2019" numFmtId="0" hierarchy="10" level="1">
      <sharedItems count="5">
        <s v="Bjugn"/>
        <s v="Fræna"/>
        <s v="Hemne"/>
        <s v="Meldal"/>
        <s v="Midtre Gauldal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Measures].[gjsnitt. leveranse]" caption="gjsnitt. leveranse" numFmtId="0" hierarchy="27" level="32767"/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2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3291319447" backgroundQuery="1" createdVersion="6" refreshedVersion="6" minRefreshableVersion="3" recordCount="0" supportSubquery="1" supportAdvancedDrill="1" xr:uid="{0AEDCF2C-D95F-434A-98B8-B04FB4B9C8DC}">
  <cacheSource type="external" connectionId="2"/>
  <cacheFields count="4">
    <cacheField name="[Tabell1].[kom_2018_2019].[kom_2018_2019]" caption="kom_2018_2019" numFmtId="0" hierarchy="10" level="1">
      <sharedItems count="5">
        <s v="Bjugn"/>
        <s v="Fræna"/>
        <s v="Hemne"/>
        <s v="Meldal"/>
        <s v="Midtre Gauldal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Measures].[Sum melkelev]" caption="Sum melkelev" numFmtId="0" hierarchy="26" level="32767"/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2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519363426" backgroundQuery="1" createdVersion="6" refreshedVersion="6" minRefreshableVersion="3" recordCount="0" supportSubquery="1" supportAdvancedDrill="1" xr:uid="{171E2883-A633-4D80-BF33-819B9432A0C9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  <cacheField name="[Measures].[Sum melkelev]" caption="Sum melkelev" numFmtId="0" hierarchy="26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3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5194444445" backgroundQuery="1" createdVersion="6" refreshedVersion="6" minRefreshableVersion="3" recordCount="0" supportSubquery="1" supportAdvancedDrill="1" xr:uid="{9F4F47EC-411A-491D-A58F-D34ACCA7CA23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  <cacheField name="[Measures].[gjsnitt. leveranse]" caption="gjsnitt. leveranse" numFmtId="0" hierarchy="27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3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5195023145" backgroundQuery="1" createdVersion="6" refreshedVersion="6" minRefreshableVersion="3" recordCount="0" supportSubquery="1" supportAdvancedDrill="1" xr:uid="{7F115FE0-7D5D-435E-8A49-E46CF36408BD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  <cacheField name="[Measures].[Sum melkelev]" caption="Sum melkelev" numFmtId="0" hierarchy="26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3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5195717592" backgroundQuery="1" createdVersion="6" refreshedVersion="6" minRefreshableVersion="3" recordCount="0" supportSubquery="1" supportAdvancedDrill="1" xr:uid="{F64C8AD8-A655-49F7-B79E-45200C9F3E42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Measures].[Sum leverandører]" caption="Sum leverandører" numFmtId="0" hierarchy="25" level="32767"/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5196064815" backgroundQuery="1" createdVersion="6" refreshedVersion="6" minRefreshableVersion="3" recordCount="0" supportSubquery="1" supportAdvancedDrill="1" xr:uid="{49250BE6-A07E-4483-8DE5-50A80CE8DC03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Measures].[Sum leverandører]" caption="Sum leverandører" numFmtId="0" hierarchy="25" level="32767"/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67941666668" backgroundQuery="1" createdVersion="6" refreshedVersion="6" minRefreshableVersion="3" recordCount="0" supportSubquery="1" supportAdvancedDrill="1" xr:uid="{BAA064F2-7D56-406D-A2E0-70003500DC55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5" maxValue="2018" count="22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1995" u="1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  <x15:cachedUniqueName index="21" name="[Tabell1].[år].&amp;[1995]"/>
          </x15:cachedUniqueNames>
        </ext>
      </extLst>
    </cacheField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  <cacheField name="[Measures].[Sum melkelev]" caption="Sum melkelev" numFmtId="0" hierarchy="26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3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875196412038" backgroundQuery="1" createdVersion="6" refreshedVersion="6" minRefreshableVersion="3" recordCount="0" supportSubquery="1" supportAdvancedDrill="1" xr:uid="{3D7403CD-6D8E-4E1F-9FD7-FD2756FD5E37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  <cacheField name="[Measures].[gjsnitt. leveranse]" caption="gjsnitt. leveranse" numFmtId="0" hierarchy="27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3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56018518" backgroundQuery="1" createdVersion="6" refreshedVersion="6" minRefreshableVersion="3" recordCount="0" supportSubquery="1" supportAdvancedDrill="1" xr:uid="{D5B963C0-7C1E-428B-BE40-CD890D468D25}">
  <cacheSource type="external" connectionId="2"/>
  <cacheFields count="4">
    <cacheField name="[Measures].[Sum melkelev]" caption="Sum melkelev" numFmtId="0" hierarchy="26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0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56597225" backgroundQuery="1" createdVersion="6" refreshedVersion="6" minRefreshableVersion="3" recordCount="0" supportSubquery="1" supportAdvancedDrill="1" xr:uid="{3B5578E7-D85B-4D11-ADD5-3ECF8EE0B0B7}">
  <cacheSource type="external" connectionId="2"/>
  <cacheFields count="4">
    <cacheField name="[Measures].[Sum melkelev]" caption="Sum melkelev" numFmtId="0" hierarchy="26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0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57175926" backgroundQuery="1" createdVersion="6" refreshedVersion="6" minRefreshableVersion="3" recordCount="0" supportSubquery="1" supportAdvancedDrill="1" xr:uid="{31FBA2FE-A4DC-453F-A175-B28817CABBDD}">
  <cacheSource type="external" connectionId="2"/>
  <cacheFields count="4">
    <cacheField name="[Measures].[Sum melkelev]" caption="Sum melkelev" numFmtId="0" hierarchy="26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0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57754627" backgroundQuery="1" createdVersion="6" refreshedVersion="6" minRefreshableVersion="3" recordCount="0" supportSubquery="1" supportAdvancedDrill="1" xr:uid="{E30CEB79-4A37-4916-B733-E0DC4E00B11B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Measures].[Sum leverandører]" caption="Sum leverandører" numFmtId="0" hierarchy="25" level="32767"/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58217596" backgroundQuery="1" createdVersion="6" refreshedVersion="6" minRefreshableVersion="3" recordCount="0" supportSubquery="1" supportAdvancedDrill="1" xr:uid="{C08EBCEC-1656-4C9B-B309-41E5AC7D721E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Measures].[Sum leverandører]" caption="Sum leverandører" numFmtId="0" hierarchy="25" level="32767"/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58796296" backgroundQuery="1" createdVersion="6" refreshedVersion="6" minRefreshableVersion="3" recordCount="0" supportSubquery="1" supportAdvancedDrill="1" xr:uid="{06041474-E0E2-438B-BD95-D01BBF3EE13F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Measures].[Sum leverandører]" caption="Sum leverandører" numFmtId="0" hierarchy="25" level="32767"/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59490743" backgroundQuery="1" createdVersion="6" refreshedVersion="6" minRefreshableVersion="3" recordCount="0" supportSubquery="1" supportAdvancedDrill="1" xr:uid="{AB0EADB6-E240-4D47-BA3A-4AD0429DE5EC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Measures].[gjsnitt. leveranse]" caption="gjsnitt. leveranse" numFmtId="0" hierarchy="27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2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60069443" backgroundQuery="1" createdVersion="6" refreshedVersion="6" minRefreshableVersion="3" recordCount="0" supportSubquery="1" supportAdvancedDrill="1" xr:uid="{083E16CC-BDBB-4A77-92C4-D4D7C868A0E7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Measures].[gjsnitt. leveranse]" caption="gjsnitt. leveranse" numFmtId="0" hierarchy="27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2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6.395960648151" backgroundQuery="1" createdVersion="6" refreshedVersion="6" minRefreshableVersion="3" recordCount="0" supportSubquery="1" supportAdvancedDrill="1" xr:uid="{266D55D3-9F01-4390-8AB9-91951479C730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Measures].[gjsnitt. leveranse]" caption="gjsnitt. leveranse" numFmtId="0" hierarchy="27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2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68017476849" backgroundQuery="1" createdVersion="6" refreshedVersion="6" minRefreshableVersion="3" recordCount="0" supportSubquery="1" supportAdvancedDrill="1" xr:uid="{F84B4E11-B7AE-4955-86FF-1C29A6FAD906}">
  <cacheSource type="external" connectionId="2"/>
  <cacheFields count="4">
    <cacheField name="[Tabell1].[år].[år]" caption="år" numFmtId="0" hierarchy="16" level="1">
      <sharedItems containsSemiMixedTypes="0" containsString="0" containsNumber="1" containsInteger="1" minValue="1998" maxValue="2018" count="2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1999]"/>
            <x15:cachedUniqueName index="2" name="[Tabell1].[år].&amp;[2000]"/>
            <x15:cachedUniqueName index="3" name="[Tabell1].[år].&amp;[2001]"/>
            <x15:cachedUniqueName index="4" name="[Tabell1].[år].&amp;[2002]"/>
            <x15:cachedUniqueName index="5" name="[Tabell1].[år].&amp;[2003]"/>
            <x15:cachedUniqueName index="6" name="[Tabell1].[år].&amp;[2004]"/>
            <x15:cachedUniqueName index="7" name="[Tabell1].[år].&amp;[2005]"/>
            <x15:cachedUniqueName index="8" name="[Tabell1].[år].&amp;[2006]"/>
            <x15:cachedUniqueName index="9" name="[Tabell1].[år].&amp;[2007]"/>
            <x15:cachedUniqueName index="10" name="[Tabell1].[år].&amp;[2008]"/>
            <x15:cachedUniqueName index="11" name="[Tabell1].[år].&amp;[2009]"/>
            <x15:cachedUniqueName index="12" name="[Tabell1].[år].&amp;[2010]"/>
            <x15:cachedUniqueName index="13" name="[Tabell1].[år].&amp;[2011]"/>
            <x15:cachedUniqueName index="14" name="[Tabell1].[år].&amp;[2012]"/>
            <x15:cachedUniqueName index="15" name="[Tabell1].[år].&amp;[2013]"/>
            <x15:cachedUniqueName index="16" name="[Tabell1].[år].&amp;[2014]"/>
            <x15:cachedUniqueName index="17" name="[Tabell1].[år].&amp;[2015]"/>
            <x15:cachedUniqueName index="18" name="[Tabell1].[år].&amp;[2016]"/>
            <x15:cachedUniqueName index="19" name="[Tabell1].[år].&amp;[2017]"/>
            <x15:cachedUniqueName index="20" name="[Tabell1].[år].&amp;[2018]"/>
          </x15:cachedUniqueNames>
        </ext>
      </extLst>
    </cacheField>
    <cacheField name="[Tabell1].[kom_2018_2019].[kom_2018_2019]" caption="kom_2018_2019" numFmtId="0" hierarchy="10" level="1">
      <sharedItems containsSemiMixedTypes="0" containsNonDate="0" containsString="0"/>
    </cacheField>
    <cacheField name="[Tabell1].[Region_2018].[Region_2018]" caption="Region_2018" numFmtId="0" hierarchy="14" level="1">
      <sharedItems containsSemiMixedTypes="0" containsNonDate="0" containsString="0"/>
    </cacheField>
    <cacheField name="[Measures].[gjsnitt. leveranse]" caption="gjsnitt. leveranse" numFmtId="0" hierarchy="27" level="32767"/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0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3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09.442910648148" backgroundQuery="1" createdVersion="3" refreshedVersion="6" minRefreshableVersion="3" recordCount="0" supportSubquery="1" supportAdvancedDrill="1" xr:uid="{38E7385E-19CB-465A-B64B-BB856517DED3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33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/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/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505334371" supportSubqueryNonVisual="1" supportSubqueryCalcMem="1" supportAddCalcMems="1"/>
    </ext>
  </extLst>
</pivotCacheDefinition>
</file>

<file path=xl/pivotCache/pivotCacheDefinition4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09.442927777774" backgroundQuery="1" createdVersion="3" refreshedVersion="6" minRefreshableVersion="3" recordCount="0" supportSubquery="1" supportAdvancedDrill="1" xr:uid="{802BA6ED-C304-4A8B-B1CF-5E318B1DD018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33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0" memberValueDatatype="130" unbalanced="0"/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/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/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959937467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1319447" backgroundQuery="1" createdVersion="6" refreshedVersion="6" minRefreshableVersion="3" recordCount="0" supportSubquery="1" supportAdvancedDrill="1" xr:uid="{DA8B17EA-35DE-4217-8242-9A3FE1589114}">
  <cacheSource type="external" connectionId="2"/>
  <cacheFields count="4">
    <cacheField name="[Measures].[Sum melkelev]" caption="Sum melkelev" numFmtId="0" hierarchy="26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0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166667" backgroundQuery="1" createdVersion="6" refreshedVersion="6" minRefreshableVersion="3" recordCount="0" supportSubquery="1" supportAdvancedDrill="1" xr:uid="{1A807973-B443-43FD-B0F7-85D49CB22554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Measures].[Sum leverandører]" caption="Sum leverandører" numFmtId="0" hierarchy="25" level="32767"/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2013886" backgroundQuery="1" createdVersion="6" refreshedVersion="6" minRefreshableVersion="3" recordCount="0" supportSubquery="1" supportAdvancedDrill="1" xr:uid="{B41E662A-3264-4986-9F35-4DD644CB0233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Measures].[Sum leverandører]" caption="Sum leverandører" numFmtId="0" hierarchy="25" level="32767"/>
    <cacheField name="[Tabell1].[knr_kom_2018].[knr_kom_2018]" caption="knr_kom_2018" numFmtId="0" hierarchy="8" level="1">
      <sharedItems count="65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1502 Molde" u="1"/>
        <s v="1505 Kristiansund" u="1"/>
        <s v="1535 Vestnes" u="1"/>
        <s v="1539 Rauma" u="1"/>
        <s v="1543 Nesset" u="1"/>
        <s v="1545 Midsund" u="1"/>
        <s v="1547 Aukra" u="1"/>
        <s v="1548 Fræna" u="1"/>
        <s v="1551 Eide" u="1"/>
        <s v="1554 Averøy" u="1"/>
        <s v="1557 Gjemnes" u="1"/>
        <s v="1560 Tingvoll" u="1"/>
        <s v="1563 Sunndal" u="1"/>
        <s v="1566 Surnadal" u="1"/>
        <s v="1567 Rindal" u="1"/>
        <s v="1571 Halsa" u="1"/>
        <s v="1573 Smøla" u="1"/>
        <s v="1576 Aure" u="1"/>
      </sharedItems>
    </cacheField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 oneField="1">
      <fieldsUsage count="1">
        <fieldUsage x="1"/>
      </fieldsUsage>
    </cacheHierarchy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2361109" backgroundQuery="1" createdVersion="6" refreshedVersion="6" minRefreshableVersion="3" recordCount="0" supportSubquery="1" supportAdvancedDrill="1" xr:uid="{185E0C95-6744-4394-98C4-DE6F2CBECEFD}">
  <cacheSource type="external" connectionId="2"/>
  <cacheFields count="4"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Measures].[gjsnitt. leveranse]" caption="gjsnitt. leveranse" numFmtId="0" hierarchy="27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0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0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0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0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0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0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0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0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1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0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0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0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0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0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0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0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3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0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0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0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0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0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0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0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/>
    <cacheHierarchy uniqueName="[Measures].[gjsnitt. leveranse]" caption="gjsnitt. leveranse" measure="1" displayFolder="" measureGroup="Tabell1" count="0" oneField="1">
      <fieldsUsage count="1">
        <fieldUsage x="2"/>
      </fieldsUsage>
    </cacheHierarchy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15.599692708332" backgroundQuery="1" createdVersion="6" refreshedVersion="6" minRefreshableVersion="3" recordCount="0" supportSubquery="1" supportAdvancedDrill="1" xr:uid="{BF7626B7-00D2-44E4-8717-753AC8ABEAAE}">
  <cacheSource type="external" connectionId="2"/>
  <cacheFields count="4">
    <cacheField name="[Measures].[Sum melkelev]" caption="Sum melkelev" numFmtId="0" hierarchy="26" level="32767"/>
    <cacheField name="[Tabell1].[år].[år]" caption="år" numFmtId="0" hierarchy="16" level="1">
      <sharedItems containsSemiMixedTypes="0" containsString="0" containsNumber="1" containsInteger="1" minValue="1998" maxValue="2018" count="3">
        <n v="1998"/>
        <n v="2008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Tabell1].[år].&amp;[1998]"/>
            <x15:cachedUniqueName index="1" name="[Tabell1].[år].&amp;[2008]"/>
            <x15:cachedUniqueName index="2" name="[Tabell1].[år].&amp;[2018]"/>
          </x15:cachedUniqueNames>
        </ext>
      </extLst>
    </cacheField>
    <cacheField name="[Tabell1].[Region_2018].[Region_2018]" caption="Region_2018" numFmtId="0" hierarchy="14" level="1">
      <sharedItems containsSemiMixedTypes="0" containsNonDate="0" containsString="0"/>
    </cacheField>
    <cacheField name="[Tabell1].[knr_kom_2018].[knr_kom_2018]" caption="knr_kom_2018" numFmtId="0" hierarchy="8" level="1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</cacheFields>
  <cacheHierarchies count="34">
    <cacheHierarchy uniqueName="[Tab_base_2017 1].[antall]" caption="antall" attribute="1" defaultMemberUniqueName="[Tab_base_2017 1].[antall].[All]" allUniqueName="[Tab_base_2017 1].[antall].[All]" dimensionUniqueName="[Tab_base_2017 1]" displayFolder="" count="2" memberValueDatatype="5" unbalanced="0"/>
    <cacheHierarchy uniqueName="[Tab_base_2017 1].[kommune]" caption="kommune" attribute="1" defaultMemberUniqueName="[Tab_base_2017 1].[kommune].[All]" allUniqueName="[Tab_base_2017 1].[kommune].[All]" dimensionUniqueName="[Tab_base_2017 1]" displayFolder="" count="2" memberValueDatatype="130" unbalanced="0"/>
    <cacheHierarchy uniqueName="[Tab_base_2017 1].[kommunenr]" caption="kommunenr" attribute="1" defaultMemberUniqueName="[Tab_base_2017 1].[kommunenr].[All]" allUniqueName="[Tab_base_2017 1].[kommunenr].[All]" dimensionUniqueName="[Tab_base_2017 1]" displayFolder="" count="2" memberValueDatatype="20" unbalanced="0"/>
    <cacheHierarchy uniqueName="[Tab_base_2017 1].[leveranse]" caption="leveranse" attribute="1" defaultMemberUniqueName="[Tab_base_2017 1].[leveranse].[All]" allUniqueName="[Tab_base_2017 1].[leveranse].[All]" dimensionUniqueName="[Tab_base_2017 1]" displayFolder="" count="2" memberValueDatatype="130" unbalanced="0"/>
    <cacheHierarchy uniqueName="[Tab_base_2017 1].[nr og kommune]" caption="nr og kommune" attribute="1" defaultMemberUniqueName="[Tab_base_2017 1].[nr og kommune].[All]" allUniqueName="[Tab_base_2017 1].[nr og kommune].[All]" dimensionUniqueName="[Tab_base_2017 1]" displayFolder="" count="2" memberValueDatatype="130" unbalanced="0"/>
    <cacheHierarchy uniqueName="[Tab_base_2017 1].[region]" caption="region" attribute="1" defaultMemberUniqueName="[Tab_base_2017 1].[region].[All]" allUniqueName="[Tab_base_2017 1].[region].[All]" dimensionUniqueName="[Tab_base_2017 1]" displayFolder="" count="2" memberValueDatatype="130" unbalanced="0"/>
    <cacheHierarchy uniqueName="[Tab_base_2017 1].[år]" caption="år" attribute="1" defaultMemberUniqueName="[Tab_base_2017 1].[år].[All]" allUniqueName="[Tab_base_2017 1].[år].[All]" dimensionUniqueName="[Tab_base_2017 1]" displayFolder="" count="2" memberValueDatatype="20" unbalanced="0"/>
    <cacheHierarchy uniqueName="[Tabell1].[gj.snitt. leveranse]" caption="gj.snitt. leveranse" attribute="1" defaultMemberUniqueName="[Tabell1].[gj.snitt. leveranse].[All]" allUniqueName="[Tabell1].[gj.snitt. leveranse].[All]" dimensionUniqueName="[Tabell1]" displayFolder="" count="2" memberValueDatatype="5" unbalanced="0"/>
    <cacheHierarchy uniqueName="[Tabell1].[knr_kom_2018]" caption="knr_kom_2018" attribute="1" defaultMemberUniqueName="[Tabell1].[knr_kom_2018].[All]" allUniqueName="[Tabell1].[knr_kom_2018].[All]" dimensionUniqueName="[Tabell1]" displayFolder="" count="2" memberValueDatatype="130" unbalanced="0">
      <fieldsUsage count="2">
        <fieldUsage x="-1"/>
        <fieldUsage x="3"/>
      </fieldsUsage>
    </cacheHierarchy>
    <cacheHierarchy uniqueName="[Tabell1].[knr_kom_2019]" caption="knr_kom_2019" attribute="1" defaultMemberUniqueName="[Tabell1].[knr_kom_2019].[All]" allUniqueName="[Tabell1].[knr_kom_2019].[All]" dimensionUniqueName="[Tabell1]" displayFolder="" count="2" memberValueDatatype="130" unbalanced="0"/>
    <cacheHierarchy uniqueName="[Tabell1].[kom_2018_2019]" caption="kom_2018_2019" attribute="1" defaultMemberUniqueName="[Tabell1].[kom_2018_2019].[All]" allUniqueName="[Tabell1].[kom_2018_2019].[All]" dimensionUniqueName="[Tabell1]" displayFolder="" count="2" memberValueDatatype="130" unbalanced="0"/>
    <cacheHierarchy uniqueName="[Tabell1].[kom_2019]" caption="kom_2019" attribute="1" defaultMemberUniqueName="[Tabell1].[kom_2019].[All]" allUniqueName="[Tabell1].[kom_2019].[All]" dimensionUniqueName="[Tabell1]" displayFolder="" count="2" memberValueDatatype="130" unbalanced="0"/>
    <cacheHierarchy uniqueName="[Tabell1].[leverandører]" caption="leverandører" attribute="1" defaultMemberUniqueName="[Tabell1].[leverandører].[All]" allUniqueName="[Tabell1].[leverandører].[All]" dimensionUniqueName="[Tabell1]" displayFolder="" count="2" memberValueDatatype="20" unbalanced="0"/>
    <cacheHierarchy uniqueName="[Tabell1].[melkeleveranse]" caption="melkeleveranse" attribute="1" defaultMemberUniqueName="[Tabell1].[melkeleveranse].[All]" allUniqueName="[Tabell1].[melkeleveranse].[All]" dimensionUniqueName="[Tabell1]" displayFolder="" count="2" memberValueDatatype="5" unbalanced="0"/>
    <cacheHierarchy uniqueName="[Tabell1].[Region_2018]" caption="Region_2018" attribute="1" defaultMemberUniqueName="[Tabell1].[Region_2018].[All]" allUniqueName="[Tabell1].[Region_2018].[All]" dimensionUniqueName="[Tabell1]" displayFolder="" count="2" memberValueDatatype="130" unbalanced="0">
      <fieldsUsage count="2">
        <fieldUsage x="-1"/>
        <fieldUsage x="2"/>
      </fieldsUsage>
    </cacheHierarchy>
    <cacheHierarchy uniqueName="[Tabell1].[Region_2019]" caption="Region_2019" attribute="1" defaultMemberUniqueName="[Tabell1].[Region_2019].[All]" allUniqueName="[Tabell1].[Region_2019].[All]" dimensionUniqueName="[Tabell1]" displayFolder="" count="2" memberValueDatatype="130" unbalanced="0"/>
    <cacheHierarchy uniqueName="[Tabell1].[år]" caption="år" attribute="1" defaultMemberUniqueName="[Tabell1].[år].[All]" allUniqueName="[Tabell1].[år].[All]" dimensionUniqueName="[Tabell1]" displayFolder="" count="2" memberValueDatatype="20" unbalanced="0">
      <fieldsUsage count="2">
        <fieldUsage x="-1"/>
        <fieldUsage x="1"/>
      </fieldsUsage>
    </cacheHierarchy>
    <cacheHierarchy uniqueName="[Tabell1].[knr_2017]" caption="knr_2017" attribute="1" defaultMemberUniqueName="[Tabell1].[knr_2017].[All]" allUniqueName="[Tabell1].[knr_2017].[All]" dimensionUniqueName="[Tabell1]" displayFolder="" count="2" memberValueDatatype="20" unbalanced="0" hidden="1"/>
    <cacheHierarchy uniqueName="[Tabell1].[knr_2018]" caption="knr_2018" attribute="1" defaultMemberUniqueName="[Tabell1].[knr_2018].[All]" allUniqueName="[Tabell1].[knr_2018].[All]" dimensionUniqueName="[Tabell1]" displayFolder="" count="2" memberValueDatatype="20" unbalanced="0" hidden="1"/>
    <cacheHierarchy uniqueName="[Tabell1].[knr_2019]" caption="knr_2019" attribute="1" defaultMemberUniqueName="[Tabell1].[knr_2019].[All]" allUniqueName="[Tabell1].[knr_2019].[All]" dimensionUniqueName="[Tabell1]" displayFolder="" count="2" memberValueDatatype="20" unbalanced="0" hidden="1"/>
    <cacheHierarchy uniqueName="[Tabell1].[knr_kom_2017]" caption="knr_kom_2017" attribute="1" defaultMemberUniqueName="[Tabell1].[knr_kom_2017].[All]" allUniqueName="[Tabell1].[knr_kom_2017].[All]" dimensionUniqueName="[Tabell1]" displayFolder="" count="2" memberValueDatatype="130" unbalanced="0" hidden="1"/>
    <cacheHierarchy uniqueName="[Tabell1].[knr_kom_20182]" caption="knr_kom_20182" attribute="1" defaultMemberUniqueName="[Tabell1].[knr_kom_20182].[All]" allUniqueName="[Tabell1].[knr_kom_20182].[All]" dimensionUniqueName="[Tabell1]" displayFolder="" count="2" memberValueDatatype="130" unbalanced="0" hidden="1"/>
    <cacheHierarchy uniqueName="[Tabell1].[kom_2017]" caption="kom_2017" attribute="1" defaultMemberUniqueName="[Tabell1].[kom_2017].[All]" allUniqueName="[Tabell1].[kom_2017].[All]" dimensionUniqueName="[Tabell1]" displayFolder="" count="2" memberValueDatatype="130" unbalanced="0" hidden="1"/>
    <cacheHierarchy uniqueName="[Tabell1].[nr og kommune]" caption="nr og kommune" attribute="1" defaultMemberUniqueName="[Tabell1].[nr og kommune].[All]" allUniqueName="[Tabell1].[nr og kommune].[All]" dimensionUniqueName="[Tabell1]" displayFolder="" count="2" memberValueDatatype="130" unbalanced="0" hidden="1"/>
    <cacheHierarchy uniqueName="[Measures].[Sum of antall]" caption="Sum of antall" measure="1" displayFolder="" measureGroup="Tab_base_2017 1" count="0"/>
    <cacheHierarchy uniqueName="[Measures].[Sum leverandører]" caption="Sum leverandører" measure="1" displayFolder="" measureGroup="Tabell1" count="0"/>
    <cacheHierarchy uniqueName="[Measures].[Sum melkelev]" caption="Sum melkelev" measure="1" displayFolder="" measureGroup="Tabell1" count="0" oneField="1">
      <fieldsUsage count="1">
        <fieldUsage x="0"/>
      </fieldsUsage>
    </cacheHierarchy>
    <cacheHierarchy uniqueName="[Measures].[gjsnitt. leveranse]" caption="gjsnitt. leveranse" measure="1" displayFolder="" measureGroup="Tabell1" count="0"/>
    <cacheHierarchy uniqueName="[Measures].[__XL_Count Tab_base_2017 1]" caption="__XL_Count Tab_base_2017 1" measure="1" displayFolder="" measureGroup="Tab_base_2017 1" count="0" hidden="1"/>
    <cacheHierarchy uniqueName="[Measures].[__XL_Count Tabell1]" caption="__XL_Count Tabell1" measure="1" displayFolder="" measureGroup="Tabell1" count="0" hidden="1"/>
    <cacheHierarchy uniqueName="[Measures].[__No measures defined]" caption="__No measures defined" measure="1" displayFolder="" count="0" hidden="1"/>
    <cacheHierarchy uniqueName="[Measures].[Sum av antall 2]" caption="Sum av antall 2" measure="1" displayFolder="" measureGroup="Tab_base_2017 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av melkeleveranse]" caption="Sum av melkeleveranse" measure="1" displayFolder="" measureGroup="Tabell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av år]" caption="Sum av år" measure="1" displayFolder="" measureGroup="Tabel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</cacheHierarchies>
  <kpis count="0"/>
  <dimensions count="3">
    <dimension measure="1" name="Measures" uniqueName="[Measures]" caption="Measures"/>
    <dimension name="Tab_base_2017 1" uniqueName="[Tab_base_2017 1]" caption="Tab_base_2017 1"/>
    <dimension name="Tabell1" uniqueName="[Tabell1]" caption="Tabell1"/>
  </dimensions>
  <measureGroups count="2">
    <measureGroup name="Tab_base_2017 1" caption="Tab_base_2017 1"/>
    <measureGroup name="Tabell1" caption="Tabell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56">
  <r>
    <x v="0"/>
    <x v="0"/>
    <n v="1502"/>
    <x v="0"/>
    <x v="0"/>
    <x v="0"/>
    <x v="0"/>
  </r>
  <r>
    <x v="1"/>
    <x v="0"/>
    <n v="1502"/>
    <x v="0"/>
    <x v="0"/>
    <x v="0"/>
    <x v="1"/>
  </r>
  <r>
    <x v="2"/>
    <x v="0"/>
    <n v="1502"/>
    <x v="0"/>
    <x v="0"/>
    <x v="0"/>
    <x v="2"/>
  </r>
  <r>
    <x v="3"/>
    <x v="0"/>
    <n v="1502"/>
    <x v="0"/>
    <x v="0"/>
    <x v="0"/>
    <x v="3"/>
  </r>
  <r>
    <x v="4"/>
    <x v="0"/>
    <n v="1502"/>
    <x v="0"/>
    <x v="0"/>
    <x v="0"/>
    <x v="4"/>
  </r>
  <r>
    <x v="5"/>
    <x v="0"/>
    <n v="1502"/>
    <x v="0"/>
    <x v="0"/>
    <x v="0"/>
    <x v="5"/>
  </r>
  <r>
    <x v="6"/>
    <x v="0"/>
    <n v="1502"/>
    <x v="0"/>
    <x v="0"/>
    <x v="0"/>
    <x v="6"/>
  </r>
  <r>
    <x v="7"/>
    <x v="0"/>
    <n v="1502"/>
    <x v="0"/>
    <x v="0"/>
    <x v="0"/>
    <x v="7"/>
  </r>
  <r>
    <x v="8"/>
    <x v="0"/>
    <n v="1502"/>
    <x v="0"/>
    <x v="0"/>
    <x v="0"/>
    <x v="8"/>
  </r>
  <r>
    <x v="9"/>
    <x v="0"/>
    <n v="1502"/>
    <x v="0"/>
    <x v="0"/>
    <x v="0"/>
    <x v="9"/>
  </r>
  <r>
    <x v="10"/>
    <x v="0"/>
    <n v="1502"/>
    <x v="0"/>
    <x v="0"/>
    <x v="0"/>
    <x v="10"/>
  </r>
  <r>
    <x v="11"/>
    <x v="0"/>
    <n v="1502"/>
    <x v="0"/>
    <x v="0"/>
    <x v="0"/>
    <x v="11"/>
  </r>
  <r>
    <x v="12"/>
    <x v="0"/>
    <n v="1502"/>
    <x v="0"/>
    <x v="0"/>
    <x v="0"/>
    <x v="12"/>
  </r>
  <r>
    <x v="13"/>
    <x v="0"/>
    <n v="1502"/>
    <x v="0"/>
    <x v="0"/>
    <x v="0"/>
    <x v="13"/>
  </r>
  <r>
    <x v="14"/>
    <x v="0"/>
    <n v="1502"/>
    <x v="0"/>
    <x v="0"/>
    <x v="0"/>
    <x v="14"/>
  </r>
  <r>
    <x v="15"/>
    <x v="0"/>
    <n v="1502"/>
    <x v="0"/>
    <x v="0"/>
    <x v="0"/>
    <x v="15"/>
  </r>
  <r>
    <x v="16"/>
    <x v="0"/>
    <n v="1502"/>
    <x v="0"/>
    <x v="0"/>
    <x v="0"/>
    <x v="16"/>
  </r>
  <r>
    <x v="17"/>
    <x v="0"/>
    <n v="1502"/>
    <x v="0"/>
    <x v="0"/>
    <x v="0"/>
    <x v="17"/>
  </r>
  <r>
    <x v="18"/>
    <x v="0"/>
    <n v="1502"/>
    <x v="0"/>
    <x v="0"/>
    <x v="0"/>
    <x v="18"/>
  </r>
  <r>
    <x v="0"/>
    <x v="0"/>
    <n v="1502"/>
    <x v="0"/>
    <x v="0"/>
    <x v="1"/>
    <x v="19"/>
  </r>
  <r>
    <x v="1"/>
    <x v="0"/>
    <n v="1502"/>
    <x v="0"/>
    <x v="0"/>
    <x v="1"/>
    <x v="20"/>
  </r>
  <r>
    <x v="2"/>
    <x v="0"/>
    <n v="1502"/>
    <x v="0"/>
    <x v="0"/>
    <x v="1"/>
    <x v="21"/>
  </r>
  <r>
    <x v="3"/>
    <x v="0"/>
    <n v="1502"/>
    <x v="0"/>
    <x v="0"/>
    <x v="1"/>
    <x v="22"/>
  </r>
  <r>
    <x v="4"/>
    <x v="0"/>
    <n v="1502"/>
    <x v="0"/>
    <x v="0"/>
    <x v="1"/>
    <x v="23"/>
  </r>
  <r>
    <x v="5"/>
    <x v="0"/>
    <n v="1502"/>
    <x v="0"/>
    <x v="0"/>
    <x v="1"/>
    <x v="24"/>
  </r>
  <r>
    <x v="6"/>
    <x v="0"/>
    <n v="1502"/>
    <x v="0"/>
    <x v="0"/>
    <x v="1"/>
    <x v="25"/>
  </r>
  <r>
    <x v="7"/>
    <x v="0"/>
    <n v="1502"/>
    <x v="0"/>
    <x v="0"/>
    <x v="1"/>
    <x v="26"/>
  </r>
  <r>
    <x v="8"/>
    <x v="0"/>
    <n v="1502"/>
    <x v="0"/>
    <x v="0"/>
    <x v="1"/>
    <x v="27"/>
  </r>
  <r>
    <x v="9"/>
    <x v="0"/>
    <n v="1502"/>
    <x v="0"/>
    <x v="0"/>
    <x v="1"/>
    <x v="28"/>
  </r>
  <r>
    <x v="10"/>
    <x v="0"/>
    <n v="1502"/>
    <x v="0"/>
    <x v="0"/>
    <x v="1"/>
    <x v="29"/>
  </r>
  <r>
    <x v="11"/>
    <x v="0"/>
    <n v="1502"/>
    <x v="0"/>
    <x v="0"/>
    <x v="1"/>
    <x v="30"/>
  </r>
  <r>
    <x v="12"/>
    <x v="0"/>
    <n v="1502"/>
    <x v="0"/>
    <x v="0"/>
    <x v="1"/>
    <x v="31"/>
  </r>
  <r>
    <x v="13"/>
    <x v="0"/>
    <n v="1502"/>
    <x v="0"/>
    <x v="0"/>
    <x v="1"/>
    <x v="32"/>
  </r>
  <r>
    <x v="14"/>
    <x v="0"/>
    <n v="1502"/>
    <x v="0"/>
    <x v="0"/>
    <x v="1"/>
    <x v="33"/>
  </r>
  <r>
    <x v="15"/>
    <x v="0"/>
    <n v="1502"/>
    <x v="0"/>
    <x v="0"/>
    <x v="1"/>
    <x v="34"/>
  </r>
  <r>
    <x v="16"/>
    <x v="0"/>
    <n v="1502"/>
    <x v="0"/>
    <x v="0"/>
    <x v="1"/>
    <x v="35"/>
  </r>
  <r>
    <x v="17"/>
    <x v="0"/>
    <n v="1502"/>
    <x v="0"/>
    <x v="0"/>
    <x v="1"/>
    <x v="36"/>
  </r>
  <r>
    <x v="18"/>
    <x v="0"/>
    <n v="1502"/>
    <x v="0"/>
    <x v="0"/>
    <x v="1"/>
    <x v="37"/>
  </r>
  <r>
    <x v="0"/>
    <x v="0"/>
    <n v="1502"/>
    <x v="0"/>
    <x v="0"/>
    <x v="2"/>
    <x v="38"/>
  </r>
  <r>
    <x v="1"/>
    <x v="0"/>
    <n v="1502"/>
    <x v="0"/>
    <x v="0"/>
    <x v="2"/>
    <x v="39"/>
  </r>
  <r>
    <x v="2"/>
    <x v="0"/>
    <n v="1502"/>
    <x v="0"/>
    <x v="0"/>
    <x v="2"/>
    <x v="40"/>
  </r>
  <r>
    <x v="3"/>
    <x v="0"/>
    <n v="1502"/>
    <x v="0"/>
    <x v="0"/>
    <x v="2"/>
    <x v="41"/>
  </r>
  <r>
    <x v="4"/>
    <x v="0"/>
    <n v="1502"/>
    <x v="0"/>
    <x v="0"/>
    <x v="2"/>
    <x v="42"/>
  </r>
  <r>
    <x v="5"/>
    <x v="0"/>
    <n v="1502"/>
    <x v="0"/>
    <x v="0"/>
    <x v="2"/>
    <x v="43"/>
  </r>
  <r>
    <x v="6"/>
    <x v="0"/>
    <n v="1502"/>
    <x v="0"/>
    <x v="0"/>
    <x v="2"/>
    <x v="44"/>
  </r>
  <r>
    <x v="7"/>
    <x v="0"/>
    <n v="1502"/>
    <x v="0"/>
    <x v="0"/>
    <x v="2"/>
    <x v="45"/>
  </r>
  <r>
    <x v="8"/>
    <x v="0"/>
    <n v="1502"/>
    <x v="0"/>
    <x v="0"/>
    <x v="2"/>
    <x v="46"/>
  </r>
  <r>
    <x v="9"/>
    <x v="0"/>
    <n v="1502"/>
    <x v="0"/>
    <x v="0"/>
    <x v="2"/>
    <x v="46"/>
  </r>
  <r>
    <x v="10"/>
    <x v="0"/>
    <n v="1502"/>
    <x v="0"/>
    <x v="0"/>
    <x v="2"/>
    <x v="47"/>
  </r>
  <r>
    <x v="11"/>
    <x v="0"/>
    <n v="1502"/>
    <x v="0"/>
    <x v="0"/>
    <x v="2"/>
    <x v="48"/>
  </r>
  <r>
    <x v="12"/>
    <x v="0"/>
    <n v="1502"/>
    <x v="0"/>
    <x v="0"/>
    <x v="2"/>
    <x v="49"/>
  </r>
  <r>
    <x v="13"/>
    <x v="0"/>
    <n v="1502"/>
    <x v="0"/>
    <x v="0"/>
    <x v="2"/>
    <x v="50"/>
  </r>
  <r>
    <x v="14"/>
    <x v="0"/>
    <n v="1502"/>
    <x v="0"/>
    <x v="0"/>
    <x v="2"/>
    <x v="51"/>
  </r>
  <r>
    <x v="15"/>
    <x v="0"/>
    <n v="1502"/>
    <x v="0"/>
    <x v="0"/>
    <x v="2"/>
    <x v="52"/>
  </r>
  <r>
    <x v="16"/>
    <x v="0"/>
    <n v="1502"/>
    <x v="0"/>
    <x v="0"/>
    <x v="2"/>
    <x v="53"/>
  </r>
  <r>
    <x v="17"/>
    <x v="0"/>
    <n v="1502"/>
    <x v="0"/>
    <x v="0"/>
    <x v="2"/>
    <x v="54"/>
  </r>
  <r>
    <x v="18"/>
    <x v="0"/>
    <n v="1502"/>
    <x v="0"/>
    <x v="0"/>
    <x v="2"/>
    <x v="55"/>
  </r>
  <r>
    <x v="0"/>
    <x v="0"/>
    <n v="1505"/>
    <x v="1"/>
    <x v="1"/>
    <x v="0"/>
    <x v="38"/>
  </r>
  <r>
    <x v="1"/>
    <x v="0"/>
    <n v="1505"/>
    <x v="1"/>
    <x v="1"/>
    <x v="0"/>
    <x v="56"/>
  </r>
  <r>
    <x v="2"/>
    <x v="0"/>
    <n v="1505"/>
    <x v="1"/>
    <x v="1"/>
    <x v="0"/>
    <x v="57"/>
  </r>
  <r>
    <x v="3"/>
    <x v="0"/>
    <n v="1505"/>
    <x v="1"/>
    <x v="1"/>
    <x v="0"/>
    <x v="58"/>
  </r>
  <r>
    <x v="4"/>
    <x v="0"/>
    <n v="1505"/>
    <x v="1"/>
    <x v="1"/>
    <x v="0"/>
    <x v="59"/>
  </r>
  <r>
    <x v="5"/>
    <x v="0"/>
    <n v="1505"/>
    <x v="1"/>
    <x v="1"/>
    <x v="0"/>
    <x v="60"/>
  </r>
  <r>
    <x v="6"/>
    <x v="0"/>
    <n v="1505"/>
    <x v="1"/>
    <x v="1"/>
    <x v="0"/>
    <x v="61"/>
  </r>
  <r>
    <x v="7"/>
    <x v="0"/>
    <n v="1505"/>
    <x v="1"/>
    <x v="1"/>
    <x v="0"/>
    <x v="62"/>
  </r>
  <r>
    <x v="8"/>
    <x v="0"/>
    <n v="1505"/>
    <x v="1"/>
    <x v="1"/>
    <x v="0"/>
    <x v="63"/>
  </r>
  <r>
    <x v="9"/>
    <x v="0"/>
    <n v="1505"/>
    <x v="1"/>
    <x v="1"/>
    <x v="0"/>
    <x v="64"/>
  </r>
  <r>
    <x v="10"/>
    <x v="0"/>
    <n v="1505"/>
    <x v="1"/>
    <x v="1"/>
    <x v="0"/>
    <x v="65"/>
  </r>
  <r>
    <x v="11"/>
    <x v="0"/>
    <n v="1505"/>
    <x v="1"/>
    <x v="1"/>
    <x v="0"/>
    <x v="66"/>
  </r>
  <r>
    <x v="12"/>
    <x v="0"/>
    <n v="1505"/>
    <x v="1"/>
    <x v="1"/>
    <x v="0"/>
    <x v="67"/>
  </r>
  <r>
    <x v="13"/>
    <x v="0"/>
    <n v="1505"/>
    <x v="1"/>
    <x v="1"/>
    <x v="0"/>
    <x v="68"/>
  </r>
  <r>
    <x v="14"/>
    <x v="0"/>
    <n v="1505"/>
    <x v="1"/>
    <x v="1"/>
    <x v="0"/>
    <x v="69"/>
  </r>
  <r>
    <x v="15"/>
    <x v="0"/>
    <n v="1505"/>
    <x v="1"/>
    <x v="1"/>
    <x v="0"/>
    <x v="70"/>
  </r>
  <r>
    <x v="16"/>
    <x v="0"/>
    <n v="1505"/>
    <x v="1"/>
    <x v="1"/>
    <x v="0"/>
    <x v="71"/>
  </r>
  <r>
    <x v="17"/>
    <x v="0"/>
    <n v="1505"/>
    <x v="1"/>
    <x v="1"/>
    <x v="0"/>
    <x v="72"/>
  </r>
  <r>
    <x v="18"/>
    <x v="0"/>
    <n v="1505"/>
    <x v="1"/>
    <x v="1"/>
    <x v="0"/>
    <x v="73"/>
  </r>
  <r>
    <x v="0"/>
    <x v="0"/>
    <n v="1505"/>
    <x v="1"/>
    <x v="1"/>
    <x v="1"/>
    <x v="74"/>
  </r>
  <r>
    <x v="1"/>
    <x v="0"/>
    <n v="1505"/>
    <x v="1"/>
    <x v="1"/>
    <x v="1"/>
    <x v="75"/>
  </r>
  <r>
    <x v="2"/>
    <x v="0"/>
    <n v="1505"/>
    <x v="1"/>
    <x v="1"/>
    <x v="1"/>
    <x v="76"/>
  </r>
  <r>
    <x v="3"/>
    <x v="0"/>
    <n v="1505"/>
    <x v="1"/>
    <x v="1"/>
    <x v="1"/>
    <x v="77"/>
  </r>
  <r>
    <x v="4"/>
    <x v="0"/>
    <n v="1505"/>
    <x v="1"/>
    <x v="1"/>
    <x v="1"/>
    <x v="78"/>
  </r>
  <r>
    <x v="5"/>
    <x v="0"/>
    <n v="1505"/>
    <x v="1"/>
    <x v="1"/>
    <x v="1"/>
    <x v="79"/>
  </r>
  <r>
    <x v="6"/>
    <x v="0"/>
    <n v="1505"/>
    <x v="1"/>
    <x v="1"/>
    <x v="1"/>
    <x v="80"/>
  </r>
  <r>
    <x v="7"/>
    <x v="0"/>
    <n v="1505"/>
    <x v="1"/>
    <x v="1"/>
    <x v="1"/>
    <x v="81"/>
  </r>
  <r>
    <x v="8"/>
    <x v="0"/>
    <n v="1505"/>
    <x v="1"/>
    <x v="1"/>
    <x v="1"/>
    <x v="82"/>
  </r>
  <r>
    <x v="9"/>
    <x v="0"/>
    <n v="1505"/>
    <x v="1"/>
    <x v="1"/>
    <x v="1"/>
    <x v="74"/>
  </r>
  <r>
    <x v="10"/>
    <x v="0"/>
    <n v="1505"/>
    <x v="1"/>
    <x v="1"/>
    <x v="1"/>
    <x v="83"/>
  </r>
  <r>
    <x v="11"/>
    <x v="0"/>
    <n v="1505"/>
    <x v="1"/>
    <x v="1"/>
    <x v="1"/>
    <x v="84"/>
  </r>
  <r>
    <x v="12"/>
    <x v="0"/>
    <n v="1505"/>
    <x v="1"/>
    <x v="1"/>
    <x v="1"/>
    <x v="85"/>
  </r>
  <r>
    <x v="13"/>
    <x v="0"/>
    <n v="1505"/>
    <x v="1"/>
    <x v="1"/>
    <x v="1"/>
    <x v="86"/>
  </r>
  <r>
    <x v="14"/>
    <x v="0"/>
    <n v="1505"/>
    <x v="1"/>
    <x v="1"/>
    <x v="1"/>
    <x v="87"/>
  </r>
  <r>
    <x v="15"/>
    <x v="0"/>
    <n v="1505"/>
    <x v="1"/>
    <x v="1"/>
    <x v="1"/>
    <x v="88"/>
  </r>
  <r>
    <x v="16"/>
    <x v="0"/>
    <n v="1505"/>
    <x v="1"/>
    <x v="1"/>
    <x v="1"/>
    <x v="89"/>
  </r>
  <r>
    <x v="17"/>
    <x v="0"/>
    <n v="1505"/>
    <x v="1"/>
    <x v="1"/>
    <x v="1"/>
    <x v="72"/>
  </r>
  <r>
    <x v="18"/>
    <x v="0"/>
    <n v="1505"/>
    <x v="1"/>
    <x v="1"/>
    <x v="1"/>
    <x v="73"/>
  </r>
  <r>
    <x v="0"/>
    <x v="0"/>
    <n v="1505"/>
    <x v="1"/>
    <x v="1"/>
    <x v="2"/>
    <x v="90"/>
  </r>
  <r>
    <x v="1"/>
    <x v="0"/>
    <n v="1505"/>
    <x v="1"/>
    <x v="1"/>
    <x v="2"/>
    <x v="90"/>
  </r>
  <r>
    <x v="2"/>
    <x v="0"/>
    <n v="1505"/>
    <x v="1"/>
    <x v="1"/>
    <x v="2"/>
    <x v="90"/>
  </r>
  <r>
    <x v="3"/>
    <x v="0"/>
    <n v="1505"/>
    <x v="1"/>
    <x v="1"/>
    <x v="2"/>
    <x v="90"/>
  </r>
  <r>
    <x v="4"/>
    <x v="0"/>
    <n v="1505"/>
    <x v="1"/>
    <x v="1"/>
    <x v="2"/>
    <x v="90"/>
  </r>
  <r>
    <x v="5"/>
    <x v="0"/>
    <n v="1505"/>
    <x v="1"/>
    <x v="1"/>
    <x v="2"/>
    <x v="90"/>
  </r>
  <r>
    <x v="6"/>
    <x v="0"/>
    <n v="1505"/>
    <x v="1"/>
    <x v="1"/>
    <x v="2"/>
    <x v="91"/>
  </r>
  <r>
    <x v="7"/>
    <x v="0"/>
    <n v="1505"/>
    <x v="1"/>
    <x v="1"/>
    <x v="2"/>
    <x v="91"/>
  </r>
  <r>
    <x v="8"/>
    <x v="0"/>
    <n v="1505"/>
    <x v="1"/>
    <x v="1"/>
    <x v="2"/>
    <x v="92"/>
  </r>
  <r>
    <x v="9"/>
    <x v="0"/>
    <n v="1505"/>
    <x v="1"/>
    <x v="1"/>
    <x v="2"/>
    <x v="92"/>
  </r>
  <r>
    <x v="10"/>
    <x v="0"/>
    <n v="1505"/>
    <x v="1"/>
    <x v="1"/>
    <x v="2"/>
    <x v="93"/>
  </r>
  <r>
    <x v="11"/>
    <x v="0"/>
    <n v="1505"/>
    <x v="1"/>
    <x v="1"/>
    <x v="2"/>
    <x v="93"/>
  </r>
  <r>
    <x v="12"/>
    <x v="0"/>
    <n v="1505"/>
    <x v="1"/>
    <x v="1"/>
    <x v="2"/>
    <x v="93"/>
  </r>
  <r>
    <x v="13"/>
    <x v="0"/>
    <n v="1505"/>
    <x v="1"/>
    <x v="1"/>
    <x v="2"/>
    <x v="93"/>
  </r>
  <r>
    <x v="14"/>
    <x v="0"/>
    <n v="1505"/>
    <x v="1"/>
    <x v="1"/>
    <x v="2"/>
    <x v="94"/>
  </r>
  <r>
    <x v="15"/>
    <x v="0"/>
    <n v="1505"/>
    <x v="1"/>
    <x v="1"/>
    <x v="2"/>
    <x v="94"/>
  </r>
  <r>
    <x v="16"/>
    <x v="0"/>
    <n v="1505"/>
    <x v="1"/>
    <x v="1"/>
    <x v="2"/>
    <x v="94"/>
  </r>
  <r>
    <x v="17"/>
    <x v="0"/>
    <n v="1505"/>
    <x v="1"/>
    <x v="1"/>
    <x v="2"/>
    <x v="95"/>
  </r>
  <r>
    <x v="18"/>
    <x v="0"/>
    <n v="1505"/>
    <x v="1"/>
    <x v="1"/>
    <x v="2"/>
    <x v="95"/>
  </r>
  <r>
    <x v="0"/>
    <x v="0"/>
    <n v="1535"/>
    <x v="2"/>
    <x v="2"/>
    <x v="0"/>
    <x v="96"/>
  </r>
  <r>
    <x v="1"/>
    <x v="0"/>
    <n v="1535"/>
    <x v="2"/>
    <x v="2"/>
    <x v="0"/>
    <x v="97"/>
  </r>
  <r>
    <x v="2"/>
    <x v="0"/>
    <n v="1535"/>
    <x v="2"/>
    <x v="2"/>
    <x v="0"/>
    <x v="98"/>
  </r>
  <r>
    <x v="3"/>
    <x v="0"/>
    <n v="1535"/>
    <x v="2"/>
    <x v="2"/>
    <x v="0"/>
    <x v="99"/>
  </r>
  <r>
    <x v="4"/>
    <x v="0"/>
    <n v="1535"/>
    <x v="2"/>
    <x v="2"/>
    <x v="0"/>
    <x v="100"/>
  </r>
  <r>
    <x v="5"/>
    <x v="0"/>
    <n v="1535"/>
    <x v="2"/>
    <x v="2"/>
    <x v="0"/>
    <x v="101"/>
  </r>
  <r>
    <x v="6"/>
    <x v="0"/>
    <n v="1535"/>
    <x v="2"/>
    <x v="2"/>
    <x v="0"/>
    <x v="102"/>
  </r>
  <r>
    <x v="7"/>
    <x v="0"/>
    <n v="1535"/>
    <x v="2"/>
    <x v="2"/>
    <x v="0"/>
    <x v="103"/>
  </r>
  <r>
    <x v="8"/>
    <x v="0"/>
    <n v="1535"/>
    <x v="2"/>
    <x v="2"/>
    <x v="0"/>
    <x v="104"/>
  </r>
  <r>
    <x v="9"/>
    <x v="0"/>
    <n v="1535"/>
    <x v="2"/>
    <x v="2"/>
    <x v="0"/>
    <x v="105"/>
  </r>
  <r>
    <x v="10"/>
    <x v="0"/>
    <n v="1535"/>
    <x v="2"/>
    <x v="2"/>
    <x v="0"/>
    <x v="106"/>
  </r>
  <r>
    <x v="11"/>
    <x v="0"/>
    <n v="1535"/>
    <x v="2"/>
    <x v="2"/>
    <x v="0"/>
    <x v="107"/>
  </r>
  <r>
    <x v="12"/>
    <x v="0"/>
    <n v="1535"/>
    <x v="2"/>
    <x v="2"/>
    <x v="0"/>
    <x v="108"/>
  </r>
  <r>
    <x v="13"/>
    <x v="0"/>
    <n v="1535"/>
    <x v="2"/>
    <x v="2"/>
    <x v="0"/>
    <x v="109"/>
  </r>
  <r>
    <x v="14"/>
    <x v="0"/>
    <n v="1535"/>
    <x v="2"/>
    <x v="2"/>
    <x v="0"/>
    <x v="110"/>
  </r>
  <r>
    <x v="15"/>
    <x v="0"/>
    <n v="1535"/>
    <x v="2"/>
    <x v="2"/>
    <x v="0"/>
    <x v="111"/>
  </r>
  <r>
    <x v="16"/>
    <x v="0"/>
    <n v="1535"/>
    <x v="2"/>
    <x v="2"/>
    <x v="0"/>
    <x v="112"/>
  </r>
  <r>
    <x v="17"/>
    <x v="0"/>
    <n v="1535"/>
    <x v="2"/>
    <x v="2"/>
    <x v="0"/>
    <x v="113"/>
  </r>
  <r>
    <x v="18"/>
    <x v="0"/>
    <n v="1535"/>
    <x v="2"/>
    <x v="2"/>
    <x v="0"/>
    <x v="114"/>
  </r>
  <r>
    <x v="0"/>
    <x v="0"/>
    <n v="1535"/>
    <x v="2"/>
    <x v="2"/>
    <x v="1"/>
    <x v="115"/>
  </r>
  <r>
    <x v="1"/>
    <x v="0"/>
    <n v="1535"/>
    <x v="2"/>
    <x v="2"/>
    <x v="1"/>
    <x v="116"/>
  </r>
  <r>
    <x v="2"/>
    <x v="0"/>
    <n v="1535"/>
    <x v="2"/>
    <x v="2"/>
    <x v="1"/>
    <x v="117"/>
  </r>
  <r>
    <x v="3"/>
    <x v="0"/>
    <n v="1535"/>
    <x v="2"/>
    <x v="2"/>
    <x v="1"/>
    <x v="118"/>
  </r>
  <r>
    <x v="4"/>
    <x v="0"/>
    <n v="1535"/>
    <x v="2"/>
    <x v="2"/>
    <x v="1"/>
    <x v="119"/>
  </r>
  <r>
    <x v="5"/>
    <x v="0"/>
    <n v="1535"/>
    <x v="2"/>
    <x v="2"/>
    <x v="1"/>
    <x v="120"/>
  </r>
  <r>
    <x v="6"/>
    <x v="0"/>
    <n v="1535"/>
    <x v="2"/>
    <x v="2"/>
    <x v="1"/>
    <x v="121"/>
  </r>
  <r>
    <x v="7"/>
    <x v="0"/>
    <n v="1535"/>
    <x v="2"/>
    <x v="2"/>
    <x v="1"/>
    <x v="122"/>
  </r>
  <r>
    <x v="8"/>
    <x v="0"/>
    <n v="1535"/>
    <x v="2"/>
    <x v="2"/>
    <x v="1"/>
    <x v="123"/>
  </r>
  <r>
    <x v="9"/>
    <x v="0"/>
    <n v="1535"/>
    <x v="2"/>
    <x v="2"/>
    <x v="1"/>
    <x v="124"/>
  </r>
  <r>
    <x v="10"/>
    <x v="0"/>
    <n v="1535"/>
    <x v="2"/>
    <x v="2"/>
    <x v="1"/>
    <x v="125"/>
  </r>
  <r>
    <x v="11"/>
    <x v="0"/>
    <n v="1535"/>
    <x v="2"/>
    <x v="2"/>
    <x v="1"/>
    <x v="126"/>
  </r>
  <r>
    <x v="12"/>
    <x v="0"/>
    <n v="1535"/>
    <x v="2"/>
    <x v="2"/>
    <x v="1"/>
    <x v="127"/>
  </r>
  <r>
    <x v="13"/>
    <x v="0"/>
    <n v="1535"/>
    <x v="2"/>
    <x v="2"/>
    <x v="1"/>
    <x v="128"/>
  </r>
  <r>
    <x v="14"/>
    <x v="0"/>
    <n v="1535"/>
    <x v="2"/>
    <x v="2"/>
    <x v="1"/>
    <x v="129"/>
  </r>
  <r>
    <x v="15"/>
    <x v="0"/>
    <n v="1535"/>
    <x v="2"/>
    <x v="2"/>
    <x v="1"/>
    <x v="130"/>
  </r>
  <r>
    <x v="16"/>
    <x v="0"/>
    <n v="1535"/>
    <x v="2"/>
    <x v="2"/>
    <x v="1"/>
    <x v="131"/>
  </r>
  <r>
    <x v="17"/>
    <x v="0"/>
    <n v="1535"/>
    <x v="2"/>
    <x v="2"/>
    <x v="1"/>
    <x v="132"/>
  </r>
  <r>
    <x v="18"/>
    <x v="0"/>
    <n v="1535"/>
    <x v="2"/>
    <x v="2"/>
    <x v="1"/>
    <x v="133"/>
  </r>
  <r>
    <x v="0"/>
    <x v="0"/>
    <n v="1535"/>
    <x v="2"/>
    <x v="2"/>
    <x v="2"/>
    <x v="134"/>
  </r>
  <r>
    <x v="1"/>
    <x v="0"/>
    <n v="1535"/>
    <x v="2"/>
    <x v="2"/>
    <x v="2"/>
    <x v="134"/>
  </r>
  <r>
    <x v="2"/>
    <x v="0"/>
    <n v="1535"/>
    <x v="2"/>
    <x v="2"/>
    <x v="2"/>
    <x v="135"/>
  </r>
  <r>
    <x v="3"/>
    <x v="0"/>
    <n v="1535"/>
    <x v="2"/>
    <x v="2"/>
    <x v="2"/>
    <x v="136"/>
  </r>
  <r>
    <x v="4"/>
    <x v="0"/>
    <n v="1535"/>
    <x v="2"/>
    <x v="2"/>
    <x v="2"/>
    <x v="137"/>
  </r>
  <r>
    <x v="5"/>
    <x v="0"/>
    <n v="1535"/>
    <x v="2"/>
    <x v="2"/>
    <x v="2"/>
    <x v="138"/>
  </r>
  <r>
    <x v="6"/>
    <x v="0"/>
    <n v="1535"/>
    <x v="2"/>
    <x v="2"/>
    <x v="2"/>
    <x v="43"/>
  </r>
  <r>
    <x v="7"/>
    <x v="0"/>
    <n v="1535"/>
    <x v="2"/>
    <x v="2"/>
    <x v="2"/>
    <x v="139"/>
  </r>
  <r>
    <x v="8"/>
    <x v="0"/>
    <n v="1535"/>
    <x v="2"/>
    <x v="2"/>
    <x v="2"/>
    <x v="140"/>
  </r>
  <r>
    <x v="9"/>
    <x v="0"/>
    <n v="1535"/>
    <x v="2"/>
    <x v="2"/>
    <x v="2"/>
    <x v="51"/>
  </r>
  <r>
    <x v="10"/>
    <x v="0"/>
    <n v="1535"/>
    <x v="2"/>
    <x v="2"/>
    <x v="2"/>
    <x v="141"/>
  </r>
  <r>
    <x v="11"/>
    <x v="0"/>
    <n v="1535"/>
    <x v="2"/>
    <x v="2"/>
    <x v="2"/>
    <x v="142"/>
  </r>
  <r>
    <x v="12"/>
    <x v="0"/>
    <n v="1535"/>
    <x v="2"/>
    <x v="2"/>
    <x v="2"/>
    <x v="53"/>
  </r>
  <r>
    <x v="13"/>
    <x v="0"/>
    <n v="1535"/>
    <x v="2"/>
    <x v="2"/>
    <x v="2"/>
    <x v="54"/>
  </r>
  <r>
    <x v="14"/>
    <x v="0"/>
    <n v="1535"/>
    <x v="2"/>
    <x v="2"/>
    <x v="2"/>
    <x v="143"/>
  </r>
  <r>
    <x v="15"/>
    <x v="0"/>
    <n v="1535"/>
    <x v="2"/>
    <x v="2"/>
    <x v="2"/>
    <x v="144"/>
  </r>
  <r>
    <x v="16"/>
    <x v="0"/>
    <n v="1535"/>
    <x v="2"/>
    <x v="2"/>
    <x v="2"/>
    <x v="143"/>
  </r>
  <r>
    <x v="17"/>
    <x v="0"/>
    <n v="1535"/>
    <x v="2"/>
    <x v="2"/>
    <x v="2"/>
    <x v="55"/>
  </r>
  <r>
    <x v="18"/>
    <x v="0"/>
    <n v="1535"/>
    <x v="2"/>
    <x v="2"/>
    <x v="2"/>
    <x v="143"/>
  </r>
  <r>
    <x v="0"/>
    <x v="0"/>
    <n v="1539"/>
    <x v="3"/>
    <x v="3"/>
    <x v="0"/>
    <x v="145"/>
  </r>
  <r>
    <x v="1"/>
    <x v="0"/>
    <n v="1539"/>
    <x v="3"/>
    <x v="3"/>
    <x v="0"/>
    <x v="146"/>
  </r>
  <r>
    <x v="2"/>
    <x v="0"/>
    <n v="1539"/>
    <x v="3"/>
    <x v="3"/>
    <x v="0"/>
    <x v="147"/>
  </r>
  <r>
    <x v="3"/>
    <x v="0"/>
    <n v="1539"/>
    <x v="3"/>
    <x v="3"/>
    <x v="0"/>
    <x v="148"/>
  </r>
  <r>
    <x v="4"/>
    <x v="0"/>
    <n v="1539"/>
    <x v="3"/>
    <x v="3"/>
    <x v="0"/>
    <x v="149"/>
  </r>
  <r>
    <x v="5"/>
    <x v="0"/>
    <n v="1539"/>
    <x v="3"/>
    <x v="3"/>
    <x v="0"/>
    <x v="150"/>
  </r>
  <r>
    <x v="6"/>
    <x v="0"/>
    <n v="1539"/>
    <x v="3"/>
    <x v="3"/>
    <x v="0"/>
    <x v="151"/>
  </r>
  <r>
    <x v="7"/>
    <x v="0"/>
    <n v="1539"/>
    <x v="3"/>
    <x v="3"/>
    <x v="0"/>
    <x v="152"/>
  </r>
  <r>
    <x v="8"/>
    <x v="0"/>
    <n v="1539"/>
    <x v="3"/>
    <x v="3"/>
    <x v="0"/>
    <x v="153"/>
  </r>
  <r>
    <x v="9"/>
    <x v="0"/>
    <n v="1539"/>
    <x v="3"/>
    <x v="3"/>
    <x v="0"/>
    <x v="154"/>
  </r>
  <r>
    <x v="10"/>
    <x v="0"/>
    <n v="1539"/>
    <x v="3"/>
    <x v="3"/>
    <x v="0"/>
    <x v="155"/>
  </r>
  <r>
    <x v="11"/>
    <x v="0"/>
    <n v="1539"/>
    <x v="3"/>
    <x v="3"/>
    <x v="0"/>
    <x v="156"/>
  </r>
  <r>
    <x v="12"/>
    <x v="0"/>
    <n v="1539"/>
    <x v="3"/>
    <x v="3"/>
    <x v="0"/>
    <x v="157"/>
  </r>
  <r>
    <x v="13"/>
    <x v="0"/>
    <n v="1539"/>
    <x v="3"/>
    <x v="3"/>
    <x v="0"/>
    <x v="158"/>
  </r>
  <r>
    <x v="14"/>
    <x v="0"/>
    <n v="1539"/>
    <x v="3"/>
    <x v="3"/>
    <x v="0"/>
    <x v="159"/>
  </r>
  <r>
    <x v="15"/>
    <x v="0"/>
    <n v="1539"/>
    <x v="3"/>
    <x v="3"/>
    <x v="0"/>
    <x v="160"/>
  </r>
  <r>
    <x v="16"/>
    <x v="0"/>
    <n v="1539"/>
    <x v="3"/>
    <x v="3"/>
    <x v="0"/>
    <x v="161"/>
  </r>
  <r>
    <x v="17"/>
    <x v="0"/>
    <n v="1539"/>
    <x v="3"/>
    <x v="3"/>
    <x v="0"/>
    <x v="162"/>
  </r>
  <r>
    <x v="18"/>
    <x v="0"/>
    <n v="1539"/>
    <x v="3"/>
    <x v="3"/>
    <x v="0"/>
    <x v="163"/>
  </r>
  <r>
    <x v="0"/>
    <x v="0"/>
    <n v="1539"/>
    <x v="3"/>
    <x v="3"/>
    <x v="1"/>
    <x v="164"/>
  </r>
  <r>
    <x v="1"/>
    <x v="0"/>
    <n v="1539"/>
    <x v="3"/>
    <x v="3"/>
    <x v="1"/>
    <x v="165"/>
  </r>
  <r>
    <x v="2"/>
    <x v="0"/>
    <n v="1539"/>
    <x v="3"/>
    <x v="3"/>
    <x v="1"/>
    <x v="166"/>
  </r>
  <r>
    <x v="3"/>
    <x v="0"/>
    <n v="1539"/>
    <x v="3"/>
    <x v="3"/>
    <x v="1"/>
    <x v="167"/>
  </r>
  <r>
    <x v="4"/>
    <x v="0"/>
    <n v="1539"/>
    <x v="3"/>
    <x v="3"/>
    <x v="1"/>
    <x v="168"/>
  </r>
  <r>
    <x v="5"/>
    <x v="0"/>
    <n v="1539"/>
    <x v="3"/>
    <x v="3"/>
    <x v="1"/>
    <x v="169"/>
  </r>
  <r>
    <x v="6"/>
    <x v="0"/>
    <n v="1539"/>
    <x v="3"/>
    <x v="3"/>
    <x v="1"/>
    <x v="170"/>
  </r>
  <r>
    <x v="7"/>
    <x v="0"/>
    <n v="1539"/>
    <x v="3"/>
    <x v="3"/>
    <x v="1"/>
    <x v="171"/>
  </r>
  <r>
    <x v="8"/>
    <x v="0"/>
    <n v="1539"/>
    <x v="3"/>
    <x v="3"/>
    <x v="1"/>
    <x v="172"/>
  </r>
  <r>
    <x v="9"/>
    <x v="0"/>
    <n v="1539"/>
    <x v="3"/>
    <x v="3"/>
    <x v="1"/>
    <x v="173"/>
  </r>
  <r>
    <x v="10"/>
    <x v="0"/>
    <n v="1539"/>
    <x v="3"/>
    <x v="3"/>
    <x v="1"/>
    <x v="174"/>
  </r>
  <r>
    <x v="11"/>
    <x v="0"/>
    <n v="1539"/>
    <x v="3"/>
    <x v="3"/>
    <x v="1"/>
    <x v="175"/>
  </r>
  <r>
    <x v="12"/>
    <x v="0"/>
    <n v="1539"/>
    <x v="3"/>
    <x v="3"/>
    <x v="1"/>
    <x v="176"/>
  </r>
  <r>
    <x v="13"/>
    <x v="0"/>
    <n v="1539"/>
    <x v="3"/>
    <x v="3"/>
    <x v="1"/>
    <x v="177"/>
  </r>
  <r>
    <x v="14"/>
    <x v="0"/>
    <n v="1539"/>
    <x v="3"/>
    <x v="3"/>
    <x v="1"/>
    <x v="178"/>
  </r>
  <r>
    <x v="15"/>
    <x v="0"/>
    <n v="1539"/>
    <x v="3"/>
    <x v="3"/>
    <x v="1"/>
    <x v="179"/>
  </r>
  <r>
    <x v="16"/>
    <x v="0"/>
    <n v="1539"/>
    <x v="3"/>
    <x v="3"/>
    <x v="1"/>
    <x v="180"/>
  </r>
  <r>
    <x v="17"/>
    <x v="0"/>
    <n v="1539"/>
    <x v="3"/>
    <x v="3"/>
    <x v="1"/>
    <x v="181"/>
  </r>
  <r>
    <x v="18"/>
    <x v="0"/>
    <n v="1539"/>
    <x v="3"/>
    <x v="3"/>
    <x v="1"/>
    <x v="182"/>
  </r>
  <r>
    <x v="0"/>
    <x v="0"/>
    <n v="1539"/>
    <x v="3"/>
    <x v="3"/>
    <x v="2"/>
    <x v="183"/>
  </r>
  <r>
    <x v="1"/>
    <x v="0"/>
    <n v="1539"/>
    <x v="3"/>
    <x v="3"/>
    <x v="2"/>
    <x v="184"/>
  </r>
  <r>
    <x v="2"/>
    <x v="0"/>
    <n v="1539"/>
    <x v="3"/>
    <x v="3"/>
    <x v="2"/>
    <x v="185"/>
  </r>
  <r>
    <x v="3"/>
    <x v="0"/>
    <n v="1539"/>
    <x v="3"/>
    <x v="3"/>
    <x v="2"/>
    <x v="186"/>
  </r>
  <r>
    <x v="4"/>
    <x v="0"/>
    <n v="1539"/>
    <x v="3"/>
    <x v="3"/>
    <x v="2"/>
    <x v="187"/>
  </r>
  <r>
    <x v="5"/>
    <x v="0"/>
    <n v="1539"/>
    <x v="3"/>
    <x v="3"/>
    <x v="2"/>
    <x v="159"/>
  </r>
  <r>
    <x v="6"/>
    <x v="0"/>
    <n v="1539"/>
    <x v="3"/>
    <x v="3"/>
    <x v="2"/>
    <x v="188"/>
  </r>
  <r>
    <x v="7"/>
    <x v="0"/>
    <n v="1539"/>
    <x v="3"/>
    <x v="3"/>
    <x v="2"/>
    <x v="189"/>
  </r>
  <r>
    <x v="8"/>
    <x v="0"/>
    <n v="1539"/>
    <x v="3"/>
    <x v="3"/>
    <x v="2"/>
    <x v="190"/>
  </r>
  <r>
    <x v="9"/>
    <x v="0"/>
    <n v="1539"/>
    <x v="3"/>
    <x v="3"/>
    <x v="2"/>
    <x v="191"/>
  </r>
  <r>
    <x v="10"/>
    <x v="0"/>
    <n v="1539"/>
    <x v="3"/>
    <x v="3"/>
    <x v="2"/>
    <x v="192"/>
  </r>
  <r>
    <x v="11"/>
    <x v="0"/>
    <n v="1539"/>
    <x v="3"/>
    <x v="3"/>
    <x v="2"/>
    <x v="193"/>
  </r>
  <r>
    <x v="12"/>
    <x v="0"/>
    <n v="1539"/>
    <x v="3"/>
    <x v="3"/>
    <x v="2"/>
    <x v="194"/>
  </r>
  <r>
    <x v="13"/>
    <x v="0"/>
    <n v="1539"/>
    <x v="3"/>
    <x v="3"/>
    <x v="2"/>
    <x v="195"/>
  </r>
  <r>
    <x v="14"/>
    <x v="0"/>
    <n v="1539"/>
    <x v="3"/>
    <x v="3"/>
    <x v="2"/>
    <x v="196"/>
  </r>
  <r>
    <x v="15"/>
    <x v="0"/>
    <n v="1539"/>
    <x v="3"/>
    <x v="3"/>
    <x v="2"/>
    <x v="197"/>
  </r>
  <r>
    <x v="16"/>
    <x v="0"/>
    <n v="1539"/>
    <x v="3"/>
    <x v="3"/>
    <x v="2"/>
    <x v="197"/>
  </r>
  <r>
    <x v="17"/>
    <x v="0"/>
    <n v="1539"/>
    <x v="3"/>
    <x v="3"/>
    <x v="2"/>
    <x v="134"/>
  </r>
  <r>
    <x v="18"/>
    <x v="0"/>
    <n v="1539"/>
    <x v="3"/>
    <x v="3"/>
    <x v="2"/>
    <x v="38"/>
  </r>
  <r>
    <x v="0"/>
    <x v="0"/>
    <n v="1543"/>
    <x v="4"/>
    <x v="4"/>
    <x v="0"/>
    <x v="198"/>
  </r>
  <r>
    <x v="1"/>
    <x v="0"/>
    <n v="1543"/>
    <x v="4"/>
    <x v="4"/>
    <x v="0"/>
    <x v="199"/>
  </r>
  <r>
    <x v="2"/>
    <x v="0"/>
    <n v="1543"/>
    <x v="4"/>
    <x v="4"/>
    <x v="0"/>
    <x v="200"/>
  </r>
  <r>
    <x v="3"/>
    <x v="0"/>
    <n v="1543"/>
    <x v="4"/>
    <x v="4"/>
    <x v="0"/>
    <x v="201"/>
  </r>
  <r>
    <x v="4"/>
    <x v="0"/>
    <n v="1543"/>
    <x v="4"/>
    <x v="4"/>
    <x v="0"/>
    <x v="202"/>
  </r>
  <r>
    <x v="5"/>
    <x v="0"/>
    <n v="1543"/>
    <x v="4"/>
    <x v="4"/>
    <x v="0"/>
    <x v="203"/>
  </r>
  <r>
    <x v="6"/>
    <x v="0"/>
    <n v="1543"/>
    <x v="4"/>
    <x v="4"/>
    <x v="0"/>
    <x v="204"/>
  </r>
  <r>
    <x v="7"/>
    <x v="0"/>
    <n v="1543"/>
    <x v="4"/>
    <x v="4"/>
    <x v="0"/>
    <x v="205"/>
  </r>
  <r>
    <x v="8"/>
    <x v="0"/>
    <n v="1543"/>
    <x v="4"/>
    <x v="4"/>
    <x v="0"/>
    <x v="206"/>
  </r>
  <r>
    <x v="9"/>
    <x v="0"/>
    <n v="1543"/>
    <x v="4"/>
    <x v="4"/>
    <x v="0"/>
    <x v="207"/>
  </r>
  <r>
    <x v="10"/>
    <x v="0"/>
    <n v="1543"/>
    <x v="4"/>
    <x v="4"/>
    <x v="0"/>
    <x v="208"/>
  </r>
  <r>
    <x v="11"/>
    <x v="0"/>
    <n v="1543"/>
    <x v="4"/>
    <x v="4"/>
    <x v="0"/>
    <x v="209"/>
  </r>
  <r>
    <x v="12"/>
    <x v="0"/>
    <n v="1543"/>
    <x v="4"/>
    <x v="4"/>
    <x v="0"/>
    <x v="210"/>
  </r>
  <r>
    <x v="13"/>
    <x v="0"/>
    <n v="1543"/>
    <x v="4"/>
    <x v="4"/>
    <x v="0"/>
    <x v="211"/>
  </r>
  <r>
    <x v="14"/>
    <x v="0"/>
    <n v="1543"/>
    <x v="4"/>
    <x v="4"/>
    <x v="0"/>
    <x v="212"/>
  </r>
  <r>
    <x v="15"/>
    <x v="0"/>
    <n v="1543"/>
    <x v="4"/>
    <x v="4"/>
    <x v="0"/>
    <x v="213"/>
  </r>
  <r>
    <x v="16"/>
    <x v="0"/>
    <n v="1543"/>
    <x v="4"/>
    <x v="4"/>
    <x v="0"/>
    <x v="214"/>
  </r>
  <r>
    <x v="17"/>
    <x v="0"/>
    <n v="1543"/>
    <x v="4"/>
    <x v="4"/>
    <x v="0"/>
    <x v="215"/>
  </r>
  <r>
    <x v="18"/>
    <x v="0"/>
    <n v="1543"/>
    <x v="4"/>
    <x v="4"/>
    <x v="0"/>
    <x v="216"/>
  </r>
  <r>
    <x v="0"/>
    <x v="0"/>
    <n v="1543"/>
    <x v="4"/>
    <x v="4"/>
    <x v="1"/>
    <x v="217"/>
  </r>
  <r>
    <x v="1"/>
    <x v="0"/>
    <n v="1543"/>
    <x v="4"/>
    <x v="4"/>
    <x v="1"/>
    <x v="218"/>
  </r>
  <r>
    <x v="2"/>
    <x v="0"/>
    <n v="1543"/>
    <x v="4"/>
    <x v="4"/>
    <x v="1"/>
    <x v="219"/>
  </r>
  <r>
    <x v="3"/>
    <x v="0"/>
    <n v="1543"/>
    <x v="4"/>
    <x v="4"/>
    <x v="1"/>
    <x v="220"/>
  </r>
  <r>
    <x v="4"/>
    <x v="0"/>
    <n v="1543"/>
    <x v="4"/>
    <x v="4"/>
    <x v="1"/>
    <x v="221"/>
  </r>
  <r>
    <x v="5"/>
    <x v="0"/>
    <n v="1543"/>
    <x v="4"/>
    <x v="4"/>
    <x v="1"/>
    <x v="222"/>
  </r>
  <r>
    <x v="6"/>
    <x v="0"/>
    <n v="1543"/>
    <x v="4"/>
    <x v="4"/>
    <x v="1"/>
    <x v="223"/>
  </r>
  <r>
    <x v="7"/>
    <x v="0"/>
    <n v="1543"/>
    <x v="4"/>
    <x v="4"/>
    <x v="1"/>
    <x v="224"/>
  </r>
  <r>
    <x v="8"/>
    <x v="0"/>
    <n v="1543"/>
    <x v="4"/>
    <x v="4"/>
    <x v="1"/>
    <x v="225"/>
  </r>
  <r>
    <x v="9"/>
    <x v="0"/>
    <n v="1543"/>
    <x v="4"/>
    <x v="4"/>
    <x v="1"/>
    <x v="226"/>
  </r>
  <r>
    <x v="10"/>
    <x v="0"/>
    <n v="1543"/>
    <x v="4"/>
    <x v="4"/>
    <x v="1"/>
    <x v="227"/>
  </r>
  <r>
    <x v="11"/>
    <x v="0"/>
    <n v="1543"/>
    <x v="4"/>
    <x v="4"/>
    <x v="1"/>
    <x v="228"/>
  </r>
  <r>
    <x v="12"/>
    <x v="0"/>
    <n v="1543"/>
    <x v="4"/>
    <x v="4"/>
    <x v="1"/>
    <x v="229"/>
  </r>
  <r>
    <x v="13"/>
    <x v="0"/>
    <n v="1543"/>
    <x v="4"/>
    <x v="4"/>
    <x v="1"/>
    <x v="230"/>
  </r>
  <r>
    <x v="14"/>
    <x v="0"/>
    <n v="1543"/>
    <x v="4"/>
    <x v="4"/>
    <x v="1"/>
    <x v="231"/>
  </r>
  <r>
    <x v="15"/>
    <x v="0"/>
    <n v="1543"/>
    <x v="4"/>
    <x v="4"/>
    <x v="1"/>
    <x v="232"/>
  </r>
  <r>
    <x v="16"/>
    <x v="0"/>
    <n v="1543"/>
    <x v="4"/>
    <x v="4"/>
    <x v="1"/>
    <x v="233"/>
  </r>
  <r>
    <x v="17"/>
    <x v="0"/>
    <n v="1543"/>
    <x v="4"/>
    <x v="4"/>
    <x v="1"/>
    <x v="234"/>
  </r>
  <r>
    <x v="18"/>
    <x v="0"/>
    <n v="1543"/>
    <x v="4"/>
    <x v="4"/>
    <x v="1"/>
    <x v="235"/>
  </r>
  <r>
    <x v="0"/>
    <x v="0"/>
    <n v="1543"/>
    <x v="4"/>
    <x v="4"/>
    <x v="2"/>
    <x v="236"/>
  </r>
  <r>
    <x v="1"/>
    <x v="0"/>
    <n v="1543"/>
    <x v="4"/>
    <x v="4"/>
    <x v="2"/>
    <x v="237"/>
  </r>
  <r>
    <x v="2"/>
    <x v="0"/>
    <n v="1543"/>
    <x v="4"/>
    <x v="4"/>
    <x v="2"/>
    <x v="192"/>
  </r>
  <r>
    <x v="3"/>
    <x v="0"/>
    <n v="1543"/>
    <x v="4"/>
    <x v="4"/>
    <x v="2"/>
    <x v="238"/>
  </r>
  <r>
    <x v="4"/>
    <x v="0"/>
    <n v="1543"/>
    <x v="4"/>
    <x v="4"/>
    <x v="2"/>
    <x v="239"/>
  </r>
  <r>
    <x v="5"/>
    <x v="0"/>
    <n v="1543"/>
    <x v="4"/>
    <x v="4"/>
    <x v="2"/>
    <x v="240"/>
  </r>
  <r>
    <x v="6"/>
    <x v="0"/>
    <n v="1543"/>
    <x v="4"/>
    <x v="4"/>
    <x v="2"/>
    <x v="241"/>
  </r>
  <r>
    <x v="7"/>
    <x v="0"/>
    <n v="1543"/>
    <x v="4"/>
    <x v="4"/>
    <x v="2"/>
    <x v="241"/>
  </r>
  <r>
    <x v="8"/>
    <x v="0"/>
    <n v="1543"/>
    <x v="4"/>
    <x v="4"/>
    <x v="2"/>
    <x v="242"/>
  </r>
  <r>
    <x v="9"/>
    <x v="0"/>
    <n v="1543"/>
    <x v="4"/>
    <x v="4"/>
    <x v="2"/>
    <x v="197"/>
  </r>
  <r>
    <x v="10"/>
    <x v="0"/>
    <n v="1543"/>
    <x v="4"/>
    <x v="4"/>
    <x v="2"/>
    <x v="196"/>
  </r>
  <r>
    <x v="11"/>
    <x v="0"/>
    <n v="1543"/>
    <x v="4"/>
    <x v="4"/>
    <x v="2"/>
    <x v="243"/>
  </r>
  <r>
    <x v="12"/>
    <x v="0"/>
    <n v="1543"/>
    <x v="4"/>
    <x v="4"/>
    <x v="2"/>
    <x v="39"/>
  </r>
  <r>
    <x v="13"/>
    <x v="0"/>
    <n v="1543"/>
    <x v="4"/>
    <x v="4"/>
    <x v="2"/>
    <x v="40"/>
  </r>
  <r>
    <x v="14"/>
    <x v="0"/>
    <n v="1543"/>
    <x v="4"/>
    <x v="4"/>
    <x v="2"/>
    <x v="244"/>
  </r>
  <r>
    <x v="15"/>
    <x v="0"/>
    <n v="1543"/>
    <x v="4"/>
    <x v="4"/>
    <x v="2"/>
    <x v="245"/>
  </r>
  <r>
    <x v="16"/>
    <x v="0"/>
    <n v="1543"/>
    <x v="4"/>
    <x v="4"/>
    <x v="2"/>
    <x v="43"/>
  </r>
  <r>
    <x v="17"/>
    <x v="0"/>
    <n v="1543"/>
    <x v="4"/>
    <x v="4"/>
    <x v="2"/>
    <x v="246"/>
  </r>
  <r>
    <x v="18"/>
    <x v="0"/>
    <n v="1543"/>
    <x v="4"/>
    <x v="4"/>
    <x v="2"/>
    <x v="247"/>
  </r>
  <r>
    <x v="0"/>
    <x v="0"/>
    <n v="1545"/>
    <x v="5"/>
    <x v="5"/>
    <x v="0"/>
    <x v="248"/>
  </r>
  <r>
    <x v="1"/>
    <x v="0"/>
    <n v="1545"/>
    <x v="5"/>
    <x v="5"/>
    <x v="0"/>
    <x v="249"/>
  </r>
  <r>
    <x v="2"/>
    <x v="0"/>
    <n v="1545"/>
    <x v="5"/>
    <x v="5"/>
    <x v="0"/>
    <x v="250"/>
  </r>
  <r>
    <x v="3"/>
    <x v="0"/>
    <n v="1545"/>
    <x v="5"/>
    <x v="5"/>
    <x v="0"/>
    <x v="251"/>
  </r>
  <r>
    <x v="4"/>
    <x v="0"/>
    <n v="1545"/>
    <x v="5"/>
    <x v="5"/>
    <x v="0"/>
    <x v="252"/>
  </r>
  <r>
    <x v="5"/>
    <x v="0"/>
    <n v="1545"/>
    <x v="5"/>
    <x v="5"/>
    <x v="0"/>
    <x v="253"/>
  </r>
  <r>
    <x v="6"/>
    <x v="0"/>
    <n v="1545"/>
    <x v="5"/>
    <x v="5"/>
    <x v="0"/>
    <x v="254"/>
  </r>
  <r>
    <x v="7"/>
    <x v="0"/>
    <n v="1545"/>
    <x v="5"/>
    <x v="5"/>
    <x v="0"/>
    <x v="255"/>
  </r>
  <r>
    <x v="8"/>
    <x v="0"/>
    <n v="1545"/>
    <x v="5"/>
    <x v="5"/>
    <x v="0"/>
    <x v="256"/>
  </r>
  <r>
    <x v="9"/>
    <x v="0"/>
    <n v="1545"/>
    <x v="5"/>
    <x v="5"/>
    <x v="0"/>
    <x v="257"/>
  </r>
  <r>
    <x v="10"/>
    <x v="0"/>
    <n v="1545"/>
    <x v="5"/>
    <x v="5"/>
    <x v="0"/>
    <x v="258"/>
  </r>
  <r>
    <x v="11"/>
    <x v="0"/>
    <n v="1545"/>
    <x v="5"/>
    <x v="5"/>
    <x v="0"/>
    <x v="192"/>
  </r>
  <r>
    <x v="12"/>
    <x v="0"/>
    <n v="1545"/>
    <x v="5"/>
    <x v="5"/>
    <x v="0"/>
    <x v="259"/>
  </r>
  <r>
    <x v="13"/>
    <x v="0"/>
    <n v="1545"/>
    <x v="5"/>
    <x v="5"/>
    <x v="0"/>
    <x v="260"/>
  </r>
  <r>
    <x v="14"/>
    <x v="0"/>
    <n v="1545"/>
    <x v="5"/>
    <x v="5"/>
    <x v="0"/>
    <x v="261"/>
  </r>
  <r>
    <x v="15"/>
    <x v="0"/>
    <n v="1545"/>
    <x v="5"/>
    <x v="5"/>
    <x v="0"/>
    <x v="262"/>
  </r>
  <r>
    <x v="16"/>
    <x v="0"/>
    <n v="1545"/>
    <x v="5"/>
    <x v="5"/>
    <x v="0"/>
    <x v="263"/>
  </r>
  <r>
    <x v="17"/>
    <x v="0"/>
    <n v="1545"/>
    <x v="5"/>
    <x v="5"/>
    <x v="0"/>
    <x v="264"/>
  </r>
  <r>
    <x v="18"/>
    <x v="0"/>
    <n v="1545"/>
    <x v="5"/>
    <x v="5"/>
    <x v="0"/>
    <x v="265"/>
  </r>
  <r>
    <x v="0"/>
    <x v="0"/>
    <n v="1545"/>
    <x v="5"/>
    <x v="5"/>
    <x v="1"/>
    <x v="266"/>
  </r>
  <r>
    <x v="1"/>
    <x v="0"/>
    <n v="1545"/>
    <x v="5"/>
    <x v="5"/>
    <x v="1"/>
    <x v="267"/>
  </r>
  <r>
    <x v="2"/>
    <x v="0"/>
    <n v="1545"/>
    <x v="5"/>
    <x v="5"/>
    <x v="1"/>
    <x v="268"/>
  </r>
  <r>
    <x v="3"/>
    <x v="0"/>
    <n v="1545"/>
    <x v="5"/>
    <x v="5"/>
    <x v="1"/>
    <x v="269"/>
  </r>
  <r>
    <x v="4"/>
    <x v="0"/>
    <n v="1545"/>
    <x v="5"/>
    <x v="5"/>
    <x v="1"/>
    <x v="270"/>
  </r>
  <r>
    <x v="5"/>
    <x v="0"/>
    <n v="1545"/>
    <x v="5"/>
    <x v="5"/>
    <x v="1"/>
    <x v="271"/>
  </r>
  <r>
    <x v="6"/>
    <x v="0"/>
    <n v="1545"/>
    <x v="5"/>
    <x v="5"/>
    <x v="1"/>
    <x v="272"/>
  </r>
  <r>
    <x v="7"/>
    <x v="0"/>
    <n v="1545"/>
    <x v="5"/>
    <x v="5"/>
    <x v="1"/>
    <x v="273"/>
  </r>
  <r>
    <x v="8"/>
    <x v="0"/>
    <n v="1545"/>
    <x v="5"/>
    <x v="5"/>
    <x v="1"/>
    <x v="274"/>
  </r>
  <r>
    <x v="9"/>
    <x v="0"/>
    <n v="1545"/>
    <x v="5"/>
    <x v="5"/>
    <x v="1"/>
    <x v="275"/>
  </r>
  <r>
    <x v="10"/>
    <x v="0"/>
    <n v="1545"/>
    <x v="5"/>
    <x v="5"/>
    <x v="1"/>
    <x v="276"/>
  </r>
  <r>
    <x v="11"/>
    <x v="0"/>
    <n v="1545"/>
    <x v="5"/>
    <x v="5"/>
    <x v="1"/>
    <x v="277"/>
  </r>
  <r>
    <x v="12"/>
    <x v="0"/>
    <n v="1545"/>
    <x v="5"/>
    <x v="5"/>
    <x v="1"/>
    <x v="278"/>
  </r>
  <r>
    <x v="13"/>
    <x v="0"/>
    <n v="1545"/>
    <x v="5"/>
    <x v="5"/>
    <x v="1"/>
    <x v="279"/>
  </r>
  <r>
    <x v="14"/>
    <x v="0"/>
    <n v="1545"/>
    <x v="5"/>
    <x v="5"/>
    <x v="1"/>
    <x v="280"/>
  </r>
  <r>
    <x v="15"/>
    <x v="0"/>
    <n v="1545"/>
    <x v="5"/>
    <x v="5"/>
    <x v="1"/>
    <x v="281"/>
  </r>
  <r>
    <x v="16"/>
    <x v="0"/>
    <n v="1545"/>
    <x v="5"/>
    <x v="5"/>
    <x v="1"/>
    <x v="282"/>
  </r>
  <r>
    <x v="17"/>
    <x v="0"/>
    <n v="1545"/>
    <x v="5"/>
    <x v="5"/>
    <x v="1"/>
    <x v="283"/>
  </r>
  <r>
    <x v="18"/>
    <x v="0"/>
    <n v="1545"/>
    <x v="5"/>
    <x v="5"/>
    <x v="1"/>
    <x v="284"/>
  </r>
  <r>
    <x v="0"/>
    <x v="0"/>
    <n v="1545"/>
    <x v="5"/>
    <x v="5"/>
    <x v="2"/>
    <x v="143"/>
  </r>
  <r>
    <x v="1"/>
    <x v="0"/>
    <n v="1545"/>
    <x v="5"/>
    <x v="5"/>
    <x v="2"/>
    <x v="55"/>
  </r>
  <r>
    <x v="2"/>
    <x v="0"/>
    <n v="1545"/>
    <x v="5"/>
    <x v="5"/>
    <x v="2"/>
    <x v="55"/>
  </r>
  <r>
    <x v="3"/>
    <x v="0"/>
    <n v="1545"/>
    <x v="5"/>
    <x v="5"/>
    <x v="2"/>
    <x v="285"/>
  </r>
  <r>
    <x v="4"/>
    <x v="0"/>
    <n v="1545"/>
    <x v="5"/>
    <x v="5"/>
    <x v="2"/>
    <x v="286"/>
  </r>
  <r>
    <x v="5"/>
    <x v="0"/>
    <n v="1545"/>
    <x v="5"/>
    <x v="5"/>
    <x v="2"/>
    <x v="286"/>
  </r>
  <r>
    <x v="6"/>
    <x v="0"/>
    <n v="1545"/>
    <x v="5"/>
    <x v="5"/>
    <x v="2"/>
    <x v="286"/>
  </r>
  <r>
    <x v="7"/>
    <x v="0"/>
    <n v="1545"/>
    <x v="5"/>
    <x v="5"/>
    <x v="2"/>
    <x v="287"/>
  </r>
  <r>
    <x v="8"/>
    <x v="0"/>
    <n v="1545"/>
    <x v="5"/>
    <x v="5"/>
    <x v="2"/>
    <x v="288"/>
  </r>
  <r>
    <x v="9"/>
    <x v="0"/>
    <n v="1545"/>
    <x v="5"/>
    <x v="5"/>
    <x v="2"/>
    <x v="288"/>
  </r>
  <r>
    <x v="10"/>
    <x v="0"/>
    <n v="1545"/>
    <x v="5"/>
    <x v="5"/>
    <x v="2"/>
    <x v="289"/>
  </r>
  <r>
    <x v="11"/>
    <x v="0"/>
    <n v="1545"/>
    <x v="5"/>
    <x v="5"/>
    <x v="2"/>
    <x v="290"/>
  </r>
  <r>
    <x v="12"/>
    <x v="0"/>
    <n v="1545"/>
    <x v="5"/>
    <x v="5"/>
    <x v="2"/>
    <x v="291"/>
  </r>
  <r>
    <x v="13"/>
    <x v="0"/>
    <n v="1545"/>
    <x v="5"/>
    <x v="5"/>
    <x v="2"/>
    <x v="288"/>
  </r>
  <r>
    <x v="14"/>
    <x v="0"/>
    <n v="1545"/>
    <x v="5"/>
    <x v="5"/>
    <x v="2"/>
    <x v="90"/>
  </r>
  <r>
    <x v="15"/>
    <x v="0"/>
    <n v="1545"/>
    <x v="5"/>
    <x v="5"/>
    <x v="2"/>
    <x v="90"/>
  </r>
  <r>
    <x v="16"/>
    <x v="0"/>
    <n v="1545"/>
    <x v="5"/>
    <x v="5"/>
    <x v="2"/>
    <x v="91"/>
  </r>
  <r>
    <x v="17"/>
    <x v="0"/>
    <n v="1545"/>
    <x v="5"/>
    <x v="5"/>
    <x v="2"/>
    <x v="92"/>
  </r>
  <r>
    <x v="18"/>
    <x v="0"/>
    <n v="1545"/>
    <x v="5"/>
    <x v="5"/>
    <x v="2"/>
    <x v="92"/>
  </r>
  <r>
    <x v="0"/>
    <x v="0"/>
    <n v="1547"/>
    <x v="6"/>
    <x v="6"/>
    <x v="0"/>
    <x v="292"/>
  </r>
  <r>
    <x v="1"/>
    <x v="0"/>
    <n v="1547"/>
    <x v="6"/>
    <x v="6"/>
    <x v="0"/>
    <x v="293"/>
  </r>
  <r>
    <x v="2"/>
    <x v="0"/>
    <n v="1547"/>
    <x v="6"/>
    <x v="6"/>
    <x v="0"/>
    <x v="294"/>
  </r>
  <r>
    <x v="3"/>
    <x v="0"/>
    <n v="1547"/>
    <x v="6"/>
    <x v="6"/>
    <x v="0"/>
    <x v="295"/>
  </r>
  <r>
    <x v="4"/>
    <x v="0"/>
    <n v="1547"/>
    <x v="6"/>
    <x v="6"/>
    <x v="0"/>
    <x v="296"/>
  </r>
  <r>
    <x v="5"/>
    <x v="0"/>
    <n v="1547"/>
    <x v="6"/>
    <x v="6"/>
    <x v="0"/>
    <x v="297"/>
  </r>
  <r>
    <x v="6"/>
    <x v="0"/>
    <n v="1547"/>
    <x v="6"/>
    <x v="6"/>
    <x v="0"/>
    <x v="298"/>
  </r>
  <r>
    <x v="7"/>
    <x v="0"/>
    <n v="1547"/>
    <x v="6"/>
    <x v="6"/>
    <x v="0"/>
    <x v="299"/>
  </r>
  <r>
    <x v="8"/>
    <x v="0"/>
    <n v="1547"/>
    <x v="6"/>
    <x v="6"/>
    <x v="0"/>
    <x v="300"/>
  </r>
  <r>
    <x v="9"/>
    <x v="0"/>
    <n v="1547"/>
    <x v="6"/>
    <x v="6"/>
    <x v="0"/>
    <x v="301"/>
  </r>
  <r>
    <x v="10"/>
    <x v="0"/>
    <n v="1547"/>
    <x v="6"/>
    <x v="6"/>
    <x v="0"/>
    <x v="302"/>
  </r>
  <r>
    <x v="11"/>
    <x v="0"/>
    <n v="1547"/>
    <x v="6"/>
    <x v="6"/>
    <x v="0"/>
    <x v="303"/>
  </r>
  <r>
    <x v="12"/>
    <x v="0"/>
    <n v="1547"/>
    <x v="6"/>
    <x v="6"/>
    <x v="0"/>
    <x v="304"/>
  </r>
  <r>
    <x v="13"/>
    <x v="0"/>
    <n v="1547"/>
    <x v="6"/>
    <x v="6"/>
    <x v="0"/>
    <x v="305"/>
  </r>
  <r>
    <x v="14"/>
    <x v="0"/>
    <n v="1547"/>
    <x v="6"/>
    <x v="6"/>
    <x v="0"/>
    <x v="306"/>
  </r>
  <r>
    <x v="15"/>
    <x v="0"/>
    <n v="1547"/>
    <x v="6"/>
    <x v="6"/>
    <x v="0"/>
    <x v="307"/>
  </r>
  <r>
    <x v="16"/>
    <x v="0"/>
    <n v="1547"/>
    <x v="6"/>
    <x v="6"/>
    <x v="0"/>
    <x v="308"/>
  </r>
  <r>
    <x v="17"/>
    <x v="0"/>
    <n v="1547"/>
    <x v="6"/>
    <x v="6"/>
    <x v="0"/>
    <x v="309"/>
  </r>
  <r>
    <x v="18"/>
    <x v="0"/>
    <n v="1547"/>
    <x v="6"/>
    <x v="6"/>
    <x v="0"/>
    <x v="310"/>
  </r>
  <r>
    <x v="0"/>
    <x v="0"/>
    <n v="1547"/>
    <x v="6"/>
    <x v="6"/>
    <x v="1"/>
    <x v="311"/>
  </r>
  <r>
    <x v="1"/>
    <x v="0"/>
    <n v="1547"/>
    <x v="6"/>
    <x v="6"/>
    <x v="1"/>
    <x v="312"/>
  </r>
  <r>
    <x v="2"/>
    <x v="0"/>
    <n v="1547"/>
    <x v="6"/>
    <x v="6"/>
    <x v="1"/>
    <x v="313"/>
  </r>
  <r>
    <x v="3"/>
    <x v="0"/>
    <n v="1547"/>
    <x v="6"/>
    <x v="6"/>
    <x v="1"/>
    <x v="314"/>
  </r>
  <r>
    <x v="4"/>
    <x v="0"/>
    <n v="1547"/>
    <x v="6"/>
    <x v="6"/>
    <x v="1"/>
    <x v="315"/>
  </r>
  <r>
    <x v="5"/>
    <x v="0"/>
    <n v="1547"/>
    <x v="6"/>
    <x v="6"/>
    <x v="1"/>
    <x v="316"/>
  </r>
  <r>
    <x v="6"/>
    <x v="0"/>
    <n v="1547"/>
    <x v="6"/>
    <x v="6"/>
    <x v="1"/>
    <x v="317"/>
  </r>
  <r>
    <x v="7"/>
    <x v="0"/>
    <n v="1547"/>
    <x v="6"/>
    <x v="6"/>
    <x v="1"/>
    <x v="318"/>
  </r>
  <r>
    <x v="8"/>
    <x v="0"/>
    <n v="1547"/>
    <x v="6"/>
    <x v="6"/>
    <x v="1"/>
    <x v="319"/>
  </r>
  <r>
    <x v="9"/>
    <x v="0"/>
    <n v="1547"/>
    <x v="6"/>
    <x v="6"/>
    <x v="1"/>
    <x v="320"/>
  </r>
  <r>
    <x v="10"/>
    <x v="0"/>
    <n v="1547"/>
    <x v="6"/>
    <x v="6"/>
    <x v="1"/>
    <x v="321"/>
  </r>
  <r>
    <x v="11"/>
    <x v="0"/>
    <n v="1547"/>
    <x v="6"/>
    <x v="6"/>
    <x v="1"/>
    <x v="322"/>
  </r>
  <r>
    <x v="12"/>
    <x v="0"/>
    <n v="1547"/>
    <x v="6"/>
    <x v="6"/>
    <x v="1"/>
    <x v="323"/>
  </r>
  <r>
    <x v="13"/>
    <x v="0"/>
    <n v="1547"/>
    <x v="6"/>
    <x v="6"/>
    <x v="1"/>
    <x v="324"/>
  </r>
  <r>
    <x v="14"/>
    <x v="0"/>
    <n v="1547"/>
    <x v="6"/>
    <x v="6"/>
    <x v="1"/>
    <x v="325"/>
  </r>
  <r>
    <x v="15"/>
    <x v="0"/>
    <n v="1547"/>
    <x v="6"/>
    <x v="6"/>
    <x v="1"/>
    <x v="326"/>
  </r>
  <r>
    <x v="16"/>
    <x v="0"/>
    <n v="1547"/>
    <x v="6"/>
    <x v="6"/>
    <x v="1"/>
    <x v="327"/>
  </r>
  <r>
    <x v="17"/>
    <x v="0"/>
    <n v="1547"/>
    <x v="6"/>
    <x v="6"/>
    <x v="1"/>
    <x v="328"/>
  </r>
  <r>
    <x v="18"/>
    <x v="0"/>
    <n v="1547"/>
    <x v="6"/>
    <x v="6"/>
    <x v="1"/>
    <x v="329"/>
  </r>
  <r>
    <x v="0"/>
    <x v="0"/>
    <n v="1547"/>
    <x v="6"/>
    <x v="6"/>
    <x v="2"/>
    <x v="47"/>
  </r>
  <r>
    <x v="1"/>
    <x v="0"/>
    <n v="1547"/>
    <x v="6"/>
    <x v="6"/>
    <x v="2"/>
    <x v="47"/>
  </r>
  <r>
    <x v="2"/>
    <x v="0"/>
    <n v="1547"/>
    <x v="6"/>
    <x v="6"/>
    <x v="2"/>
    <x v="47"/>
  </r>
  <r>
    <x v="3"/>
    <x v="0"/>
    <n v="1547"/>
    <x v="6"/>
    <x v="6"/>
    <x v="2"/>
    <x v="51"/>
  </r>
  <r>
    <x v="4"/>
    <x v="0"/>
    <n v="1547"/>
    <x v="6"/>
    <x v="6"/>
    <x v="2"/>
    <x v="54"/>
  </r>
  <r>
    <x v="5"/>
    <x v="0"/>
    <n v="1547"/>
    <x v="6"/>
    <x v="6"/>
    <x v="2"/>
    <x v="53"/>
  </r>
  <r>
    <x v="6"/>
    <x v="0"/>
    <n v="1547"/>
    <x v="6"/>
    <x v="6"/>
    <x v="2"/>
    <x v="143"/>
  </r>
  <r>
    <x v="7"/>
    <x v="0"/>
    <n v="1547"/>
    <x v="6"/>
    <x v="6"/>
    <x v="2"/>
    <x v="289"/>
  </r>
  <r>
    <x v="8"/>
    <x v="0"/>
    <n v="1547"/>
    <x v="6"/>
    <x v="6"/>
    <x v="2"/>
    <x v="285"/>
  </r>
  <r>
    <x v="9"/>
    <x v="0"/>
    <n v="1547"/>
    <x v="6"/>
    <x v="6"/>
    <x v="2"/>
    <x v="290"/>
  </r>
  <r>
    <x v="10"/>
    <x v="0"/>
    <n v="1547"/>
    <x v="6"/>
    <x v="6"/>
    <x v="2"/>
    <x v="330"/>
  </r>
  <r>
    <x v="11"/>
    <x v="0"/>
    <n v="1547"/>
    <x v="6"/>
    <x v="6"/>
    <x v="2"/>
    <x v="291"/>
  </r>
  <r>
    <x v="12"/>
    <x v="0"/>
    <n v="1547"/>
    <x v="6"/>
    <x v="6"/>
    <x v="2"/>
    <x v="286"/>
  </r>
  <r>
    <x v="13"/>
    <x v="0"/>
    <n v="1547"/>
    <x v="6"/>
    <x v="6"/>
    <x v="2"/>
    <x v="286"/>
  </r>
  <r>
    <x v="14"/>
    <x v="0"/>
    <n v="1547"/>
    <x v="6"/>
    <x v="6"/>
    <x v="2"/>
    <x v="288"/>
  </r>
  <r>
    <x v="15"/>
    <x v="0"/>
    <n v="1547"/>
    <x v="6"/>
    <x v="6"/>
    <x v="2"/>
    <x v="331"/>
  </r>
  <r>
    <x v="16"/>
    <x v="0"/>
    <n v="1547"/>
    <x v="6"/>
    <x v="6"/>
    <x v="2"/>
    <x v="331"/>
  </r>
  <r>
    <x v="17"/>
    <x v="0"/>
    <n v="1547"/>
    <x v="6"/>
    <x v="6"/>
    <x v="2"/>
    <x v="331"/>
  </r>
  <r>
    <x v="18"/>
    <x v="0"/>
    <n v="1547"/>
    <x v="6"/>
    <x v="6"/>
    <x v="2"/>
    <x v="90"/>
  </r>
  <r>
    <x v="0"/>
    <x v="0"/>
    <n v="1548"/>
    <x v="7"/>
    <x v="7"/>
    <x v="0"/>
    <x v="332"/>
  </r>
  <r>
    <x v="1"/>
    <x v="0"/>
    <n v="1548"/>
    <x v="7"/>
    <x v="7"/>
    <x v="0"/>
    <x v="333"/>
  </r>
  <r>
    <x v="2"/>
    <x v="0"/>
    <n v="1548"/>
    <x v="7"/>
    <x v="7"/>
    <x v="0"/>
    <x v="334"/>
  </r>
  <r>
    <x v="3"/>
    <x v="0"/>
    <n v="1548"/>
    <x v="7"/>
    <x v="7"/>
    <x v="0"/>
    <x v="335"/>
  </r>
  <r>
    <x v="4"/>
    <x v="0"/>
    <n v="1548"/>
    <x v="7"/>
    <x v="7"/>
    <x v="0"/>
    <x v="336"/>
  </r>
  <r>
    <x v="5"/>
    <x v="0"/>
    <n v="1548"/>
    <x v="7"/>
    <x v="7"/>
    <x v="0"/>
    <x v="337"/>
  </r>
  <r>
    <x v="6"/>
    <x v="0"/>
    <n v="1548"/>
    <x v="7"/>
    <x v="7"/>
    <x v="0"/>
    <x v="338"/>
  </r>
  <r>
    <x v="7"/>
    <x v="0"/>
    <n v="1548"/>
    <x v="7"/>
    <x v="7"/>
    <x v="0"/>
    <x v="339"/>
  </r>
  <r>
    <x v="8"/>
    <x v="0"/>
    <n v="1548"/>
    <x v="7"/>
    <x v="7"/>
    <x v="0"/>
    <x v="340"/>
  </r>
  <r>
    <x v="9"/>
    <x v="0"/>
    <n v="1548"/>
    <x v="7"/>
    <x v="7"/>
    <x v="0"/>
    <x v="341"/>
  </r>
  <r>
    <x v="10"/>
    <x v="0"/>
    <n v="1548"/>
    <x v="7"/>
    <x v="7"/>
    <x v="0"/>
    <x v="342"/>
  </r>
  <r>
    <x v="11"/>
    <x v="0"/>
    <n v="1548"/>
    <x v="7"/>
    <x v="7"/>
    <x v="0"/>
    <x v="343"/>
  </r>
  <r>
    <x v="12"/>
    <x v="0"/>
    <n v="1548"/>
    <x v="7"/>
    <x v="7"/>
    <x v="0"/>
    <x v="344"/>
  </r>
  <r>
    <x v="13"/>
    <x v="0"/>
    <n v="1548"/>
    <x v="7"/>
    <x v="7"/>
    <x v="0"/>
    <x v="345"/>
  </r>
  <r>
    <x v="14"/>
    <x v="0"/>
    <n v="1548"/>
    <x v="7"/>
    <x v="7"/>
    <x v="0"/>
    <x v="346"/>
  </r>
  <r>
    <x v="15"/>
    <x v="0"/>
    <n v="1548"/>
    <x v="7"/>
    <x v="7"/>
    <x v="0"/>
    <x v="347"/>
  </r>
  <r>
    <x v="16"/>
    <x v="0"/>
    <n v="1548"/>
    <x v="7"/>
    <x v="7"/>
    <x v="0"/>
    <x v="348"/>
  </r>
  <r>
    <x v="17"/>
    <x v="0"/>
    <n v="1548"/>
    <x v="7"/>
    <x v="7"/>
    <x v="0"/>
    <x v="349"/>
  </r>
  <r>
    <x v="18"/>
    <x v="0"/>
    <n v="1548"/>
    <x v="7"/>
    <x v="7"/>
    <x v="0"/>
    <x v="350"/>
  </r>
  <r>
    <x v="0"/>
    <x v="0"/>
    <n v="1548"/>
    <x v="7"/>
    <x v="7"/>
    <x v="1"/>
    <x v="351"/>
  </r>
  <r>
    <x v="1"/>
    <x v="0"/>
    <n v="1548"/>
    <x v="7"/>
    <x v="7"/>
    <x v="1"/>
    <x v="352"/>
  </r>
  <r>
    <x v="2"/>
    <x v="0"/>
    <n v="1548"/>
    <x v="7"/>
    <x v="7"/>
    <x v="1"/>
    <x v="353"/>
  </r>
  <r>
    <x v="3"/>
    <x v="0"/>
    <n v="1548"/>
    <x v="7"/>
    <x v="7"/>
    <x v="1"/>
    <x v="354"/>
  </r>
  <r>
    <x v="4"/>
    <x v="0"/>
    <n v="1548"/>
    <x v="7"/>
    <x v="7"/>
    <x v="1"/>
    <x v="355"/>
  </r>
  <r>
    <x v="5"/>
    <x v="0"/>
    <n v="1548"/>
    <x v="7"/>
    <x v="7"/>
    <x v="1"/>
    <x v="356"/>
  </r>
  <r>
    <x v="6"/>
    <x v="0"/>
    <n v="1548"/>
    <x v="7"/>
    <x v="7"/>
    <x v="1"/>
    <x v="357"/>
  </r>
  <r>
    <x v="7"/>
    <x v="0"/>
    <n v="1548"/>
    <x v="7"/>
    <x v="7"/>
    <x v="1"/>
    <x v="358"/>
  </r>
  <r>
    <x v="8"/>
    <x v="0"/>
    <n v="1548"/>
    <x v="7"/>
    <x v="7"/>
    <x v="1"/>
    <x v="359"/>
  </r>
  <r>
    <x v="9"/>
    <x v="0"/>
    <n v="1548"/>
    <x v="7"/>
    <x v="7"/>
    <x v="1"/>
    <x v="360"/>
  </r>
  <r>
    <x v="10"/>
    <x v="0"/>
    <n v="1548"/>
    <x v="7"/>
    <x v="7"/>
    <x v="1"/>
    <x v="361"/>
  </r>
  <r>
    <x v="11"/>
    <x v="0"/>
    <n v="1548"/>
    <x v="7"/>
    <x v="7"/>
    <x v="1"/>
    <x v="362"/>
  </r>
  <r>
    <x v="12"/>
    <x v="0"/>
    <n v="1548"/>
    <x v="7"/>
    <x v="7"/>
    <x v="1"/>
    <x v="363"/>
  </r>
  <r>
    <x v="13"/>
    <x v="0"/>
    <n v="1548"/>
    <x v="7"/>
    <x v="7"/>
    <x v="1"/>
    <x v="364"/>
  </r>
  <r>
    <x v="14"/>
    <x v="0"/>
    <n v="1548"/>
    <x v="7"/>
    <x v="7"/>
    <x v="1"/>
    <x v="365"/>
  </r>
  <r>
    <x v="15"/>
    <x v="0"/>
    <n v="1548"/>
    <x v="7"/>
    <x v="7"/>
    <x v="1"/>
    <x v="366"/>
  </r>
  <r>
    <x v="16"/>
    <x v="0"/>
    <n v="1548"/>
    <x v="7"/>
    <x v="7"/>
    <x v="1"/>
    <x v="367"/>
  </r>
  <r>
    <x v="17"/>
    <x v="0"/>
    <n v="1548"/>
    <x v="7"/>
    <x v="7"/>
    <x v="1"/>
    <x v="368"/>
  </r>
  <r>
    <x v="18"/>
    <x v="0"/>
    <n v="1548"/>
    <x v="7"/>
    <x v="7"/>
    <x v="1"/>
    <x v="369"/>
  </r>
  <r>
    <x v="0"/>
    <x v="0"/>
    <n v="1548"/>
    <x v="7"/>
    <x v="7"/>
    <x v="2"/>
    <x v="370"/>
  </r>
  <r>
    <x v="1"/>
    <x v="0"/>
    <n v="1548"/>
    <x v="7"/>
    <x v="7"/>
    <x v="2"/>
    <x v="370"/>
  </r>
  <r>
    <x v="2"/>
    <x v="0"/>
    <n v="1548"/>
    <x v="7"/>
    <x v="7"/>
    <x v="2"/>
    <x v="371"/>
  </r>
  <r>
    <x v="3"/>
    <x v="0"/>
    <n v="1548"/>
    <x v="7"/>
    <x v="7"/>
    <x v="2"/>
    <x v="372"/>
  </r>
  <r>
    <x v="4"/>
    <x v="0"/>
    <n v="1548"/>
    <x v="7"/>
    <x v="7"/>
    <x v="2"/>
    <x v="373"/>
  </r>
  <r>
    <x v="5"/>
    <x v="0"/>
    <n v="1548"/>
    <x v="7"/>
    <x v="7"/>
    <x v="2"/>
    <x v="374"/>
  </r>
  <r>
    <x v="6"/>
    <x v="0"/>
    <n v="1548"/>
    <x v="7"/>
    <x v="7"/>
    <x v="2"/>
    <x v="375"/>
  </r>
  <r>
    <x v="7"/>
    <x v="0"/>
    <n v="1548"/>
    <x v="7"/>
    <x v="7"/>
    <x v="2"/>
    <x v="376"/>
  </r>
  <r>
    <x v="8"/>
    <x v="0"/>
    <n v="1548"/>
    <x v="7"/>
    <x v="7"/>
    <x v="2"/>
    <x v="377"/>
  </r>
  <r>
    <x v="9"/>
    <x v="0"/>
    <n v="1548"/>
    <x v="7"/>
    <x v="7"/>
    <x v="2"/>
    <x v="186"/>
  </r>
  <r>
    <x v="10"/>
    <x v="0"/>
    <n v="1548"/>
    <x v="7"/>
    <x v="7"/>
    <x v="2"/>
    <x v="378"/>
  </r>
  <r>
    <x v="11"/>
    <x v="0"/>
    <n v="1548"/>
    <x v="7"/>
    <x v="7"/>
    <x v="2"/>
    <x v="379"/>
  </r>
  <r>
    <x v="12"/>
    <x v="0"/>
    <n v="1548"/>
    <x v="7"/>
    <x v="7"/>
    <x v="2"/>
    <x v="380"/>
  </r>
  <r>
    <x v="13"/>
    <x v="0"/>
    <n v="1548"/>
    <x v="7"/>
    <x v="7"/>
    <x v="2"/>
    <x v="159"/>
  </r>
  <r>
    <x v="14"/>
    <x v="0"/>
    <n v="1548"/>
    <x v="7"/>
    <x v="7"/>
    <x v="2"/>
    <x v="381"/>
  </r>
  <r>
    <x v="15"/>
    <x v="0"/>
    <n v="1548"/>
    <x v="7"/>
    <x v="7"/>
    <x v="2"/>
    <x v="189"/>
  </r>
  <r>
    <x v="16"/>
    <x v="0"/>
    <n v="1548"/>
    <x v="7"/>
    <x v="7"/>
    <x v="2"/>
    <x v="189"/>
  </r>
  <r>
    <x v="17"/>
    <x v="0"/>
    <n v="1548"/>
    <x v="7"/>
    <x v="7"/>
    <x v="2"/>
    <x v="382"/>
  </r>
  <r>
    <x v="18"/>
    <x v="0"/>
    <n v="1548"/>
    <x v="7"/>
    <x v="7"/>
    <x v="2"/>
    <x v="383"/>
  </r>
  <r>
    <x v="0"/>
    <x v="0"/>
    <n v="1551"/>
    <x v="8"/>
    <x v="8"/>
    <x v="0"/>
    <x v="384"/>
  </r>
  <r>
    <x v="1"/>
    <x v="0"/>
    <n v="1551"/>
    <x v="8"/>
    <x v="8"/>
    <x v="0"/>
    <x v="385"/>
  </r>
  <r>
    <x v="2"/>
    <x v="0"/>
    <n v="1551"/>
    <x v="8"/>
    <x v="8"/>
    <x v="0"/>
    <x v="386"/>
  </r>
  <r>
    <x v="3"/>
    <x v="0"/>
    <n v="1551"/>
    <x v="8"/>
    <x v="8"/>
    <x v="0"/>
    <x v="387"/>
  </r>
  <r>
    <x v="4"/>
    <x v="0"/>
    <n v="1551"/>
    <x v="8"/>
    <x v="8"/>
    <x v="0"/>
    <x v="388"/>
  </r>
  <r>
    <x v="5"/>
    <x v="0"/>
    <n v="1551"/>
    <x v="8"/>
    <x v="8"/>
    <x v="0"/>
    <x v="389"/>
  </r>
  <r>
    <x v="6"/>
    <x v="0"/>
    <n v="1551"/>
    <x v="8"/>
    <x v="8"/>
    <x v="0"/>
    <x v="390"/>
  </r>
  <r>
    <x v="7"/>
    <x v="0"/>
    <n v="1551"/>
    <x v="8"/>
    <x v="8"/>
    <x v="0"/>
    <x v="391"/>
  </r>
  <r>
    <x v="8"/>
    <x v="0"/>
    <n v="1551"/>
    <x v="8"/>
    <x v="8"/>
    <x v="0"/>
    <x v="392"/>
  </r>
  <r>
    <x v="9"/>
    <x v="0"/>
    <n v="1551"/>
    <x v="8"/>
    <x v="8"/>
    <x v="0"/>
    <x v="393"/>
  </r>
  <r>
    <x v="10"/>
    <x v="0"/>
    <n v="1551"/>
    <x v="8"/>
    <x v="8"/>
    <x v="0"/>
    <x v="394"/>
  </r>
  <r>
    <x v="11"/>
    <x v="0"/>
    <n v="1551"/>
    <x v="8"/>
    <x v="8"/>
    <x v="0"/>
    <x v="395"/>
  </r>
  <r>
    <x v="12"/>
    <x v="0"/>
    <n v="1551"/>
    <x v="8"/>
    <x v="8"/>
    <x v="0"/>
    <x v="396"/>
  </r>
  <r>
    <x v="13"/>
    <x v="0"/>
    <n v="1551"/>
    <x v="8"/>
    <x v="8"/>
    <x v="0"/>
    <x v="397"/>
  </r>
  <r>
    <x v="14"/>
    <x v="0"/>
    <n v="1551"/>
    <x v="8"/>
    <x v="8"/>
    <x v="0"/>
    <x v="398"/>
  </r>
  <r>
    <x v="15"/>
    <x v="0"/>
    <n v="1551"/>
    <x v="8"/>
    <x v="8"/>
    <x v="0"/>
    <x v="399"/>
  </r>
  <r>
    <x v="16"/>
    <x v="0"/>
    <n v="1551"/>
    <x v="8"/>
    <x v="8"/>
    <x v="0"/>
    <x v="400"/>
  </r>
  <r>
    <x v="17"/>
    <x v="0"/>
    <n v="1551"/>
    <x v="8"/>
    <x v="8"/>
    <x v="0"/>
    <x v="401"/>
  </r>
  <r>
    <x v="18"/>
    <x v="0"/>
    <n v="1551"/>
    <x v="8"/>
    <x v="8"/>
    <x v="0"/>
    <x v="402"/>
  </r>
  <r>
    <x v="0"/>
    <x v="0"/>
    <n v="1551"/>
    <x v="8"/>
    <x v="8"/>
    <x v="1"/>
    <x v="403"/>
  </r>
  <r>
    <x v="1"/>
    <x v="0"/>
    <n v="1551"/>
    <x v="8"/>
    <x v="8"/>
    <x v="1"/>
    <x v="404"/>
  </r>
  <r>
    <x v="2"/>
    <x v="0"/>
    <n v="1551"/>
    <x v="8"/>
    <x v="8"/>
    <x v="1"/>
    <x v="405"/>
  </r>
  <r>
    <x v="3"/>
    <x v="0"/>
    <n v="1551"/>
    <x v="8"/>
    <x v="8"/>
    <x v="1"/>
    <x v="406"/>
  </r>
  <r>
    <x v="4"/>
    <x v="0"/>
    <n v="1551"/>
    <x v="8"/>
    <x v="8"/>
    <x v="1"/>
    <x v="407"/>
  </r>
  <r>
    <x v="5"/>
    <x v="0"/>
    <n v="1551"/>
    <x v="8"/>
    <x v="8"/>
    <x v="1"/>
    <x v="408"/>
  </r>
  <r>
    <x v="6"/>
    <x v="0"/>
    <n v="1551"/>
    <x v="8"/>
    <x v="8"/>
    <x v="1"/>
    <x v="409"/>
  </r>
  <r>
    <x v="7"/>
    <x v="0"/>
    <n v="1551"/>
    <x v="8"/>
    <x v="8"/>
    <x v="1"/>
    <x v="410"/>
  </r>
  <r>
    <x v="8"/>
    <x v="0"/>
    <n v="1551"/>
    <x v="8"/>
    <x v="8"/>
    <x v="1"/>
    <x v="411"/>
  </r>
  <r>
    <x v="9"/>
    <x v="0"/>
    <n v="1551"/>
    <x v="8"/>
    <x v="8"/>
    <x v="1"/>
    <x v="412"/>
  </r>
  <r>
    <x v="10"/>
    <x v="0"/>
    <n v="1551"/>
    <x v="8"/>
    <x v="8"/>
    <x v="1"/>
    <x v="413"/>
  </r>
  <r>
    <x v="11"/>
    <x v="0"/>
    <n v="1551"/>
    <x v="8"/>
    <x v="8"/>
    <x v="1"/>
    <x v="414"/>
  </r>
  <r>
    <x v="12"/>
    <x v="0"/>
    <n v="1551"/>
    <x v="8"/>
    <x v="8"/>
    <x v="1"/>
    <x v="415"/>
  </r>
  <r>
    <x v="13"/>
    <x v="0"/>
    <n v="1551"/>
    <x v="8"/>
    <x v="8"/>
    <x v="1"/>
    <x v="416"/>
  </r>
  <r>
    <x v="14"/>
    <x v="0"/>
    <n v="1551"/>
    <x v="8"/>
    <x v="8"/>
    <x v="1"/>
    <x v="417"/>
  </r>
  <r>
    <x v="15"/>
    <x v="0"/>
    <n v="1551"/>
    <x v="8"/>
    <x v="8"/>
    <x v="1"/>
    <x v="418"/>
  </r>
  <r>
    <x v="16"/>
    <x v="0"/>
    <n v="1551"/>
    <x v="8"/>
    <x v="8"/>
    <x v="1"/>
    <x v="419"/>
  </r>
  <r>
    <x v="17"/>
    <x v="0"/>
    <n v="1551"/>
    <x v="8"/>
    <x v="8"/>
    <x v="1"/>
    <x v="420"/>
  </r>
  <r>
    <x v="18"/>
    <x v="0"/>
    <n v="1551"/>
    <x v="8"/>
    <x v="8"/>
    <x v="1"/>
    <x v="421"/>
  </r>
  <r>
    <x v="0"/>
    <x v="0"/>
    <n v="1551"/>
    <x v="8"/>
    <x v="8"/>
    <x v="2"/>
    <x v="194"/>
  </r>
  <r>
    <x v="1"/>
    <x v="0"/>
    <n v="1551"/>
    <x v="8"/>
    <x v="8"/>
    <x v="2"/>
    <x v="422"/>
  </r>
  <r>
    <x v="2"/>
    <x v="0"/>
    <n v="1551"/>
    <x v="8"/>
    <x v="8"/>
    <x v="2"/>
    <x v="195"/>
  </r>
  <r>
    <x v="3"/>
    <x v="0"/>
    <n v="1551"/>
    <x v="8"/>
    <x v="8"/>
    <x v="2"/>
    <x v="423"/>
  </r>
  <r>
    <x v="4"/>
    <x v="0"/>
    <n v="1551"/>
    <x v="8"/>
    <x v="8"/>
    <x v="2"/>
    <x v="424"/>
  </r>
  <r>
    <x v="5"/>
    <x v="0"/>
    <n v="1551"/>
    <x v="8"/>
    <x v="8"/>
    <x v="2"/>
    <x v="424"/>
  </r>
  <r>
    <x v="6"/>
    <x v="0"/>
    <n v="1551"/>
    <x v="8"/>
    <x v="8"/>
    <x v="2"/>
    <x v="136"/>
  </r>
  <r>
    <x v="7"/>
    <x v="0"/>
    <n v="1551"/>
    <x v="8"/>
    <x v="8"/>
    <x v="2"/>
    <x v="137"/>
  </r>
  <r>
    <x v="8"/>
    <x v="0"/>
    <n v="1551"/>
    <x v="8"/>
    <x v="8"/>
    <x v="2"/>
    <x v="244"/>
  </r>
  <r>
    <x v="9"/>
    <x v="0"/>
    <n v="1551"/>
    <x v="8"/>
    <x v="8"/>
    <x v="2"/>
    <x v="42"/>
  </r>
  <r>
    <x v="10"/>
    <x v="0"/>
    <n v="1551"/>
    <x v="8"/>
    <x v="8"/>
    <x v="2"/>
    <x v="247"/>
  </r>
  <r>
    <x v="11"/>
    <x v="0"/>
    <n v="1551"/>
    <x v="8"/>
    <x v="8"/>
    <x v="2"/>
    <x v="425"/>
  </r>
  <r>
    <x v="12"/>
    <x v="0"/>
    <n v="1551"/>
    <x v="8"/>
    <x v="8"/>
    <x v="2"/>
    <x v="44"/>
  </r>
  <r>
    <x v="13"/>
    <x v="0"/>
    <n v="1551"/>
    <x v="8"/>
    <x v="8"/>
    <x v="2"/>
    <x v="44"/>
  </r>
  <r>
    <x v="14"/>
    <x v="0"/>
    <n v="1551"/>
    <x v="8"/>
    <x v="8"/>
    <x v="2"/>
    <x v="44"/>
  </r>
  <r>
    <x v="15"/>
    <x v="0"/>
    <n v="1551"/>
    <x v="8"/>
    <x v="8"/>
    <x v="2"/>
    <x v="141"/>
  </r>
  <r>
    <x v="16"/>
    <x v="0"/>
    <n v="1551"/>
    <x v="8"/>
    <x v="8"/>
    <x v="2"/>
    <x v="142"/>
  </r>
  <r>
    <x v="17"/>
    <x v="0"/>
    <n v="1551"/>
    <x v="8"/>
    <x v="8"/>
    <x v="2"/>
    <x v="142"/>
  </r>
  <r>
    <x v="18"/>
    <x v="0"/>
    <n v="1551"/>
    <x v="8"/>
    <x v="8"/>
    <x v="2"/>
    <x v="53"/>
  </r>
  <r>
    <x v="0"/>
    <x v="0"/>
    <n v="1554"/>
    <x v="9"/>
    <x v="9"/>
    <x v="0"/>
    <x v="426"/>
  </r>
  <r>
    <x v="1"/>
    <x v="0"/>
    <n v="1554"/>
    <x v="9"/>
    <x v="9"/>
    <x v="0"/>
    <x v="427"/>
  </r>
  <r>
    <x v="2"/>
    <x v="0"/>
    <n v="1554"/>
    <x v="9"/>
    <x v="9"/>
    <x v="0"/>
    <x v="428"/>
  </r>
  <r>
    <x v="3"/>
    <x v="0"/>
    <n v="1554"/>
    <x v="9"/>
    <x v="9"/>
    <x v="0"/>
    <x v="429"/>
  </r>
  <r>
    <x v="4"/>
    <x v="0"/>
    <n v="1554"/>
    <x v="9"/>
    <x v="9"/>
    <x v="0"/>
    <x v="430"/>
  </r>
  <r>
    <x v="5"/>
    <x v="0"/>
    <n v="1554"/>
    <x v="9"/>
    <x v="9"/>
    <x v="0"/>
    <x v="431"/>
  </r>
  <r>
    <x v="6"/>
    <x v="0"/>
    <n v="1554"/>
    <x v="9"/>
    <x v="9"/>
    <x v="0"/>
    <x v="432"/>
  </r>
  <r>
    <x v="7"/>
    <x v="0"/>
    <n v="1554"/>
    <x v="9"/>
    <x v="9"/>
    <x v="0"/>
    <x v="433"/>
  </r>
  <r>
    <x v="8"/>
    <x v="0"/>
    <n v="1554"/>
    <x v="9"/>
    <x v="9"/>
    <x v="0"/>
    <x v="434"/>
  </r>
  <r>
    <x v="9"/>
    <x v="0"/>
    <n v="1554"/>
    <x v="9"/>
    <x v="9"/>
    <x v="0"/>
    <x v="435"/>
  </r>
  <r>
    <x v="10"/>
    <x v="0"/>
    <n v="1554"/>
    <x v="9"/>
    <x v="9"/>
    <x v="0"/>
    <x v="436"/>
  </r>
  <r>
    <x v="11"/>
    <x v="0"/>
    <n v="1554"/>
    <x v="9"/>
    <x v="9"/>
    <x v="0"/>
    <x v="437"/>
  </r>
  <r>
    <x v="12"/>
    <x v="0"/>
    <n v="1554"/>
    <x v="9"/>
    <x v="9"/>
    <x v="0"/>
    <x v="438"/>
  </r>
  <r>
    <x v="13"/>
    <x v="0"/>
    <n v="1554"/>
    <x v="9"/>
    <x v="9"/>
    <x v="0"/>
    <x v="439"/>
  </r>
  <r>
    <x v="14"/>
    <x v="0"/>
    <n v="1554"/>
    <x v="9"/>
    <x v="9"/>
    <x v="0"/>
    <x v="440"/>
  </r>
  <r>
    <x v="15"/>
    <x v="0"/>
    <n v="1554"/>
    <x v="9"/>
    <x v="9"/>
    <x v="0"/>
    <x v="441"/>
  </r>
  <r>
    <x v="16"/>
    <x v="0"/>
    <n v="1554"/>
    <x v="9"/>
    <x v="9"/>
    <x v="0"/>
    <x v="442"/>
  </r>
  <r>
    <x v="17"/>
    <x v="0"/>
    <n v="1554"/>
    <x v="9"/>
    <x v="9"/>
    <x v="0"/>
    <x v="443"/>
  </r>
  <r>
    <x v="18"/>
    <x v="0"/>
    <n v="1554"/>
    <x v="9"/>
    <x v="9"/>
    <x v="0"/>
    <x v="444"/>
  </r>
  <r>
    <x v="0"/>
    <x v="0"/>
    <n v="1554"/>
    <x v="9"/>
    <x v="9"/>
    <x v="1"/>
    <x v="445"/>
  </r>
  <r>
    <x v="1"/>
    <x v="0"/>
    <n v="1554"/>
    <x v="9"/>
    <x v="9"/>
    <x v="1"/>
    <x v="446"/>
  </r>
  <r>
    <x v="2"/>
    <x v="0"/>
    <n v="1554"/>
    <x v="9"/>
    <x v="9"/>
    <x v="1"/>
    <x v="447"/>
  </r>
  <r>
    <x v="3"/>
    <x v="0"/>
    <n v="1554"/>
    <x v="9"/>
    <x v="9"/>
    <x v="1"/>
    <x v="448"/>
  </r>
  <r>
    <x v="4"/>
    <x v="0"/>
    <n v="1554"/>
    <x v="9"/>
    <x v="9"/>
    <x v="1"/>
    <x v="449"/>
  </r>
  <r>
    <x v="5"/>
    <x v="0"/>
    <n v="1554"/>
    <x v="9"/>
    <x v="9"/>
    <x v="1"/>
    <x v="450"/>
  </r>
  <r>
    <x v="6"/>
    <x v="0"/>
    <n v="1554"/>
    <x v="9"/>
    <x v="9"/>
    <x v="1"/>
    <x v="451"/>
  </r>
  <r>
    <x v="7"/>
    <x v="0"/>
    <n v="1554"/>
    <x v="9"/>
    <x v="9"/>
    <x v="1"/>
    <x v="452"/>
  </r>
  <r>
    <x v="8"/>
    <x v="0"/>
    <n v="1554"/>
    <x v="9"/>
    <x v="9"/>
    <x v="1"/>
    <x v="453"/>
  </r>
  <r>
    <x v="9"/>
    <x v="0"/>
    <n v="1554"/>
    <x v="9"/>
    <x v="9"/>
    <x v="1"/>
    <x v="454"/>
  </r>
  <r>
    <x v="10"/>
    <x v="0"/>
    <n v="1554"/>
    <x v="9"/>
    <x v="9"/>
    <x v="1"/>
    <x v="455"/>
  </r>
  <r>
    <x v="11"/>
    <x v="0"/>
    <n v="1554"/>
    <x v="9"/>
    <x v="9"/>
    <x v="1"/>
    <x v="456"/>
  </r>
  <r>
    <x v="12"/>
    <x v="0"/>
    <n v="1554"/>
    <x v="9"/>
    <x v="9"/>
    <x v="1"/>
    <x v="457"/>
  </r>
  <r>
    <x v="13"/>
    <x v="0"/>
    <n v="1554"/>
    <x v="9"/>
    <x v="9"/>
    <x v="1"/>
    <x v="458"/>
  </r>
  <r>
    <x v="14"/>
    <x v="0"/>
    <n v="1554"/>
    <x v="9"/>
    <x v="9"/>
    <x v="1"/>
    <x v="459"/>
  </r>
  <r>
    <x v="15"/>
    <x v="0"/>
    <n v="1554"/>
    <x v="9"/>
    <x v="9"/>
    <x v="1"/>
    <x v="460"/>
  </r>
  <r>
    <x v="16"/>
    <x v="0"/>
    <n v="1554"/>
    <x v="9"/>
    <x v="9"/>
    <x v="1"/>
    <x v="461"/>
  </r>
  <r>
    <x v="17"/>
    <x v="0"/>
    <n v="1554"/>
    <x v="9"/>
    <x v="9"/>
    <x v="1"/>
    <x v="462"/>
  </r>
  <r>
    <x v="18"/>
    <x v="0"/>
    <n v="1554"/>
    <x v="9"/>
    <x v="9"/>
    <x v="1"/>
    <x v="463"/>
  </r>
  <r>
    <x v="0"/>
    <x v="0"/>
    <n v="1554"/>
    <x v="9"/>
    <x v="9"/>
    <x v="2"/>
    <x v="464"/>
  </r>
  <r>
    <x v="1"/>
    <x v="0"/>
    <n v="1554"/>
    <x v="9"/>
    <x v="9"/>
    <x v="2"/>
    <x v="187"/>
  </r>
  <r>
    <x v="2"/>
    <x v="0"/>
    <n v="1554"/>
    <x v="9"/>
    <x v="9"/>
    <x v="2"/>
    <x v="465"/>
  </r>
  <r>
    <x v="3"/>
    <x v="0"/>
    <n v="1554"/>
    <x v="9"/>
    <x v="9"/>
    <x v="2"/>
    <x v="466"/>
  </r>
  <r>
    <x v="4"/>
    <x v="0"/>
    <n v="1554"/>
    <x v="9"/>
    <x v="9"/>
    <x v="2"/>
    <x v="467"/>
  </r>
  <r>
    <x v="5"/>
    <x v="0"/>
    <n v="1554"/>
    <x v="9"/>
    <x v="9"/>
    <x v="2"/>
    <x v="468"/>
  </r>
  <r>
    <x v="6"/>
    <x v="0"/>
    <n v="1554"/>
    <x v="9"/>
    <x v="9"/>
    <x v="2"/>
    <x v="383"/>
  </r>
  <r>
    <x v="7"/>
    <x v="0"/>
    <n v="1554"/>
    <x v="9"/>
    <x v="9"/>
    <x v="2"/>
    <x v="237"/>
  </r>
  <r>
    <x v="8"/>
    <x v="0"/>
    <n v="1554"/>
    <x v="9"/>
    <x v="9"/>
    <x v="2"/>
    <x v="469"/>
  </r>
  <r>
    <x v="9"/>
    <x v="0"/>
    <n v="1554"/>
    <x v="9"/>
    <x v="9"/>
    <x v="2"/>
    <x v="470"/>
  </r>
  <r>
    <x v="10"/>
    <x v="0"/>
    <n v="1554"/>
    <x v="9"/>
    <x v="9"/>
    <x v="2"/>
    <x v="194"/>
  </r>
  <r>
    <x v="11"/>
    <x v="0"/>
    <n v="1554"/>
    <x v="9"/>
    <x v="9"/>
    <x v="2"/>
    <x v="471"/>
  </r>
  <r>
    <x v="12"/>
    <x v="0"/>
    <n v="1554"/>
    <x v="9"/>
    <x v="9"/>
    <x v="2"/>
    <x v="38"/>
  </r>
  <r>
    <x v="13"/>
    <x v="0"/>
    <n v="1554"/>
    <x v="9"/>
    <x v="9"/>
    <x v="2"/>
    <x v="40"/>
  </r>
  <r>
    <x v="14"/>
    <x v="0"/>
    <n v="1554"/>
    <x v="9"/>
    <x v="9"/>
    <x v="2"/>
    <x v="472"/>
  </r>
  <r>
    <x v="15"/>
    <x v="0"/>
    <n v="1554"/>
    <x v="9"/>
    <x v="9"/>
    <x v="2"/>
    <x v="245"/>
  </r>
  <r>
    <x v="16"/>
    <x v="0"/>
    <n v="1554"/>
    <x v="9"/>
    <x v="9"/>
    <x v="2"/>
    <x v="43"/>
  </r>
  <r>
    <x v="17"/>
    <x v="0"/>
    <n v="1554"/>
    <x v="9"/>
    <x v="9"/>
    <x v="2"/>
    <x v="139"/>
  </r>
  <r>
    <x v="18"/>
    <x v="0"/>
    <n v="1554"/>
    <x v="9"/>
    <x v="9"/>
    <x v="2"/>
    <x v="46"/>
  </r>
  <r>
    <x v="0"/>
    <x v="0"/>
    <n v="1557"/>
    <x v="10"/>
    <x v="10"/>
    <x v="0"/>
    <x v="473"/>
  </r>
  <r>
    <x v="1"/>
    <x v="0"/>
    <n v="1557"/>
    <x v="10"/>
    <x v="10"/>
    <x v="0"/>
    <x v="474"/>
  </r>
  <r>
    <x v="2"/>
    <x v="0"/>
    <n v="1557"/>
    <x v="10"/>
    <x v="10"/>
    <x v="0"/>
    <x v="475"/>
  </r>
  <r>
    <x v="3"/>
    <x v="0"/>
    <n v="1557"/>
    <x v="10"/>
    <x v="10"/>
    <x v="0"/>
    <x v="476"/>
  </r>
  <r>
    <x v="4"/>
    <x v="0"/>
    <n v="1557"/>
    <x v="10"/>
    <x v="10"/>
    <x v="0"/>
    <x v="477"/>
  </r>
  <r>
    <x v="5"/>
    <x v="0"/>
    <n v="1557"/>
    <x v="10"/>
    <x v="10"/>
    <x v="0"/>
    <x v="478"/>
  </r>
  <r>
    <x v="6"/>
    <x v="0"/>
    <n v="1557"/>
    <x v="10"/>
    <x v="10"/>
    <x v="0"/>
    <x v="479"/>
  </r>
  <r>
    <x v="7"/>
    <x v="0"/>
    <n v="1557"/>
    <x v="10"/>
    <x v="10"/>
    <x v="0"/>
    <x v="480"/>
  </r>
  <r>
    <x v="8"/>
    <x v="0"/>
    <n v="1557"/>
    <x v="10"/>
    <x v="10"/>
    <x v="0"/>
    <x v="481"/>
  </r>
  <r>
    <x v="9"/>
    <x v="0"/>
    <n v="1557"/>
    <x v="10"/>
    <x v="10"/>
    <x v="0"/>
    <x v="482"/>
  </r>
  <r>
    <x v="10"/>
    <x v="0"/>
    <n v="1557"/>
    <x v="10"/>
    <x v="10"/>
    <x v="0"/>
    <x v="483"/>
  </r>
  <r>
    <x v="11"/>
    <x v="0"/>
    <n v="1557"/>
    <x v="10"/>
    <x v="10"/>
    <x v="0"/>
    <x v="484"/>
  </r>
  <r>
    <x v="12"/>
    <x v="0"/>
    <n v="1557"/>
    <x v="10"/>
    <x v="10"/>
    <x v="0"/>
    <x v="485"/>
  </r>
  <r>
    <x v="13"/>
    <x v="0"/>
    <n v="1557"/>
    <x v="10"/>
    <x v="10"/>
    <x v="0"/>
    <x v="486"/>
  </r>
  <r>
    <x v="14"/>
    <x v="0"/>
    <n v="1557"/>
    <x v="10"/>
    <x v="10"/>
    <x v="0"/>
    <x v="487"/>
  </r>
  <r>
    <x v="15"/>
    <x v="0"/>
    <n v="1557"/>
    <x v="10"/>
    <x v="10"/>
    <x v="0"/>
    <x v="488"/>
  </r>
  <r>
    <x v="16"/>
    <x v="0"/>
    <n v="1557"/>
    <x v="10"/>
    <x v="10"/>
    <x v="0"/>
    <x v="489"/>
  </r>
  <r>
    <x v="17"/>
    <x v="0"/>
    <n v="1557"/>
    <x v="10"/>
    <x v="10"/>
    <x v="0"/>
    <x v="490"/>
  </r>
  <r>
    <x v="18"/>
    <x v="0"/>
    <n v="1557"/>
    <x v="10"/>
    <x v="10"/>
    <x v="0"/>
    <x v="491"/>
  </r>
  <r>
    <x v="0"/>
    <x v="0"/>
    <n v="1557"/>
    <x v="10"/>
    <x v="10"/>
    <x v="1"/>
    <x v="492"/>
  </r>
  <r>
    <x v="1"/>
    <x v="0"/>
    <n v="1557"/>
    <x v="10"/>
    <x v="10"/>
    <x v="1"/>
    <x v="493"/>
  </r>
  <r>
    <x v="2"/>
    <x v="0"/>
    <n v="1557"/>
    <x v="10"/>
    <x v="10"/>
    <x v="1"/>
    <x v="494"/>
  </r>
  <r>
    <x v="3"/>
    <x v="0"/>
    <n v="1557"/>
    <x v="10"/>
    <x v="10"/>
    <x v="1"/>
    <x v="495"/>
  </r>
  <r>
    <x v="4"/>
    <x v="0"/>
    <n v="1557"/>
    <x v="10"/>
    <x v="10"/>
    <x v="1"/>
    <x v="496"/>
  </r>
  <r>
    <x v="5"/>
    <x v="0"/>
    <n v="1557"/>
    <x v="10"/>
    <x v="10"/>
    <x v="1"/>
    <x v="497"/>
  </r>
  <r>
    <x v="6"/>
    <x v="0"/>
    <n v="1557"/>
    <x v="10"/>
    <x v="10"/>
    <x v="1"/>
    <x v="498"/>
  </r>
  <r>
    <x v="7"/>
    <x v="0"/>
    <n v="1557"/>
    <x v="10"/>
    <x v="10"/>
    <x v="1"/>
    <x v="499"/>
  </r>
  <r>
    <x v="8"/>
    <x v="0"/>
    <n v="1557"/>
    <x v="10"/>
    <x v="10"/>
    <x v="1"/>
    <x v="500"/>
  </r>
  <r>
    <x v="9"/>
    <x v="0"/>
    <n v="1557"/>
    <x v="10"/>
    <x v="10"/>
    <x v="1"/>
    <x v="501"/>
  </r>
  <r>
    <x v="10"/>
    <x v="0"/>
    <n v="1557"/>
    <x v="10"/>
    <x v="10"/>
    <x v="1"/>
    <x v="502"/>
  </r>
  <r>
    <x v="11"/>
    <x v="0"/>
    <n v="1557"/>
    <x v="10"/>
    <x v="10"/>
    <x v="1"/>
    <x v="503"/>
  </r>
  <r>
    <x v="12"/>
    <x v="0"/>
    <n v="1557"/>
    <x v="10"/>
    <x v="10"/>
    <x v="1"/>
    <x v="504"/>
  </r>
  <r>
    <x v="13"/>
    <x v="0"/>
    <n v="1557"/>
    <x v="10"/>
    <x v="10"/>
    <x v="1"/>
    <x v="505"/>
  </r>
  <r>
    <x v="14"/>
    <x v="0"/>
    <n v="1557"/>
    <x v="10"/>
    <x v="10"/>
    <x v="1"/>
    <x v="506"/>
  </r>
  <r>
    <x v="15"/>
    <x v="0"/>
    <n v="1557"/>
    <x v="10"/>
    <x v="10"/>
    <x v="1"/>
    <x v="507"/>
  </r>
  <r>
    <x v="16"/>
    <x v="0"/>
    <n v="1557"/>
    <x v="10"/>
    <x v="10"/>
    <x v="1"/>
    <x v="508"/>
  </r>
  <r>
    <x v="17"/>
    <x v="0"/>
    <n v="1557"/>
    <x v="10"/>
    <x v="10"/>
    <x v="1"/>
    <x v="509"/>
  </r>
  <r>
    <x v="18"/>
    <x v="0"/>
    <n v="1557"/>
    <x v="10"/>
    <x v="10"/>
    <x v="1"/>
    <x v="510"/>
  </r>
  <r>
    <x v="0"/>
    <x v="0"/>
    <n v="1557"/>
    <x v="10"/>
    <x v="10"/>
    <x v="2"/>
    <x v="380"/>
  </r>
  <r>
    <x v="1"/>
    <x v="0"/>
    <n v="1557"/>
    <x v="10"/>
    <x v="10"/>
    <x v="2"/>
    <x v="464"/>
  </r>
  <r>
    <x v="2"/>
    <x v="0"/>
    <n v="1557"/>
    <x v="10"/>
    <x v="10"/>
    <x v="2"/>
    <x v="464"/>
  </r>
  <r>
    <x v="3"/>
    <x v="0"/>
    <n v="1557"/>
    <x v="10"/>
    <x v="10"/>
    <x v="2"/>
    <x v="187"/>
  </r>
  <r>
    <x v="4"/>
    <x v="0"/>
    <n v="1557"/>
    <x v="10"/>
    <x v="10"/>
    <x v="2"/>
    <x v="511"/>
  </r>
  <r>
    <x v="5"/>
    <x v="0"/>
    <n v="1557"/>
    <x v="10"/>
    <x v="10"/>
    <x v="2"/>
    <x v="188"/>
  </r>
  <r>
    <x v="6"/>
    <x v="0"/>
    <n v="1557"/>
    <x v="10"/>
    <x v="10"/>
    <x v="2"/>
    <x v="512"/>
  </r>
  <r>
    <x v="7"/>
    <x v="0"/>
    <n v="1557"/>
    <x v="10"/>
    <x v="10"/>
    <x v="2"/>
    <x v="191"/>
  </r>
  <r>
    <x v="8"/>
    <x v="0"/>
    <n v="1557"/>
    <x v="10"/>
    <x v="10"/>
    <x v="2"/>
    <x v="513"/>
  </r>
  <r>
    <x v="9"/>
    <x v="0"/>
    <n v="1557"/>
    <x v="10"/>
    <x v="10"/>
    <x v="2"/>
    <x v="514"/>
  </r>
  <r>
    <x v="10"/>
    <x v="0"/>
    <n v="1557"/>
    <x v="10"/>
    <x v="10"/>
    <x v="2"/>
    <x v="239"/>
  </r>
  <r>
    <x v="11"/>
    <x v="0"/>
    <n v="1557"/>
    <x v="10"/>
    <x v="10"/>
    <x v="2"/>
    <x v="515"/>
  </r>
  <r>
    <x v="12"/>
    <x v="0"/>
    <n v="1557"/>
    <x v="10"/>
    <x v="10"/>
    <x v="2"/>
    <x v="195"/>
  </r>
  <r>
    <x v="13"/>
    <x v="0"/>
    <n v="1557"/>
    <x v="10"/>
    <x v="10"/>
    <x v="2"/>
    <x v="516"/>
  </r>
  <r>
    <x v="14"/>
    <x v="0"/>
    <n v="1557"/>
    <x v="10"/>
    <x v="10"/>
    <x v="2"/>
    <x v="196"/>
  </r>
  <r>
    <x v="15"/>
    <x v="0"/>
    <n v="1557"/>
    <x v="10"/>
    <x v="10"/>
    <x v="2"/>
    <x v="243"/>
  </r>
  <r>
    <x v="16"/>
    <x v="0"/>
    <n v="1557"/>
    <x v="10"/>
    <x v="10"/>
    <x v="2"/>
    <x v="424"/>
  </r>
  <r>
    <x v="17"/>
    <x v="0"/>
    <n v="1557"/>
    <x v="10"/>
    <x v="10"/>
    <x v="2"/>
    <x v="517"/>
  </r>
  <r>
    <x v="18"/>
    <x v="0"/>
    <n v="1557"/>
    <x v="10"/>
    <x v="10"/>
    <x v="2"/>
    <x v="518"/>
  </r>
  <r>
    <x v="0"/>
    <x v="0"/>
    <n v="1560"/>
    <x v="11"/>
    <x v="11"/>
    <x v="0"/>
    <x v="519"/>
  </r>
  <r>
    <x v="1"/>
    <x v="0"/>
    <n v="1560"/>
    <x v="11"/>
    <x v="11"/>
    <x v="0"/>
    <x v="520"/>
  </r>
  <r>
    <x v="2"/>
    <x v="0"/>
    <n v="1560"/>
    <x v="11"/>
    <x v="11"/>
    <x v="0"/>
    <x v="521"/>
  </r>
  <r>
    <x v="3"/>
    <x v="0"/>
    <n v="1560"/>
    <x v="11"/>
    <x v="11"/>
    <x v="0"/>
    <x v="522"/>
  </r>
  <r>
    <x v="4"/>
    <x v="0"/>
    <n v="1560"/>
    <x v="11"/>
    <x v="11"/>
    <x v="0"/>
    <x v="523"/>
  </r>
  <r>
    <x v="5"/>
    <x v="0"/>
    <n v="1560"/>
    <x v="11"/>
    <x v="11"/>
    <x v="0"/>
    <x v="524"/>
  </r>
  <r>
    <x v="6"/>
    <x v="0"/>
    <n v="1560"/>
    <x v="11"/>
    <x v="11"/>
    <x v="0"/>
    <x v="525"/>
  </r>
  <r>
    <x v="7"/>
    <x v="0"/>
    <n v="1560"/>
    <x v="11"/>
    <x v="11"/>
    <x v="0"/>
    <x v="526"/>
  </r>
  <r>
    <x v="8"/>
    <x v="0"/>
    <n v="1560"/>
    <x v="11"/>
    <x v="11"/>
    <x v="0"/>
    <x v="527"/>
  </r>
  <r>
    <x v="9"/>
    <x v="0"/>
    <n v="1560"/>
    <x v="11"/>
    <x v="11"/>
    <x v="0"/>
    <x v="528"/>
  </r>
  <r>
    <x v="10"/>
    <x v="0"/>
    <n v="1560"/>
    <x v="11"/>
    <x v="11"/>
    <x v="0"/>
    <x v="529"/>
  </r>
  <r>
    <x v="11"/>
    <x v="0"/>
    <n v="1560"/>
    <x v="11"/>
    <x v="11"/>
    <x v="0"/>
    <x v="530"/>
  </r>
  <r>
    <x v="12"/>
    <x v="0"/>
    <n v="1560"/>
    <x v="11"/>
    <x v="11"/>
    <x v="0"/>
    <x v="531"/>
  </r>
  <r>
    <x v="13"/>
    <x v="0"/>
    <n v="1560"/>
    <x v="11"/>
    <x v="11"/>
    <x v="0"/>
    <x v="532"/>
  </r>
  <r>
    <x v="14"/>
    <x v="0"/>
    <n v="1560"/>
    <x v="11"/>
    <x v="11"/>
    <x v="0"/>
    <x v="533"/>
  </r>
  <r>
    <x v="15"/>
    <x v="0"/>
    <n v="1560"/>
    <x v="11"/>
    <x v="11"/>
    <x v="0"/>
    <x v="534"/>
  </r>
  <r>
    <x v="16"/>
    <x v="0"/>
    <n v="1560"/>
    <x v="11"/>
    <x v="11"/>
    <x v="0"/>
    <x v="535"/>
  </r>
  <r>
    <x v="17"/>
    <x v="0"/>
    <n v="1560"/>
    <x v="11"/>
    <x v="11"/>
    <x v="0"/>
    <x v="536"/>
  </r>
  <r>
    <x v="18"/>
    <x v="0"/>
    <n v="1560"/>
    <x v="11"/>
    <x v="11"/>
    <x v="0"/>
    <x v="537"/>
  </r>
  <r>
    <x v="0"/>
    <x v="0"/>
    <n v="1560"/>
    <x v="11"/>
    <x v="11"/>
    <x v="1"/>
    <x v="538"/>
  </r>
  <r>
    <x v="1"/>
    <x v="0"/>
    <n v="1560"/>
    <x v="11"/>
    <x v="11"/>
    <x v="1"/>
    <x v="539"/>
  </r>
  <r>
    <x v="2"/>
    <x v="0"/>
    <n v="1560"/>
    <x v="11"/>
    <x v="11"/>
    <x v="1"/>
    <x v="540"/>
  </r>
  <r>
    <x v="3"/>
    <x v="0"/>
    <n v="1560"/>
    <x v="11"/>
    <x v="11"/>
    <x v="1"/>
    <x v="541"/>
  </r>
  <r>
    <x v="4"/>
    <x v="0"/>
    <n v="1560"/>
    <x v="11"/>
    <x v="11"/>
    <x v="1"/>
    <x v="542"/>
  </r>
  <r>
    <x v="5"/>
    <x v="0"/>
    <n v="1560"/>
    <x v="11"/>
    <x v="11"/>
    <x v="1"/>
    <x v="543"/>
  </r>
  <r>
    <x v="6"/>
    <x v="0"/>
    <n v="1560"/>
    <x v="11"/>
    <x v="11"/>
    <x v="1"/>
    <x v="544"/>
  </r>
  <r>
    <x v="7"/>
    <x v="0"/>
    <n v="1560"/>
    <x v="11"/>
    <x v="11"/>
    <x v="1"/>
    <x v="545"/>
  </r>
  <r>
    <x v="8"/>
    <x v="0"/>
    <n v="1560"/>
    <x v="11"/>
    <x v="11"/>
    <x v="1"/>
    <x v="546"/>
  </r>
  <r>
    <x v="9"/>
    <x v="0"/>
    <n v="1560"/>
    <x v="11"/>
    <x v="11"/>
    <x v="1"/>
    <x v="547"/>
  </r>
  <r>
    <x v="10"/>
    <x v="0"/>
    <n v="1560"/>
    <x v="11"/>
    <x v="11"/>
    <x v="1"/>
    <x v="548"/>
  </r>
  <r>
    <x v="11"/>
    <x v="0"/>
    <n v="1560"/>
    <x v="11"/>
    <x v="11"/>
    <x v="1"/>
    <x v="549"/>
  </r>
  <r>
    <x v="12"/>
    <x v="0"/>
    <n v="1560"/>
    <x v="11"/>
    <x v="11"/>
    <x v="1"/>
    <x v="550"/>
  </r>
  <r>
    <x v="13"/>
    <x v="0"/>
    <n v="1560"/>
    <x v="11"/>
    <x v="11"/>
    <x v="1"/>
    <x v="551"/>
  </r>
  <r>
    <x v="14"/>
    <x v="0"/>
    <n v="1560"/>
    <x v="11"/>
    <x v="11"/>
    <x v="1"/>
    <x v="552"/>
  </r>
  <r>
    <x v="15"/>
    <x v="0"/>
    <n v="1560"/>
    <x v="11"/>
    <x v="11"/>
    <x v="1"/>
    <x v="553"/>
  </r>
  <r>
    <x v="16"/>
    <x v="0"/>
    <n v="1560"/>
    <x v="11"/>
    <x v="11"/>
    <x v="1"/>
    <x v="554"/>
  </r>
  <r>
    <x v="17"/>
    <x v="0"/>
    <n v="1560"/>
    <x v="11"/>
    <x v="11"/>
    <x v="1"/>
    <x v="555"/>
  </r>
  <r>
    <x v="18"/>
    <x v="0"/>
    <n v="1560"/>
    <x v="11"/>
    <x v="11"/>
    <x v="1"/>
    <x v="556"/>
  </r>
  <r>
    <x v="0"/>
    <x v="0"/>
    <n v="1560"/>
    <x v="11"/>
    <x v="11"/>
    <x v="2"/>
    <x v="238"/>
  </r>
  <r>
    <x v="1"/>
    <x v="0"/>
    <n v="1560"/>
    <x v="11"/>
    <x v="11"/>
    <x v="2"/>
    <x v="557"/>
  </r>
  <r>
    <x v="2"/>
    <x v="0"/>
    <n v="1560"/>
    <x v="11"/>
    <x v="11"/>
    <x v="2"/>
    <x v="557"/>
  </r>
  <r>
    <x v="3"/>
    <x v="0"/>
    <n v="1560"/>
    <x v="11"/>
    <x v="11"/>
    <x v="2"/>
    <x v="514"/>
  </r>
  <r>
    <x v="4"/>
    <x v="0"/>
    <n v="1560"/>
    <x v="11"/>
    <x v="11"/>
    <x v="2"/>
    <x v="469"/>
  </r>
  <r>
    <x v="5"/>
    <x v="0"/>
    <n v="1560"/>
    <x v="11"/>
    <x v="11"/>
    <x v="2"/>
    <x v="558"/>
  </r>
  <r>
    <x v="6"/>
    <x v="0"/>
    <n v="1560"/>
    <x v="11"/>
    <x v="11"/>
    <x v="2"/>
    <x v="559"/>
  </r>
  <r>
    <x v="7"/>
    <x v="0"/>
    <n v="1560"/>
    <x v="11"/>
    <x v="11"/>
    <x v="2"/>
    <x v="195"/>
  </r>
  <r>
    <x v="8"/>
    <x v="0"/>
    <n v="1560"/>
    <x v="11"/>
    <x v="11"/>
    <x v="2"/>
    <x v="242"/>
  </r>
  <r>
    <x v="9"/>
    <x v="0"/>
    <n v="1560"/>
    <x v="11"/>
    <x v="11"/>
    <x v="2"/>
    <x v="423"/>
  </r>
  <r>
    <x v="10"/>
    <x v="0"/>
    <n v="1560"/>
    <x v="11"/>
    <x v="11"/>
    <x v="2"/>
    <x v="423"/>
  </r>
  <r>
    <x v="11"/>
    <x v="0"/>
    <n v="1560"/>
    <x v="11"/>
    <x v="11"/>
    <x v="2"/>
    <x v="136"/>
  </r>
  <r>
    <x v="12"/>
    <x v="0"/>
    <n v="1560"/>
    <x v="11"/>
    <x v="11"/>
    <x v="2"/>
    <x v="518"/>
  </r>
  <r>
    <x v="13"/>
    <x v="0"/>
    <n v="1560"/>
    <x v="11"/>
    <x v="11"/>
    <x v="2"/>
    <x v="138"/>
  </r>
  <r>
    <x v="14"/>
    <x v="0"/>
    <n v="1560"/>
    <x v="11"/>
    <x v="11"/>
    <x v="2"/>
    <x v="43"/>
  </r>
  <r>
    <x v="15"/>
    <x v="0"/>
    <n v="1560"/>
    <x v="11"/>
    <x v="11"/>
    <x v="2"/>
    <x v="425"/>
  </r>
  <r>
    <x v="16"/>
    <x v="0"/>
    <n v="1560"/>
    <x v="11"/>
    <x v="11"/>
    <x v="2"/>
    <x v="44"/>
  </r>
  <r>
    <x v="17"/>
    <x v="0"/>
    <n v="1560"/>
    <x v="11"/>
    <x v="11"/>
    <x v="2"/>
    <x v="45"/>
  </r>
  <r>
    <x v="18"/>
    <x v="0"/>
    <n v="1560"/>
    <x v="11"/>
    <x v="11"/>
    <x v="2"/>
    <x v="47"/>
  </r>
  <r>
    <x v="0"/>
    <x v="0"/>
    <n v="1563"/>
    <x v="12"/>
    <x v="12"/>
    <x v="0"/>
    <x v="560"/>
  </r>
  <r>
    <x v="1"/>
    <x v="0"/>
    <n v="1563"/>
    <x v="12"/>
    <x v="12"/>
    <x v="0"/>
    <x v="561"/>
  </r>
  <r>
    <x v="2"/>
    <x v="0"/>
    <n v="1563"/>
    <x v="12"/>
    <x v="12"/>
    <x v="0"/>
    <x v="562"/>
  </r>
  <r>
    <x v="3"/>
    <x v="0"/>
    <n v="1563"/>
    <x v="12"/>
    <x v="12"/>
    <x v="0"/>
    <x v="563"/>
  </r>
  <r>
    <x v="4"/>
    <x v="0"/>
    <n v="1563"/>
    <x v="12"/>
    <x v="12"/>
    <x v="0"/>
    <x v="564"/>
  </r>
  <r>
    <x v="5"/>
    <x v="0"/>
    <n v="1563"/>
    <x v="12"/>
    <x v="12"/>
    <x v="0"/>
    <x v="565"/>
  </r>
  <r>
    <x v="6"/>
    <x v="0"/>
    <n v="1563"/>
    <x v="12"/>
    <x v="12"/>
    <x v="0"/>
    <x v="566"/>
  </r>
  <r>
    <x v="7"/>
    <x v="0"/>
    <n v="1563"/>
    <x v="12"/>
    <x v="12"/>
    <x v="0"/>
    <x v="567"/>
  </r>
  <r>
    <x v="8"/>
    <x v="0"/>
    <n v="1563"/>
    <x v="12"/>
    <x v="12"/>
    <x v="0"/>
    <x v="568"/>
  </r>
  <r>
    <x v="9"/>
    <x v="0"/>
    <n v="1563"/>
    <x v="12"/>
    <x v="12"/>
    <x v="0"/>
    <x v="569"/>
  </r>
  <r>
    <x v="10"/>
    <x v="0"/>
    <n v="1563"/>
    <x v="12"/>
    <x v="12"/>
    <x v="0"/>
    <x v="570"/>
  </r>
  <r>
    <x v="11"/>
    <x v="0"/>
    <n v="1563"/>
    <x v="12"/>
    <x v="12"/>
    <x v="0"/>
    <x v="571"/>
  </r>
  <r>
    <x v="12"/>
    <x v="0"/>
    <n v="1563"/>
    <x v="12"/>
    <x v="12"/>
    <x v="0"/>
    <x v="572"/>
  </r>
  <r>
    <x v="13"/>
    <x v="0"/>
    <n v="1563"/>
    <x v="12"/>
    <x v="12"/>
    <x v="0"/>
    <x v="573"/>
  </r>
  <r>
    <x v="14"/>
    <x v="0"/>
    <n v="1563"/>
    <x v="12"/>
    <x v="12"/>
    <x v="0"/>
    <x v="574"/>
  </r>
  <r>
    <x v="15"/>
    <x v="0"/>
    <n v="1563"/>
    <x v="12"/>
    <x v="12"/>
    <x v="0"/>
    <x v="575"/>
  </r>
  <r>
    <x v="16"/>
    <x v="0"/>
    <n v="1563"/>
    <x v="12"/>
    <x v="12"/>
    <x v="0"/>
    <x v="576"/>
  </r>
  <r>
    <x v="17"/>
    <x v="0"/>
    <n v="1563"/>
    <x v="12"/>
    <x v="12"/>
    <x v="0"/>
    <x v="577"/>
  </r>
  <r>
    <x v="18"/>
    <x v="0"/>
    <n v="1563"/>
    <x v="12"/>
    <x v="12"/>
    <x v="0"/>
    <x v="578"/>
  </r>
  <r>
    <x v="0"/>
    <x v="0"/>
    <n v="1563"/>
    <x v="12"/>
    <x v="12"/>
    <x v="1"/>
    <x v="579"/>
  </r>
  <r>
    <x v="1"/>
    <x v="0"/>
    <n v="1563"/>
    <x v="12"/>
    <x v="12"/>
    <x v="1"/>
    <x v="580"/>
  </r>
  <r>
    <x v="2"/>
    <x v="0"/>
    <n v="1563"/>
    <x v="12"/>
    <x v="12"/>
    <x v="1"/>
    <x v="581"/>
  </r>
  <r>
    <x v="3"/>
    <x v="0"/>
    <n v="1563"/>
    <x v="12"/>
    <x v="12"/>
    <x v="1"/>
    <x v="582"/>
  </r>
  <r>
    <x v="4"/>
    <x v="0"/>
    <n v="1563"/>
    <x v="12"/>
    <x v="12"/>
    <x v="1"/>
    <x v="583"/>
  </r>
  <r>
    <x v="5"/>
    <x v="0"/>
    <n v="1563"/>
    <x v="12"/>
    <x v="12"/>
    <x v="1"/>
    <x v="584"/>
  </r>
  <r>
    <x v="6"/>
    <x v="0"/>
    <n v="1563"/>
    <x v="12"/>
    <x v="12"/>
    <x v="1"/>
    <x v="585"/>
  </r>
  <r>
    <x v="7"/>
    <x v="0"/>
    <n v="1563"/>
    <x v="12"/>
    <x v="12"/>
    <x v="1"/>
    <x v="586"/>
  </r>
  <r>
    <x v="8"/>
    <x v="0"/>
    <n v="1563"/>
    <x v="12"/>
    <x v="12"/>
    <x v="1"/>
    <x v="587"/>
  </r>
  <r>
    <x v="9"/>
    <x v="0"/>
    <n v="1563"/>
    <x v="12"/>
    <x v="12"/>
    <x v="1"/>
    <x v="588"/>
  </r>
  <r>
    <x v="10"/>
    <x v="0"/>
    <n v="1563"/>
    <x v="12"/>
    <x v="12"/>
    <x v="1"/>
    <x v="589"/>
  </r>
  <r>
    <x v="11"/>
    <x v="0"/>
    <n v="1563"/>
    <x v="12"/>
    <x v="12"/>
    <x v="1"/>
    <x v="590"/>
  </r>
  <r>
    <x v="12"/>
    <x v="0"/>
    <n v="1563"/>
    <x v="12"/>
    <x v="12"/>
    <x v="1"/>
    <x v="591"/>
  </r>
  <r>
    <x v="13"/>
    <x v="0"/>
    <n v="1563"/>
    <x v="12"/>
    <x v="12"/>
    <x v="1"/>
    <x v="592"/>
  </r>
  <r>
    <x v="14"/>
    <x v="0"/>
    <n v="1563"/>
    <x v="12"/>
    <x v="12"/>
    <x v="1"/>
    <x v="593"/>
  </r>
  <r>
    <x v="15"/>
    <x v="0"/>
    <n v="1563"/>
    <x v="12"/>
    <x v="12"/>
    <x v="1"/>
    <x v="594"/>
  </r>
  <r>
    <x v="16"/>
    <x v="0"/>
    <n v="1563"/>
    <x v="12"/>
    <x v="12"/>
    <x v="1"/>
    <x v="595"/>
  </r>
  <r>
    <x v="17"/>
    <x v="0"/>
    <n v="1563"/>
    <x v="12"/>
    <x v="12"/>
    <x v="1"/>
    <x v="596"/>
  </r>
  <r>
    <x v="18"/>
    <x v="0"/>
    <n v="1563"/>
    <x v="12"/>
    <x v="12"/>
    <x v="1"/>
    <x v="597"/>
  </r>
  <r>
    <x v="0"/>
    <x v="0"/>
    <n v="1563"/>
    <x v="12"/>
    <x v="12"/>
    <x v="2"/>
    <x v="240"/>
  </r>
  <r>
    <x v="1"/>
    <x v="0"/>
    <n v="1563"/>
    <x v="12"/>
    <x v="12"/>
    <x v="2"/>
    <x v="240"/>
  </r>
  <r>
    <x v="2"/>
    <x v="0"/>
    <n v="1563"/>
    <x v="12"/>
    <x v="12"/>
    <x v="2"/>
    <x v="470"/>
  </r>
  <r>
    <x v="3"/>
    <x v="0"/>
    <n v="1563"/>
    <x v="12"/>
    <x v="12"/>
    <x v="2"/>
    <x v="515"/>
  </r>
  <r>
    <x v="4"/>
    <x v="0"/>
    <n v="1563"/>
    <x v="12"/>
    <x v="12"/>
    <x v="2"/>
    <x v="515"/>
  </r>
  <r>
    <x v="5"/>
    <x v="0"/>
    <n v="1563"/>
    <x v="12"/>
    <x v="12"/>
    <x v="2"/>
    <x v="598"/>
  </r>
  <r>
    <x v="6"/>
    <x v="0"/>
    <n v="1563"/>
    <x v="12"/>
    <x v="12"/>
    <x v="2"/>
    <x v="599"/>
  </r>
  <r>
    <x v="7"/>
    <x v="0"/>
    <n v="1563"/>
    <x v="12"/>
    <x v="12"/>
    <x v="2"/>
    <x v="197"/>
  </r>
  <r>
    <x v="8"/>
    <x v="0"/>
    <n v="1563"/>
    <x v="12"/>
    <x v="12"/>
    <x v="2"/>
    <x v="600"/>
  </r>
  <r>
    <x v="9"/>
    <x v="0"/>
    <n v="1563"/>
    <x v="12"/>
    <x v="12"/>
    <x v="2"/>
    <x v="135"/>
  </r>
  <r>
    <x v="10"/>
    <x v="0"/>
    <n v="1563"/>
    <x v="12"/>
    <x v="12"/>
    <x v="2"/>
    <x v="136"/>
  </r>
  <r>
    <x v="11"/>
    <x v="0"/>
    <n v="1563"/>
    <x v="12"/>
    <x v="12"/>
    <x v="2"/>
    <x v="40"/>
  </r>
  <r>
    <x v="12"/>
    <x v="0"/>
    <n v="1563"/>
    <x v="12"/>
    <x v="12"/>
    <x v="2"/>
    <x v="472"/>
  </r>
  <r>
    <x v="13"/>
    <x v="0"/>
    <n v="1563"/>
    <x v="12"/>
    <x v="12"/>
    <x v="2"/>
    <x v="601"/>
  </r>
  <r>
    <x v="14"/>
    <x v="0"/>
    <n v="1563"/>
    <x v="12"/>
    <x v="12"/>
    <x v="2"/>
    <x v="425"/>
  </r>
  <r>
    <x v="15"/>
    <x v="0"/>
    <n v="1563"/>
    <x v="12"/>
    <x v="12"/>
    <x v="2"/>
    <x v="139"/>
  </r>
  <r>
    <x v="16"/>
    <x v="0"/>
    <n v="1563"/>
    <x v="12"/>
    <x v="12"/>
    <x v="2"/>
    <x v="246"/>
  </r>
  <r>
    <x v="17"/>
    <x v="0"/>
    <n v="1563"/>
    <x v="12"/>
    <x v="12"/>
    <x v="2"/>
    <x v="47"/>
  </r>
  <r>
    <x v="18"/>
    <x v="0"/>
    <n v="1563"/>
    <x v="12"/>
    <x v="12"/>
    <x v="2"/>
    <x v="141"/>
  </r>
  <r>
    <x v="0"/>
    <x v="0"/>
    <n v="1566"/>
    <x v="13"/>
    <x v="13"/>
    <x v="0"/>
    <x v="602"/>
  </r>
  <r>
    <x v="1"/>
    <x v="0"/>
    <n v="1566"/>
    <x v="13"/>
    <x v="13"/>
    <x v="0"/>
    <x v="603"/>
  </r>
  <r>
    <x v="2"/>
    <x v="0"/>
    <n v="1566"/>
    <x v="13"/>
    <x v="13"/>
    <x v="0"/>
    <x v="604"/>
  </r>
  <r>
    <x v="3"/>
    <x v="0"/>
    <n v="1566"/>
    <x v="13"/>
    <x v="13"/>
    <x v="0"/>
    <x v="605"/>
  </r>
  <r>
    <x v="4"/>
    <x v="0"/>
    <n v="1566"/>
    <x v="13"/>
    <x v="13"/>
    <x v="0"/>
    <x v="606"/>
  </r>
  <r>
    <x v="5"/>
    <x v="0"/>
    <n v="1566"/>
    <x v="13"/>
    <x v="13"/>
    <x v="0"/>
    <x v="607"/>
  </r>
  <r>
    <x v="6"/>
    <x v="0"/>
    <n v="1566"/>
    <x v="13"/>
    <x v="13"/>
    <x v="0"/>
    <x v="608"/>
  </r>
  <r>
    <x v="7"/>
    <x v="0"/>
    <n v="1566"/>
    <x v="13"/>
    <x v="13"/>
    <x v="0"/>
    <x v="609"/>
  </r>
  <r>
    <x v="8"/>
    <x v="0"/>
    <n v="1566"/>
    <x v="13"/>
    <x v="13"/>
    <x v="0"/>
    <x v="610"/>
  </r>
  <r>
    <x v="9"/>
    <x v="0"/>
    <n v="1566"/>
    <x v="13"/>
    <x v="13"/>
    <x v="0"/>
    <x v="611"/>
  </r>
  <r>
    <x v="10"/>
    <x v="0"/>
    <n v="1566"/>
    <x v="13"/>
    <x v="13"/>
    <x v="0"/>
    <x v="612"/>
  </r>
  <r>
    <x v="11"/>
    <x v="0"/>
    <n v="1566"/>
    <x v="13"/>
    <x v="13"/>
    <x v="0"/>
    <x v="613"/>
  </r>
  <r>
    <x v="12"/>
    <x v="0"/>
    <n v="1566"/>
    <x v="13"/>
    <x v="13"/>
    <x v="0"/>
    <x v="614"/>
  </r>
  <r>
    <x v="13"/>
    <x v="0"/>
    <n v="1566"/>
    <x v="13"/>
    <x v="13"/>
    <x v="0"/>
    <x v="615"/>
  </r>
  <r>
    <x v="14"/>
    <x v="0"/>
    <n v="1566"/>
    <x v="13"/>
    <x v="13"/>
    <x v="0"/>
    <x v="616"/>
  </r>
  <r>
    <x v="15"/>
    <x v="0"/>
    <n v="1566"/>
    <x v="13"/>
    <x v="13"/>
    <x v="0"/>
    <x v="617"/>
  </r>
  <r>
    <x v="16"/>
    <x v="0"/>
    <n v="1566"/>
    <x v="13"/>
    <x v="13"/>
    <x v="0"/>
    <x v="618"/>
  </r>
  <r>
    <x v="17"/>
    <x v="0"/>
    <n v="1566"/>
    <x v="13"/>
    <x v="13"/>
    <x v="0"/>
    <x v="619"/>
  </r>
  <r>
    <x v="18"/>
    <x v="0"/>
    <n v="1566"/>
    <x v="13"/>
    <x v="13"/>
    <x v="0"/>
    <x v="620"/>
  </r>
  <r>
    <x v="0"/>
    <x v="0"/>
    <n v="1566"/>
    <x v="13"/>
    <x v="13"/>
    <x v="1"/>
    <x v="621"/>
  </r>
  <r>
    <x v="1"/>
    <x v="0"/>
    <n v="1566"/>
    <x v="13"/>
    <x v="13"/>
    <x v="1"/>
    <x v="622"/>
  </r>
  <r>
    <x v="2"/>
    <x v="0"/>
    <n v="1566"/>
    <x v="13"/>
    <x v="13"/>
    <x v="1"/>
    <x v="623"/>
  </r>
  <r>
    <x v="3"/>
    <x v="0"/>
    <n v="1566"/>
    <x v="13"/>
    <x v="13"/>
    <x v="1"/>
    <x v="624"/>
  </r>
  <r>
    <x v="4"/>
    <x v="0"/>
    <n v="1566"/>
    <x v="13"/>
    <x v="13"/>
    <x v="1"/>
    <x v="625"/>
  </r>
  <r>
    <x v="5"/>
    <x v="0"/>
    <n v="1566"/>
    <x v="13"/>
    <x v="13"/>
    <x v="1"/>
    <x v="626"/>
  </r>
  <r>
    <x v="6"/>
    <x v="0"/>
    <n v="1566"/>
    <x v="13"/>
    <x v="13"/>
    <x v="1"/>
    <x v="627"/>
  </r>
  <r>
    <x v="7"/>
    <x v="0"/>
    <n v="1566"/>
    <x v="13"/>
    <x v="13"/>
    <x v="1"/>
    <x v="628"/>
  </r>
  <r>
    <x v="8"/>
    <x v="0"/>
    <n v="1566"/>
    <x v="13"/>
    <x v="13"/>
    <x v="1"/>
    <x v="629"/>
  </r>
  <r>
    <x v="9"/>
    <x v="0"/>
    <n v="1566"/>
    <x v="13"/>
    <x v="13"/>
    <x v="1"/>
    <x v="630"/>
  </r>
  <r>
    <x v="10"/>
    <x v="0"/>
    <n v="1566"/>
    <x v="13"/>
    <x v="13"/>
    <x v="1"/>
    <x v="631"/>
  </r>
  <r>
    <x v="11"/>
    <x v="0"/>
    <n v="1566"/>
    <x v="13"/>
    <x v="13"/>
    <x v="1"/>
    <x v="632"/>
  </r>
  <r>
    <x v="12"/>
    <x v="0"/>
    <n v="1566"/>
    <x v="13"/>
    <x v="13"/>
    <x v="1"/>
    <x v="633"/>
  </r>
  <r>
    <x v="13"/>
    <x v="0"/>
    <n v="1566"/>
    <x v="13"/>
    <x v="13"/>
    <x v="1"/>
    <x v="634"/>
  </r>
  <r>
    <x v="14"/>
    <x v="0"/>
    <n v="1566"/>
    <x v="13"/>
    <x v="13"/>
    <x v="1"/>
    <x v="635"/>
  </r>
  <r>
    <x v="15"/>
    <x v="0"/>
    <n v="1566"/>
    <x v="13"/>
    <x v="13"/>
    <x v="1"/>
    <x v="636"/>
  </r>
  <r>
    <x v="16"/>
    <x v="0"/>
    <n v="1566"/>
    <x v="13"/>
    <x v="13"/>
    <x v="1"/>
    <x v="637"/>
  </r>
  <r>
    <x v="17"/>
    <x v="0"/>
    <n v="1566"/>
    <x v="13"/>
    <x v="13"/>
    <x v="1"/>
    <x v="638"/>
  </r>
  <r>
    <x v="18"/>
    <x v="0"/>
    <n v="1566"/>
    <x v="13"/>
    <x v="13"/>
    <x v="1"/>
    <x v="639"/>
  </r>
  <r>
    <x v="0"/>
    <x v="0"/>
    <n v="1566"/>
    <x v="13"/>
    <x v="13"/>
    <x v="2"/>
    <x v="395"/>
  </r>
  <r>
    <x v="1"/>
    <x v="0"/>
    <n v="1566"/>
    <x v="13"/>
    <x v="13"/>
    <x v="2"/>
    <x v="640"/>
  </r>
  <r>
    <x v="2"/>
    <x v="0"/>
    <n v="1566"/>
    <x v="13"/>
    <x v="13"/>
    <x v="2"/>
    <x v="641"/>
  </r>
  <r>
    <x v="3"/>
    <x v="0"/>
    <n v="1566"/>
    <x v="13"/>
    <x v="13"/>
    <x v="2"/>
    <x v="642"/>
  </r>
  <r>
    <x v="4"/>
    <x v="0"/>
    <n v="1566"/>
    <x v="13"/>
    <x v="13"/>
    <x v="2"/>
    <x v="643"/>
  </r>
  <r>
    <x v="5"/>
    <x v="0"/>
    <n v="1566"/>
    <x v="13"/>
    <x v="13"/>
    <x v="2"/>
    <x v="644"/>
  </r>
  <r>
    <x v="6"/>
    <x v="0"/>
    <n v="1566"/>
    <x v="13"/>
    <x v="13"/>
    <x v="2"/>
    <x v="382"/>
  </r>
  <r>
    <x v="7"/>
    <x v="0"/>
    <n v="1566"/>
    <x v="13"/>
    <x v="13"/>
    <x v="2"/>
    <x v="383"/>
  </r>
  <r>
    <x v="8"/>
    <x v="0"/>
    <n v="1566"/>
    <x v="13"/>
    <x v="13"/>
    <x v="2"/>
    <x v="645"/>
  </r>
  <r>
    <x v="9"/>
    <x v="0"/>
    <n v="1566"/>
    <x v="13"/>
    <x v="13"/>
    <x v="2"/>
    <x v="238"/>
  </r>
  <r>
    <x v="10"/>
    <x v="0"/>
    <n v="1566"/>
    <x v="13"/>
    <x v="13"/>
    <x v="2"/>
    <x v="557"/>
  </r>
  <r>
    <x v="11"/>
    <x v="0"/>
    <n v="1566"/>
    <x v="13"/>
    <x v="13"/>
    <x v="2"/>
    <x v="469"/>
  </r>
  <r>
    <x v="12"/>
    <x v="0"/>
    <n v="1566"/>
    <x v="13"/>
    <x v="13"/>
    <x v="2"/>
    <x v="558"/>
  </r>
  <r>
    <x v="13"/>
    <x v="0"/>
    <n v="1566"/>
    <x v="13"/>
    <x v="13"/>
    <x v="2"/>
    <x v="470"/>
  </r>
  <r>
    <x v="14"/>
    <x v="0"/>
    <n v="1566"/>
    <x v="13"/>
    <x v="13"/>
    <x v="2"/>
    <x v="194"/>
  </r>
  <r>
    <x v="15"/>
    <x v="0"/>
    <n v="1566"/>
    <x v="13"/>
    <x v="13"/>
    <x v="2"/>
    <x v="516"/>
  </r>
  <r>
    <x v="16"/>
    <x v="0"/>
    <n v="1566"/>
    <x v="13"/>
    <x v="13"/>
    <x v="2"/>
    <x v="516"/>
  </r>
  <r>
    <x v="17"/>
    <x v="0"/>
    <n v="1566"/>
    <x v="13"/>
    <x v="13"/>
    <x v="2"/>
    <x v="243"/>
  </r>
  <r>
    <x v="18"/>
    <x v="0"/>
    <n v="1566"/>
    <x v="13"/>
    <x v="13"/>
    <x v="2"/>
    <x v="646"/>
  </r>
  <r>
    <x v="0"/>
    <x v="0"/>
    <n v="1567"/>
    <x v="14"/>
    <x v="14"/>
    <x v="0"/>
    <x v="647"/>
  </r>
  <r>
    <x v="1"/>
    <x v="0"/>
    <n v="1567"/>
    <x v="14"/>
    <x v="14"/>
    <x v="0"/>
    <x v="648"/>
  </r>
  <r>
    <x v="2"/>
    <x v="0"/>
    <n v="1567"/>
    <x v="14"/>
    <x v="14"/>
    <x v="0"/>
    <x v="649"/>
  </r>
  <r>
    <x v="3"/>
    <x v="0"/>
    <n v="1567"/>
    <x v="14"/>
    <x v="14"/>
    <x v="0"/>
    <x v="650"/>
  </r>
  <r>
    <x v="4"/>
    <x v="0"/>
    <n v="1567"/>
    <x v="14"/>
    <x v="14"/>
    <x v="0"/>
    <x v="651"/>
  </r>
  <r>
    <x v="5"/>
    <x v="0"/>
    <n v="1567"/>
    <x v="14"/>
    <x v="14"/>
    <x v="0"/>
    <x v="652"/>
  </r>
  <r>
    <x v="6"/>
    <x v="0"/>
    <n v="1567"/>
    <x v="14"/>
    <x v="14"/>
    <x v="0"/>
    <x v="653"/>
  </r>
  <r>
    <x v="7"/>
    <x v="0"/>
    <n v="1567"/>
    <x v="14"/>
    <x v="14"/>
    <x v="0"/>
    <x v="654"/>
  </r>
  <r>
    <x v="8"/>
    <x v="0"/>
    <n v="1567"/>
    <x v="14"/>
    <x v="14"/>
    <x v="0"/>
    <x v="655"/>
  </r>
  <r>
    <x v="9"/>
    <x v="0"/>
    <n v="1567"/>
    <x v="14"/>
    <x v="14"/>
    <x v="0"/>
    <x v="656"/>
  </r>
  <r>
    <x v="10"/>
    <x v="0"/>
    <n v="1567"/>
    <x v="14"/>
    <x v="14"/>
    <x v="0"/>
    <x v="657"/>
  </r>
  <r>
    <x v="11"/>
    <x v="0"/>
    <n v="1567"/>
    <x v="14"/>
    <x v="14"/>
    <x v="0"/>
    <x v="658"/>
  </r>
  <r>
    <x v="12"/>
    <x v="0"/>
    <n v="1567"/>
    <x v="14"/>
    <x v="14"/>
    <x v="0"/>
    <x v="659"/>
  </r>
  <r>
    <x v="13"/>
    <x v="0"/>
    <n v="1567"/>
    <x v="14"/>
    <x v="14"/>
    <x v="0"/>
    <x v="660"/>
  </r>
  <r>
    <x v="14"/>
    <x v="0"/>
    <n v="1567"/>
    <x v="14"/>
    <x v="14"/>
    <x v="0"/>
    <x v="661"/>
  </r>
  <r>
    <x v="15"/>
    <x v="0"/>
    <n v="1567"/>
    <x v="14"/>
    <x v="14"/>
    <x v="0"/>
    <x v="662"/>
  </r>
  <r>
    <x v="16"/>
    <x v="0"/>
    <n v="1567"/>
    <x v="14"/>
    <x v="14"/>
    <x v="0"/>
    <x v="663"/>
  </r>
  <r>
    <x v="17"/>
    <x v="0"/>
    <n v="1567"/>
    <x v="14"/>
    <x v="14"/>
    <x v="0"/>
    <x v="664"/>
  </r>
  <r>
    <x v="18"/>
    <x v="0"/>
    <n v="1567"/>
    <x v="14"/>
    <x v="14"/>
    <x v="0"/>
    <x v="665"/>
  </r>
  <r>
    <x v="0"/>
    <x v="0"/>
    <n v="1567"/>
    <x v="14"/>
    <x v="14"/>
    <x v="1"/>
    <x v="666"/>
  </r>
  <r>
    <x v="1"/>
    <x v="0"/>
    <n v="1567"/>
    <x v="14"/>
    <x v="14"/>
    <x v="1"/>
    <x v="667"/>
  </r>
  <r>
    <x v="2"/>
    <x v="0"/>
    <n v="1567"/>
    <x v="14"/>
    <x v="14"/>
    <x v="1"/>
    <x v="668"/>
  </r>
  <r>
    <x v="3"/>
    <x v="0"/>
    <n v="1567"/>
    <x v="14"/>
    <x v="14"/>
    <x v="1"/>
    <x v="669"/>
  </r>
  <r>
    <x v="4"/>
    <x v="0"/>
    <n v="1567"/>
    <x v="14"/>
    <x v="14"/>
    <x v="1"/>
    <x v="670"/>
  </r>
  <r>
    <x v="5"/>
    <x v="0"/>
    <n v="1567"/>
    <x v="14"/>
    <x v="14"/>
    <x v="1"/>
    <x v="671"/>
  </r>
  <r>
    <x v="6"/>
    <x v="0"/>
    <n v="1567"/>
    <x v="14"/>
    <x v="14"/>
    <x v="1"/>
    <x v="672"/>
  </r>
  <r>
    <x v="7"/>
    <x v="0"/>
    <n v="1567"/>
    <x v="14"/>
    <x v="14"/>
    <x v="1"/>
    <x v="673"/>
  </r>
  <r>
    <x v="8"/>
    <x v="0"/>
    <n v="1567"/>
    <x v="14"/>
    <x v="14"/>
    <x v="1"/>
    <x v="674"/>
  </r>
  <r>
    <x v="9"/>
    <x v="0"/>
    <n v="1567"/>
    <x v="14"/>
    <x v="14"/>
    <x v="1"/>
    <x v="675"/>
  </r>
  <r>
    <x v="10"/>
    <x v="0"/>
    <n v="1567"/>
    <x v="14"/>
    <x v="14"/>
    <x v="1"/>
    <x v="676"/>
  </r>
  <r>
    <x v="11"/>
    <x v="0"/>
    <n v="1567"/>
    <x v="14"/>
    <x v="14"/>
    <x v="1"/>
    <x v="677"/>
  </r>
  <r>
    <x v="12"/>
    <x v="0"/>
    <n v="1567"/>
    <x v="14"/>
    <x v="14"/>
    <x v="1"/>
    <x v="678"/>
  </r>
  <r>
    <x v="13"/>
    <x v="0"/>
    <n v="1567"/>
    <x v="14"/>
    <x v="14"/>
    <x v="1"/>
    <x v="679"/>
  </r>
  <r>
    <x v="14"/>
    <x v="0"/>
    <n v="1567"/>
    <x v="14"/>
    <x v="14"/>
    <x v="1"/>
    <x v="680"/>
  </r>
  <r>
    <x v="15"/>
    <x v="0"/>
    <n v="1567"/>
    <x v="14"/>
    <x v="14"/>
    <x v="1"/>
    <x v="681"/>
  </r>
  <r>
    <x v="16"/>
    <x v="0"/>
    <n v="1567"/>
    <x v="14"/>
    <x v="14"/>
    <x v="1"/>
    <x v="682"/>
  </r>
  <r>
    <x v="17"/>
    <x v="0"/>
    <n v="1567"/>
    <x v="14"/>
    <x v="14"/>
    <x v="1"/>
    <x v="683"/>
  </r>
  <r>
    <x v="18"/>
    <x v="0"/>
    <n v="1567"/>
    <x v="14"/>
    <x v="14"/>
    <x v="1"/>
    <x v="684"/>
  </r>
  <r>
    <x v="0"/>
    <x v="0"/>
    <n v="1567"/>
    <x v="14"/>
    <x v="14"/>
    <x v="2"/>
    <x v="685"/>
  </r>
  <r>
    <x v="1"/>
    <x v="0"/>
    <n v="1567"/>
    <x v="14"/>
    <x v="14"/>
    <x v="2"/>
    <x v="379"/>
  </r>
  <r>
    <x v="2"/>
    <x v="0"/>
    <n v="1567"/>
    <x v="14"/>
    <x v="14"/>
    <x v="2"/>
    <x v="686"/>
  </r>
  <r>
    <x v="3"/>
    <x v="0"/>
    <n v="1567"/>
    <x v="14"/>
    <x v="14"/>
    <x v="2"/>
    <x v="687"/>
  </r>
  <r>
    <x v="4"/>
    <x v="0"/>
    <n v="1567"/>
    <x v="14"/>
    <x v="14"/>
    <x v="2"/>
    <x v="187"/>
  </r>
  <r>
    <x v="5"/>
    <x v="0"/>
    <n v="1567"/>
    <x v="14"/>
    <x v="14"/>
    <x v="2"/>
    <x v="688"/>
  </r>
  <r>
    <x v="6"/>
    <x v="0"/>
    <n v="1567"/>
    <x v="14"/>
    <x v="14"/>
    <x v="2"/>
    <x v="393"/>
  </r>
  <r>
    <x v="7"/>
    <x v="0"/>
    <n v="1567"/>
    <x v="14"/>
    <x v="14"/>
    <x v="2"/>
    <x v="66"/>
  </r>
  <r>
    <x v="8"/>
    <x v="0"/>
    <n v="1567"/>
    <x v="14"/>
    <x v="14"/>
    <x v="2"/>
    <x v="512"/>
  </r>
  <r>
    <x v="9"/>
    <x v="0"/>
    <n v="1567"/>
    <x v="14"/>
    <x v="14"/>
    <x v="2"/>
    <x v="689"/>
  </r>
  <r>
    <x v="10"/>
    <x v="0"/>
    <n v="1567"/>
    <x v="14"/>
    <x v="14"/>
    <x v="2"/>
    <x v="191"/>
  </r>
  <r>
    <x v="11"/>
    <x v="0"/>
    <n v="1567"/>
    <x v="14"/>
    <x v="14"/>
    <x v="2"/>
    <x v="645"/>
  </r>
  <r>
    <x v="12"/>
    <x v="0"/>
    <n v="1567"/>
    <x v="14"/>
    <x v="14"/>
    <x v="2"/>
    <x v="514"/>
  </r>
  <r>
    <x v="13"/>
    <x v="0"/>
    <n v="1567"/>
    <x v="14"/>
    <x v="14"/>
    <x v="2"/>
    <x v="558"/>
  </r>
  <r>
    <x v="14"/>
    <x v="0"/>
    <n v="1567"/>
    <x v="14"/>
    <x v="14"/>
    <x v="2"/>
    <x v="559"/>
  </r>
  <r>
    <x v="15"/>
    <x v="0"/>
    <n v="1567"/>
    <x v="14"/>
    <x v="14"/>
    <x v="2"/>
    <x v="516"/>
  </r>
  <r>
    <x v="16"/>
    <x v="0"/>
    <n v="1567"/>
    <x v="14"/>
    <x v="14"/>
    <x v="2"/>
    <x v="197"/>
  </r>
  <r>
    <x v="17"/>
    <x v="0"/>
    <n v="1567"/>
    <x v="14"/>
    <x v="14"/>
    <x v="2"/>
    <x v="646"/>
  </r>
  <r>
    <x v="18"/>
    <x v="0"/>
    <n v="1567"/>
    <x v="14"/>
    <x v="14"/>
    <x v="2"/>
    <x v="690"/>
  </r>
  <r>
    <x v="0"/>
    <x v="0"/>
    <n v="1571"/>
    <x v="15"/>
    <x v="15"/>
    <x v="0"/>
    <x v="691"/>
  </r>
  <r>
    <x v="1"/>
    <x v="0"/>
    <n v="1571"/>
    <x v="15"/>
    <x v="15"/>
    <x v="0"/>
    <x v="692"/>
  </r>
  <r>
    <x v="2"/>
    <x v="0"/>
    <n v="1571"/>
    <x v="15"/>
    <x v="15"/>
    <x v="0"/>
    <x v="693"/>
  </r>
  <r>
    <x v="3"/>
    <x v="0"/>
    <n v="1571"/>
    <x v="15"/>
    <x v="15"/>
    <x v="0"/>
    <x v="694"/>
  </r>
  <r>
    <x v="4"/>
    <x v="0"/>
    <n v="1571"/>
    <x v="15"/>
    <x v="15"/>
    <x v="0"/>
    <x v="695"/>
  </r>
  <r>
    <x v="5"/>
    <x v="0"/>
    <n v="1571"/>
    <x v="15"/>
    <x v="15"/>
    <x v="0"/>
    <x v="696"/>
  </r>
  <r>
    <x v="6"/>
    <x v="0"/>
    <n v="1571"/>
    <x v="15"/>
    <x v="15"/>
    <x v="0"/>
    <x v="697"/>
  </r>
  <r>
    <x v="7"/>
    <x v="0"/>
    <n v="1571"/>
    <x v="15"/>
    <x v="15"/>
    <x v="0"/>
    <x v="698"/>
  </r>
  <r>
    <x v="8"/>
    <x v="0"/>
    <n v="1571"/>
    <x v="15"/>
    <x v="15"/>
    <x v="0"/>
    <x v="699"/>
  </r>
  <r>
    <x v="9"/>
    <x v="0"/>
    <n v="1571"/>
    <x v="15"/>
    <x v="15"/>
    <x v="0"/>
    <x v="700"/>
  </r>
  <r>
    <x v="10"/>
    <x v="0"/>
    <n v="1571"/>
    <x v="15"/>
    <x v="15"/>
    <x v="0"/>
    <x v="701"/>
  </r>
  <r>
    <x v="11"/>
    <x v="0"/>
    <n v="1571"/>
    <x v="15"/>
    <x v="15"/>
    <x v="0"/>
    <x v="702"/>
  </r>
  <r>
    <x v="12"/>
    <x v="0"/>
    <n v="1571"/>
    <x v="15"/>
    <x v="15"/>
    <x v="0"/>
    <x v="703"/>
  </r>
  <r>
    <x v="13"/>
    <x v="0"/>
    <n v="1571"/>
    <x v="15"/>
    <x v="15"/>
    <x v="0"/>
    <x v="704"/>
  </r>
  <r>
    <x v="14"/>
    <x v="0"/>
    <n v="1571"/>
    <x v="15"/>
    <x v="15"/>
    <x v="0"/>
    <x v="705"/>
  </r>
  <r>
    <x v="15"/>
    <x v="0"/>
    <n v="1571"/>
    <x v="15"/>
    <x v="15"/>
    <x v="0"/>
    <x v="706"/>
  </r>
  <r>
    <x v="16"/>
    <x v="0"/>
    <n v="1571"/>
    <x v="15"/>
    <x v="15"/>
    <x v="0"/>
    <x v="707"/>
  </r>
  <r>
    <x v="17"/>
    <x v="0"/>
    <n v="1571"/>
    <x v="15"/>
    <x v="15"/>
    <x v="0"/>
    <x v="708"/>
  </r>
  <r>
    <x v="18"/>
    <x v="0"/>
    <n v="1571"/>
    <x v="15"/>
    <x v="15"/>
    <x v="0"/>
    <x v="709"/>
  </r>
  <r>
    <x v="0"/>
    <x v="0"/>
    <n v="1571"/>
    <x v="15"/>
    <x v="15"/>
    <x v="1"/>
    <x v="710"/>
  </r>
  <r>
    <x v="1"/>
    <x v="0"/>
    <n v="1571"/>
    <x v="15"/>
    <x v="15"/>
    <x v="1"/>
    <x v="711"/>
  </r>
  <r>
    <x v="2"/>
    <x v="0"/>
    <n v="1571"/>
    <x v="15"/>
    <x v="15"/>
    <x v="1"/>
    <x v="712"/>
  </r>
  <r>
    <x v="3"/>
    <x v="0"/>
    <n v="1571"/>
    <x v="15"/>
    <x v="15"/>
    <x v="1"/>
    <x v="713"/>
  </r>
  <r>
    <x v="4"/>
    <x v="0"/>
    <n v="1571"/>
    <x v="15"/>
    <x v="15"/>
    <x v="1"/>
    <x v="714"/>
  </r>
  <r>
    <x v="5"/>
    <x v="0"/>
    <n v="1571"/>
    <x v="15"/>
    <x v="15"/>
    <x v="1"/>
    <x v="715"/>
  </r>
  <r>
    <x v="6"/>
    <x v="0"/>
    <n v="1571"/>
    <x v="15"/>
    <x v="15"/>
    <x v="1"/>
    <x v="716"/>
  </r>
  <r>
    <x v="7"/>
    <x v="0"/>
    <n v="1571"/>
    <x v="15"/>
    <x v="15"/>
    <x v="1"/>
    <x v="717"/>
  </r>
  <r>
    <x v="8"/>
    <x v="0"/>
    <n v="1571"/>
    <x v="15"/>
    <x v="15"/>
    <x v="1"/>
    <x v="718"/>
  </r>
  <r>
    <x v="9"/>
    <x v="0"/>
    <n v="1571"/>
    <x v="15"/>
    <x v="15"/>
    <x v="1"/>
    <x v="719"/>
  </r>
  <r>
    <x v="10"/>
    <x v="0"/>
    <n v="1571"/>
    <x v="15"/>
    <x v="15"/>
    <x v="1"/>
    <x v="720"/>
  </r>
  <r>
    <x v="11"/>
    <x v="0"/>
    <n v="1571"/>
    <x v="15"/>
    <x v="15"/>
    <x v="1"/>
    <x v="721"/>
  </r>
  <r>
    <x v="12"/>
    <x v="0"/>
    <n v="1571"/>
    <x v="15"/>
    <x v="15"/>
    <x v="1"/>
    <x v="722"/>
  </r>
  <r>
    <x v="13"/>
    <x v="0"/>
    <n v="1571"/>
    <x v="15"/>
    <x v="15"/>
    <x v="1"/>
    <x v="723"/>
  </r>
  <r>
    <x v="14"/>
    <x v="0"/>
    <n v="1571"/>
    <x v="15"/>
    <x v="15"/>
    <x v="1"/>
    <x v="724"/>
  </r>
  <r>
    <x v="15"/>
    <x v="0"/>
    <n v="1571"/>
    <x v="15"/>
    <x v="15"/>
    <x v="1"/>
    <x v="725"/>
  </r>
  <r>
    <x v="16"/>
    <x v="0"/>
    <n v="1571"/>
    <x v="15"/>
    <x v="15"/>
    <x v="1"/>
    <x v="726"/>
  </r>
  <r>
    <x v="17"/>
    <x v="0"/>
    <n v="1571"/>
    <x v="15"/>
    <x v="15"/>
    <x v="1"/>
    <x v="727"/>
  </r>
  <r>
    <x v="18"/>
    <x v="0"/>
    <n v="1571"/>
    <x v="15"/>
    <x v="15"/>
    <x v="1"/>
    <x v="728"/>
  </r>
  <r>
    <x v="0"/>
    <x v="0"/>
    <n v="1571"/>
    <x v="15"/>
    <x v="15"/>
    <x v="2"/>
    <x v="514"/>
  </r>
  <r>
    <x v="1"/>
    <x v="0"/>
    <n v="1571"/>
    <x v="15"/>
    <x v="15"/>
    <x v="2"/>
    <x v="514"/>
  </r>
  <r>
    <x v="2"/>
    <x v="0"/>
    <n v="1571"/>
    <x v="15"/>
    <x v="15"/>
    <x v="2"/>
    <x v="239"/>
  </r>
  <r>
    <x v="3"/>
    <x v="0"/>
    <n v="1571"/>
    <x v="15"/>
    <x v="15"/>
    <x v="2"/>
    <x v="470"/>
  </r>
  <r>
    <x v="4"/>
    <x v="0"/>
    <n v="1571"/>
    <x v="15"/>
    <x v="15"/>
    <x v="2"/>
    <x v="470"/>
  </r>
  <r>
    <x v="5"/>
    <x v="0"/>
    <n v="1571"/>
    <x v="15"/>
    <x v="15"/>
    <x v="2"/>
    <x v="195"/>
  </r>
  <r>
    <x v="6"/>
    <x v="0"/>
    <n v="1571"/>
    <x v="15"/>
    <x v="15"/>
    <x v="2"/>
    <x v="600"/>
  </r>
  <r>
    <x v="7"/>
    <x v="0"/>
    <n v="1571"/>
    <x v="15"/>
    <x v="15"/>
    <x v="2"/>
    <x v="471"/>
  </r>
  <r>
    <x v="8"/>
    <x v="0"/>
    <n v="1571"/>
    <x v="15"/>
    <x v="15"/>
    <x v="2"/>
    <x v="38"/>
  </r>
  <r>
    <x v="9"/>
    <x v="0"/>
    <n v="1571"/>
    <x v="15"/>
    <x v="15"/>
    <x v="2"/>
    <x v="41"/>
  </r>
  <r>
    <x v="10"/>
    <x v="0"/>
    <n v="1571"/>
    <x v="15"/>
    <x v="15"/>
    <x v="2"/>
    <x v="138"/>
  </r>
  <r>
    <x v="11"/>
    <x v="0"/>
    <n v="1571"/>
    <x v="15"/>
    <x v="15"/>
    <x v="2"/>
    <x v="139"/>
  </r>
  <r>
    <x v="12"/>
    <x v="0"/>
    <n v="1571"/>
    <x v="15"/>
    <x v="15"/>
    <x v="2"/>
    <x v="45"/>
  </r>
  <r>
    <x v="13"/>
    <x v="0"/>
    <n v="1571"/>
    <x v="15"/>
    <x v="15"/>
    <x v="2"/>
    <x v="141"/>
  </r>
  <r>
    <x v="14"/>
    <x v="0"/>
    <n v="1571"/>
    <x v="15"/>
    <x v="15"/>
    <x v="2"/>
    <x v="52"/>
  </r>
  <r>
    <x v="15"/>
    <x v="0"/>
    <n v="1571"/>
    <x v="15"/>
    <x v="15"/>
    <x v="2"/>
    <x v="142"/>
  </r>
  <r>
    <x v="16"/>
    <x v="0"/>
    <n v="1571"/>
    <x v="15"/>
    <x v="15"/>
    <x v="2"/>
    <x v="52"/>
  </r>
  <r>
    <x v="17"/>
    <x v="0"/>
    <n v="1571"/>
    <x v="15"/>
    <x v="15"/>
    <x v="2"/>
    <x v="143"/>
  </r>
  <r>
    <x v="18"/>
    <x v="0"/>
    <n v="1571"/>
    <x v="15"/>
    <x v="15"/>
    <x v="2"/>
    <x v="144"/>
  </r>
  <r>
    <x v="0"/>
    <x v="0"/>
    <n v="1573"/>
    <x v="16"/>
    <x v="16"/>
    <x v="0"/>
    <x v="729"/>
  </r>
  <r>
    <x v="1"/>
    <x v="0"/>
    <n v="1573"/>
    <x v="16"/>
    <x v="16"/>
    <x v="0"/>
    <x v="730"/>
  </r>
  <r>
    <x v="2"/>
    <x v="0"/>
    <n v="1573"/>
    <x v="16"/>
    <x v="16"/>
    <x v="0"/>
    <x v="731"/>
  </r>
  <r>
    <x v="3"/>
    <x v="0"/>
    <n v="1573"/>
    <x v="16"/>
    <x v="16"/>
    <x v="0"/>
    <x v="732"/>
  </r>
  <r>
    <x v="4"/>
    <x v="0"/>
    <n v="1573"/>
    <x v="16"/>
    <x v="16"/>
    <x v="0"/>
    <x v="733"/>
  </r>
  <r>
    <x v="5"/>
    <x v="0"/>
    <n v="1573"/>
    <x v="16"/>
    <x v="16"/>
    <x v="0"/>
    <x v="734"/>
  </r>
  <r>
    <x v="6"/>
    <x v="0"/>
    <n v="1573"/>
    <x v="16"/>
    <x v="16"/>
    <x v="0"/>
    <x v="735"/>
  </r>
  <r>
    <x v="7"/>
    <x v="0"/>
    <n v="1573"/>
    <x v="16"/>
    <x v="16"/>
    <x v="0"/>
    <x v="736"/>
  </r>
  <r>
    <x v="8"/>
    <x v="0"/>
    <n v="1573"/>
    <x v="16"/>
    <x v="16"/>
    <x v="0"/>
    <x v="737"/>
  </r>
  <r>
    <x v="9"/>
    <x v="0"/>
    <n v="1573"/>
    <x v="16"/>
    <x v="16"/>
    <x v="0"/>
    <x v="738"/>
  </r>
  <r>
    <x v="10"/>
    <x v="0"/>
    <n v="1573"/>
    <x v="16"/>
    <x v="16"/>
    <x v="0"/>
    <x v="739"/>
  </r>
  <r>
    <x v="11"/>
    <x v="0"/>
    <n v="1573"/>
    <x v="16"/>
    <x v="16"/>
    <x v="0"/>
    <x v="740"/>
  </r>
  <r>
    <x v="12"/>
    <x v="0"/>
    <n v="1573"/>
    <x v="16"/>
    <x v="16"/>
    <x v="0"/>
    <x v="741"/>
  </r>
  <r>
    <x v="13"/>
    <x v="0"/>
    <n v="1573"/>
    <x v="16"/>
    <x v="16"/>
    <x v="0"/>
    <x v="742"/>
  </r>
  <r>
    <x v="14"/>
    <x v="0"/>
    <n v="1573"/>
    <x v="16"/>
    <x v="16"/>
    <x v="0"/>
    <x v="743"/>
  </r>
  <r>
    <x v="15"/>
    <x v="0"/>
    <n v="1573"/>
    <x v="16"/>
    <x v="16"/>
    <x v="0"/>
    <x v="744"/>
  </r>
  <r>
    <x v="16"/>
    <x v="0"/>
    <n v="1573"/>
    <x v="16"/>
    <x v="16"/>
    <x v="0"/>
    <x v="745"/>
  </r>
  <r>
    <x v="17"/>
    <x v="0"/>
    <n v="1573"/>
    <x v="16"/>
    <x v="16"/>
    <x v="0"/>
    <x v="746"/>
  </r>
  <r>
    <x v="18"/>
    <x v="0"/>
    <n v="1573"/>
    <x v="16"/>
    <x v="16"/>
    <x v="0"/>
    <x v="747"/>
  </r>
  <r>
    <x v="0"/>
    <x v="0"/>
    <n v="1573"/>
    <x v="16"/>
    <x v="16"/>
    <x v="1"/>
    <x v="748"/>
  </r>
  <r>
    <x v="1"/>
    <x v="0"/>
    <n v="1573"/>
    <x v="16"/>
    <x v="16"/>
    <x v="1"/>
    <x v="749"/>
  </r>
  <r>
    <x v="2"/>
    <x v="0"/>
    <n v="1573"/>
    <x v="16"/>
    <x v="16"/>
    <x v="1"/>
    <x v="750"/>
  </r>
  <r>
    <x v="3"/>
    <x v="0"/>
    <n v="1573"/>
    <x v="16"/>
    <x v="16"/>
    <x v="1"/>
    <x v="751"/>
  </r>
  <r>
    <x v="4"/>
    <x v="0"/>
    <n v="1573"/>
    <x v="16"/>
    <x v="16"/>
    <x v="1"/>
    <x v="752"/>
  </r>
  <r>
    <x v="5"/>
    <x v="0"/>
    <n v="1573"/>
    <x v="16"/>
    <x v="16"/>
    <x v="1"/>
    <x v="753"/>
  </r>
  <r>
    <x v="6"/>
    <x v="0"/>
    <n v="1573"/>
    <x v="16"/>
    <x v="16"/>
    <x v="1"/>
    <x v="754"/>
  </r>
  <r>
    <x v="7"/>
    <x v="0"/>
    <n v="1573"/>
    <x v="16"/>
    <x v="16"/>
    <x v="1"/>
    <x v="755"/>
  </r>
  <r>
    <x v="8"/>
    <x v="0"/>
    <n v="1573"/>
    <x v="16"/>
    <x v="16"/>
    <x v="1"/>
    <x v="756"/>
  </r>
  <r>
    <x v="9"/>
    <x v="0"/>
    <n v="1573"/>
    <x v="16"/>
    <x v="16"/>
    <x v="1"/>
    <x v="757"/>
  </r>
  <r>
    <x v="10"/>
    <x v="0"/>
    <n v="1573"/>
    <x v="16"/>
    <x v="16"/>
    <x v="1"/>
    <x v="758"/>
  </r>
  <r>
    <x v="11"/>
    <x v="0"/>
    <n v="1573"/>
    <x v="16"/>
    <x v="16"/>
    <x v="1"/>
    <x v="759"/>
  </r>
  <r>
    <x v="12"/>
    <x v="0"/>
    <n v="1573"/>
    <x v="16"/>
    <x v="16"/>
    <x v="1"/>
    <x v="760"/>
  </r>
  <r>
    <x v="13"/>
    <x v="0"/>
    <n v="1573"/>
    <x v="16"/>
    <x v="16"/>
    <x v="1"/>
    <x v="761"/>
  </r>
  <r>
    <x v="14"/>
    <x v="0"/>
    <n v="1573"/>
    <x v="16"/>
    <x v="16"/>
    <x v="1"/>
    <x v="762"/>
  </r>
  <r>
    <x v="15"/>
    <x v="0"/>
    <n v="1573"/>
    <x v="16"/>
    <x v="16"/>
    <x v="1"/>
    <x v="763"/>
  </r>
  <r>
    <x v="16"/>
    <x v="0"/>
    <n v="1573"/>
    <x v="16"/>
    <x v="16"/>
    <x v="1"/>
    <x v="764"/>
  </r>
  <r>
    <x v="17"/>
    <x v="0"/>
    <n v="1573"/>
    <x v="16"/>
    <x v="16"/>
    <x v="1"/>
    <x v="765"/>
  </r>
  <r>
    <x v="18"/>
    <x v="0"/>
    <n v="1573"/>
    <x v="16"/>
    <x v="16"/>
    <x v="1"/>
    <x v="766"/>
  </r>
  <r>
    <x v="0"/>
    <x v="0"/>
    <n v="1573"/>
    <x v="16"/>
    <x v="16"/>
    <x v="2"/>
    <x v="245"/>
  </r>
  <r>
    <x v="1"/>
    <x v="0"/>
    <n v="1573"/>
    <x v="16"/>
    <x v="16"/>
    <x v="2"/>
    <x v="601"/>
  </r>
  <r>
    <x v="2"/>
    <x v="0"/>
    <n v="1573"/>
    <x v="16"/>
    <x v="16"/>
    <x v="2"/>
    <x v="247"/>
  </r>
  <r>
    <x v="3"/>
    <x v="0"/>
    <n v="1573"/>
    <x v="16"/>
    <x v="16"/>
    <x v="2"/>
    <x v="601"/>
  </r>
  <r>
    <x v="4"/>
    <x v="0"/>
    <n v="1573"/>
    <x v="16"/>
    <x v="16"/>
    <x v="2"/>
    <x v="139"/>
  </r>
  <r>
    <x v="5"/>
    <x v="0"/>
    <n v="1573"/>
    <x v="16"/>
    <x v="16"/>
    <x v="2"/>
    <x v="139"/>
  </r>
  <r>
    <x v="6"/>
    <x v="0"/>
    <n v="1573"/>
    <x v="16"/>
    <x v="16"/>
    <x v="2"/>
    <x v="46"/>
  </r>
  <r>
    <x v="7"/>
    <x v="0"/>
    <n v="1573"/>
    <x v="16"/>
    <x v="16"/>
    <x v="2"/>
    <x v="49"/>
  </r>
  <r>
    <x v="8"/>
    <x v="0"/>
    <n v="1573"/>
    <x v="16"/>
    <x v="16"/>
    <x v="2"/>
    <x v="141"/>
  </r>
  <r>
    <x v="9"/>
    <x v="0"/>
    <n v="1573"/>
    <x v="16"/>
    <x v="16"/>
    <x v="2"/>
    <x v="142"/>
  </r>
  <r>
    <x v="10"/>
    <x v="0"/>
    <n v="1573"/>
    <x v="16"/>
    <x v="16"/>
    <x v="2"/>
    <x v="142"/>
  </r>
  <r>
    <x v="11"/>
    <x v="0"/>
    <n v="1573"/>
    <x v="16"/>
    <x v="16"/>
    <x v="2"/>
    <x v="55"/>
  </r>
  <r>
    <x v="12"/>
    <x v="0"/>
    <n v="1573"/>
    <x v="16"/>
    <x v="16"/>
    <x v="2"/>
    <x v="289"/>
  </r>
  <r>
    <x v="13"/>
    <x v="0"/>
    <n v="1573"/>
    <x v="16"/>
    <x v="16"/>
    <x v="2"/>
    <x v="290"/>
  </r>
  <r>
    <x v="14"/>
    <x v="0"/>
    <n v="1573"/>
    <x v="16"/>
    <x v="16"/>
    <x v="2"/>
    <x v="291"/>
  </r>
  <r>
    <x v="15"/>
    <x v="0"/>
    <n v="1573"/>
    <x v="16"/>
    <x v="16"/>
    <x v="2"/>
    <x v="286"/>
  </r>
  <r>
    <x v="16"/>
    <x v="0"/>
    <n v="1573"/>
    <x v="16"/>
    <x v="16"/>
    <x v="2"/>
    <x v="767"/>
  </r>
  <r>
    <x v="17"/>
    <x v="0"/>
    <n v="1573"/>
    <x v="16"/>
    <x v="16"/>
    <x v="2"/>
    <x v="286"/>
  </r>
  <r>
    <x v="18"/>
    <x v="0"/>
    <n v="1573"/>
    <x v="16"/>
    <x v="16"/>
    <x v="2"/>
    <x v="287"/>
  </r>
  <r>
    <x v="0"/>
    <x v="0"/>
    <n v="1576"/>
    <x v="17"/>
    <x v="17"/>
    <x v="0"/>
    <x v="768"/>
  </r>
  <r>
    <x v="1"/>
    <x v="0"/>
    <n v="1576"/>
    <x v="17"/>
    <x v="17"/>
    <x v="0"/>
    <x v="769"/>
  </r>
  <r>
    <x v="2"/>
    <x v="0"/>
    <n v="1576"/>
    <x v="17"/>
    <x v="17"/>
    <x v="0"/>
    <x v="770"/>
  </r>
  <r>
    <x v="3"/>
    <x v="0"/>
    <n v="1576"/>
    <x v="17"/>
    <x v="17"/>
    <x v="0"/>
    <x v="771"/>
  </r>
  <r>
    <x v="4"/>
    <x v="0"/>
    <n v="1576"/>
    <x v="17"/>
    <x v="17"/>
    <x v="0"/>
    <x v="772"/>
  </r>
  <r>
    <x v="5"/>
    <x v="0"/>
    <n v="1576"/>
    <x v="17"/>
    <x v="17"/>
    <x v="0"/>
    <x v="773"/>
  </r>
  <r>
    <x v="6"/>
    <x v="0"/>
    <n v="1576"/>
    <x v="17"/>
    <x v="17"/>
    <x v="0"/>
    <x v="774"/>
  </r>
  <r>
    <x v="7"/>
    <x v="0"/>
    <n v="1576"/>
    <x v="17"/>
    <x v="17"/>
    <x v="0"/>
    <x v="775"/>
  </r>
  <r>
    <x v="8"/>
    <x v="0"/>
    <n v="1576"/>
    <x v="17"/>
    <x v="17"/>
    <x v="0"/>
    <x v="776"/>
  </r>
  <r>
    <x v="9"/>
    <x v="0"/>
    <n v="1576"/>
    <x v="17"/>
    <x v="17"/>
    <x v="0"/>
    <x v="777"/>
  </r>
  <r>
    <x v="10"/>
    <x v="0"/>
    <n v="1576"/>
    <x v="17"/>
    <x v="17"/>
    <x v="0"/>
    <x v="778"/>
  </r>
  <r>
    <x v="11"/>
    <x v="0"/>
    <n v="1576"/>
    <x v="17"/>
    <x v="17"/>
    <x v="0"/>
    <x v="779"/>
  </r>
  <r>
    <x v="12"/>
    <x v="0"/>
    <n v="1576"/>
    <x v="17"/>
    <x v="17"/>
    <x v="0"/>
    <x v="780"/>
  </r>
  <r>
    <x v="13"/>
    <x v="0"/>
    <n v="1576"/>
    <x v="17"/>
    <x v="17"/>
    <x v="0"/>
    <x v="781"/>
  </r>
  <r>
    <x v="14"/>
    <x v="0"/>
    <n v="1576"/>
    <x v="17"/>
    <x v="17"/>
    <x v="0"/>
    <x v="782"/>
  </r>
  <r>
    <x v="15"/>
    <x v="0"/>
    <n v="1576"/>
    <x v="17"/>
    <x v="17"/>
    <x v="0"/>
    <x v="783"/>
  </r>
  <r>
    <x v="16"/>
    <x v="0"/>
    <n v="1576"/>
    <x v="17"/>
    <x v="17"/>
    <x v="0"/>
    <x v="784"/>
  </r>
  <r>
    <x v="17"/>
    <x v="0"/>
    <n v="1576"/>
    <x v="17"/>
    <x v="17"/>
    <x v="0"/>
    <x v="785"/>
  </r>
  <r>
    <x v="18"/>
    <x v="0"/>
    <n v="1576"/>
    <x v="17"/>
    <x v="17"/>
    <x v="0"/>
    <x v="786"/>
  </r>
  <r>
    <x v="0"/>
    <x v="0"/>
    <n v="1576"/>
    <x v="17"/>
    <x v="17"/>
    <x v="1"/>
    <x v="787"/>
  </r>
  <r>
    <x v="1"/>
    <x v="0"/>
    <n v="1576"/>
    <x v="17"/>
    <x v="17"/>
    <x v="1"/>
    <x v="788"/>
  </r>
  <r>
    <x v="2"/>
    <x v="0"/>
    <n v="1576"/>
    <x v="17"/>
    <x v="17"/>
    <x v="1"/>
    <x v="789"/>
  </r>
  <r>
    <x v="3"/>
    <x v="0"/>
    <n v="1576"/>
    <x v="17"/>
    <x v="17"/>
    <x v="1"/>
    <x v="790"/>
  </r>
  <r>
    <x v="4"/>
    <x v="0"/>
    <n v="1576"/>
    <x v="17"/>
    <x v="17"/>
    <x v="1"/>
    <x v="791"/>
  </r>
  <r>
    <x v="5"/>
    <x v="0"/>
    <n v="1576"/>
    <x v="17"/>
    <x v="17"/>
    <x v="1"/>
    <x v="792"/>
  </r>
  <r>
    <x v="6"/>
    <x v="0"/>
    <n v="1576"/>
    <x v="17"/>
    <x v="17"/>
    <x v="1"/>
    <x v="793"/>
  </r>
  <r>
    <x v="7"/>
    <x v="0"/>
    <n v="1576"/>
    <x v="17"/>
    <x v="17"/>
    <x v="1"/>
    <x v="794"/>
  </r>
  <r>
    <x v="8"/>
    <x v="0"/>
    <n v="1576"/>
    <x v="17"/>
    <x v="17"/>
    <x v="1"/>
    <x v="795"/>
  </r>
  <r>
    <x v="9"/>
    <x v="0"/>
    <n v="1576"/>
    <x v="17"/>
    <x v="17"/>
    <x v="1"/>
    <x v="796"/>
  </r>
  <r>
    <x v="10"/>
    <x v="0"/>
    <n v="1576"/>
    <x v="17"/>
    <x v="17"/>
    <x v="1"/>
    <x v="797"/>
  </r>
  <r>
    <x v="11"/>
    <x v="0"/>
    <n v="1576"/>
    <x v="17"/>
    <x v="17"/>
    <x v="1"/>
    <x v="798"/>
  </r>
  <r>
    <x v="12"/>
    <x v="0"/>
    <n v="1576"/>
    <x v="17"/>
    <x v="17"/>
    <x v="1"/>
    <x v="799"/>
  </r>
  <r>
    <x v="13"/>
    <x v="0"/>
    <n v="1576"/>
    <x v="17"/>
    <x v="17"/>
    <x v="1"/>
    <x v="800"/>
  </r>
  <r>
    <x v="14"/>
    <x v="0"/>
    <n v="1576"/>
    <x v="17"/>
    <x v="17"/>
    <x v="1"/>
    <x v="801"/>
  </r>
  <r>
    <x v="15"/>
    <x v="0"/>
    <n v="1576"/>
    <x v="17"/>
    <x v="17"/>
    <x v="1"/>
    <x v="802"/>
  </r>
  <r>
    <x v="16"/>
    <x v="0"/>
    <n v="1576"/>
    <x v="17"/>
    <x v="17"/>
    <x v="1"/>
    <x v="803"/>
  </r>
  <r>
    <x v="17"/>
    <x v="0"/>
    <n v="1576"/>
    <x v="17"/>
    <x v="17"/>
    <x v="1"/>
    <x v="804"/>
  </r>
  <r>
    <x v="18"/>
    <x v="0"/>
    <n v="1576"/>
    <x v="17"/>
    <x v="17"/>
    <x v="1"/>
    <x v="805"/>
  </r>
  <r>
    <x v="0"/>
    <x v="0"/>
    <n v="1576"/>
    <x v="17"/>
    <x v="17"/>
    <x v="2"/>
    <x v="806"/>
  </r>
  <r>
    <x v="1"/>
    <x v="0"/>
    <n v="1576"/>
    <x v="17"/>
    <x v="17"/>
    <x v="2"/>
    <x v="807"/>
  </r>
  <r>
    <x v="2"/>
    <x v="0"/>
    <n v="1576"/>
    <x v="17"/>
    <x v="17"/>
    <x v="2"/>
    <x v="640"/>
  </r>
  <r>
    <x v="3"/>
    <x v="0"/>
    <n v="1576"/>
    <x v="17"/>
    <x v="17"/>
    <x v="2"/>
    <x v="464"/>
  </r>
  <r>
    <x v="4"/>
    <x v="0"/>
    <n v="1576"/>
    <x v="17"/>
    <x v="17"/>
    <x v="2"/>
    <x v="467"/>
  </r>
  <r>
    <x v="5"/>
    <x v="0"/>
    <n v="1576"/>
    <x v="17"/>
    <x v="17"/>
    <x v="2"/>
    <x v="467"/>
  </r>
  <r>
    <x v="6"/>
    <x v="0"/>
    <n v="1576"/>
    <x v="17"/>
    <x v="17"/>
    <x v="2"/>
    <x v="689"/>
  </r>
  <r>
    <x v="7"/>
    <x v="0"/>
    <n v="1576"/>
    <x v="17"/>
    <x v="17"/>
    <x v="2"/>
    <x v="808"/>
  </r>
  <r>
    <x v="8"/>
    <x v="0"/>
    <n v="1576"/>
    <x v="17"/>
    <x v="17"/>
    <x v="2"/>
    <x v="645"/>
  </r>
  <r>
    <x v="9"/>
    <x v="0"/>
    <n v="1576"/>
    <x v="17"/>
    <x v="17"/>
    <x v="2"/>
    <x v="514"/>
  </r>
  <r>
    <x v="10"/>
    <x v="0"/>
    <n v="1576"/>
    <x v="17"/>
    <x v="17"/>
    <x v="2"/>
    <x v="809"/>
  </r>
  <r>
    <x v="11"/>
    <x v="0"/>
    <n v="1576"/>
    <x v="17"/>
    <x v="17"/>
    <x v="2"/>
    <x v="515"/>
  </r>
  <r>
    <x v="12"/>
    <x v="0"/>
    <n v="1576"/>
    <x v="17"/>
    <x v="17"/>
    <x v="2"/>
    <x v="242"/>
  </r>
  <r>
    <x v="13"/>
    <x v="0"/>
    <n v="1576"/>
    <x v="17"/>
    <x v="17"/>
    <x v="2"/>
    <x v="646"/>
  </r>
  <r>
    <x v="14"/>
    <x v="0"/>
    <n v="1576"/>
    <x v="17"/>
    <x v="17"/>
    <x v="2"/>
    <x v="471"/>
  </r>
  <r>
    <x v="15"/>
    <x v="0"/>
    <n v="1576"/>
    <x v="17"/>
    <x v="17"/>
    <x v="2"/>
    <x v="517"/>
  </r>
  <r>
    <x v="16"/>
    <x v="0"/>
    <n v="1576"/>
    <x v="17"/>
    <x v="17"/>
    <x v="2"/>
    <x v="424"/>
  </r>
  <r>
    <x v="17"/>
    <x v="0"/>
    <n v="1576"/>
    <x v="17"/>
    <x v="17"/>
    <x v="2"/>
    <x v="41"/>
  </r>
  <r>
    <x v="18"/>
    <x v="0"/>
    <n v="1576"/>
    <x v="17"/>
    <x v="17"/>
    <x v="2"/>
    <x v="810"/>
  </r>
  <r>
    <x v="0"/>
    <x v="1"/>
    <n v="1601"/>
    <x v="18"/>
    <x v="18"/>
    <x v="0"/>
    <x v="811"/>
  </r>
  <r>
    <x v="1"/>
    <x v="1"/>
    <n v="1601"/>
    <x v="18"/>
    <x v="18"/>
    <x v="0"/>
    <x v="812"/>
  </r>
  <r>
    <x v="2"/>
    <x v="1"/>
    <n v="1601"/>
    <x v="18"/>
    <x v="18"/>
    <x v="0"/>
    <x v="813"/>
  </r>
  <r>
    <x v="3"/>
    <x v="1"/>
    <n v="1601"/>
    <x v="18"/>
    <x v="18"/>
    <x v="0"/>
    <x v="814"/>
  </r>
  <r>
    <x v="4"/>
    <x v="1"/>
    <n v="1601"/>
    <x v="18"/>
    <x v="18"/>
    <x v="0"/>
    <x v="815"/>
  </r>
  <r>
    <x v="5"/>
    <x v="1"/>
    <n v="1601"/>
    <x v="18"/>
    <x v="18"/>
    <x v="0"/>
    <x v="816"/>
  </r>
  <r>
    <x v="6"/>
    <x v="1"/>
    <n v="1601"/>
    <x v="18"/>
    <x v="18"/>
    <x v="0"/>
    <x v="817"/>
  </r>
  <r>
    <x v="7"/>
    <x v="1"/>
    <n v="1601"/>
    <x v="18"/>
    <x v="18"/>
    <x v="0"/>
    <x v="818"/>
  </r>
  <r>
    <x v="8"/>
    <x v="1"/>
    <n v="1601"/>
    <x v="18"/>
    <x v="18"/>
    <x v="0"/>
    <x v="819"/>
  </r>
  <r>
    <x v="9"/>
    <x v="1"/>
    <n v="1601"/>
    <x v="18"/>
    <x v="18"/>
    <x v="0"/>
    <x v="820"/>
  </r>
  <r>
    <x v="10"/>
    <x v="1"/>
    <n v="1601"/>
    <x v="18"/>
    <x v="18"/>
    <x v="0"/>
    <x v="821"/>
  </r>
  <r>
    <x v="11"/>
    <x v="1"/>
    <n v="1601"/>
    <x v="18"/>
    <x v="18"/>
    <x v="0"/>
    <x v="822"/>
  </r>
  <r>
    <x v="12"/>
    <x v="1"/>
    <n v="1601"/>
    <x v="18"/>
    <x v="18"/>
    <x v="0"/>
    <x v="823"/>
  </r>
  <r>
    <x v="13"/>
    <x v="1"/>
    <n v="1601"/>
    <x v="18"/>
    <x v="18"/>
    <x v="0"/>
    <x v="824"/>
  </r>
  <r>
    <x v="14"/>
    <x v="1"/>
    <n v="1601"/>
    <x v="18"/>
    <x v="18"/>
    <x v="0"/>
    <x v="825"/>
  </r>
  <r>
    <x v="15"/>
    <x v="1"/>
    <n v="1601"/>
    <x v="18"/>
    <x v="18"/>
    <x v="0"/>
    <x v="826"/>
  </r>
  <r>
    <x v="16"/>
    <x v="1"/>
    <n v="1601"/>
    <x v="18"/>
    <x v="18"/>
    <x v="0"/>
    <x v="827"/>
  </r>
  <r>
    <x v="17"/>
    <x v="1"/>
    <n v="1601"/>
    <x v="18"/>
    <x v="18"/>
    <x v="0"/>
    <x v="828"/>
  </r>
  <r>
    <x v="18"/>
    <x v="1"/>
    <n v="1601"/>
    <x v="18"/>
    <x v="18"/>
    <x v="0"/>
    <x v="829"/>
  </r>
  <r>
    <x v="0"/>
    <x v="1"/>
    <n v="1601"/>
    <x v="18"/>
    <x v="18"/>
    <x v="1"/>
    <x v="830"/>
  </r>
  <r>
    <x v="1"/>
    <x v="1"/>
    <n v="1601"/>
    <x v="18"/>
    <x v="18"/>
    <x v="1"/>
    <x v="831"/>
  </r>
  <r>
    <x v="2"/>
    <x v="1"/>
    <n v="1601"/>
    <x v="18"/>
    <x v="18"/>
    <x v="1"/>
    <x v="832"/>
  </r>
  <r>
    <x v="3"/>
    <x v="1"/>
    <n v="1601"/>
    <x v="18"/>
    <x v="18"/>
    <x v="1"/>
    <x v="833"/>
  </r>
  <r>
    <x v="4"/>
    <x v="1"/>
    <n v="1601"/>
    <x v="18"/>
    <x v="18"/>
    <x v="1"/>
    <x v="834"/>
  </r>
  <r>
    <x v="5"/>
    <x v="1"/>
    <n v="1601"/>
    <x v="18"/>
    <x v="18"/>
    <x v="1"/>
    <x v="835"/>
  </r>
  <r>
    <x v="6"/>
    <x v="1"/>
    <n v="1601"/>
    <x v="18"/>
    <x v="18"/>
    <x v="1"/>
    <x v="836"/>
  </r>
  <r>
    <x v="7"/>
    <x v="1"/>
    <n v="1601"/>
    <x v="18"/>
    <x v="18"/>
    <x v="1"/>
    <x v="837"/>
  </r>
  <r>
    <x v="8"/>
    <x v="1"/>
    <n v="1601"/>
    <x v="18"/>
    <x v="18"/>
    <x v="1"/>
    <x v="838"/>
  </r>
  <r>
    <x v="9"/>
    <x v="1"/>
    <n v="1601"/>
    <x v="18"/>
    <x v="18"/>
    <x v="1"/>
    <x v="839"/>
  </r>
  <r>
    <x v="10"/>
    <x v="1"/>
    <n v="1601"/>
    <x v="18"/>
    <x v="18"/>
    <x v="1"/>
    <x v="840"/>
  </r>
  <r>
    <x v="11"/>
    <x v="1"/>
    <n v="1601"/>
    <x v="18"/>
    <x v="18"/>
    <x v="1"/>
    <x v="841"/>
  </r>
  <r>
    <x v="12"/>
    <x v="1"/>
    <n v="1601"/>
    <x v="18"/>
    <x v="18"/>
    <x v="1"/>
    <x v="842"/>
  </r>
  <r>
    <x v="13"/>
    <x v="1"/>
    <n v="1601"/>
    <x v="18"/>
    <x v="18"/>
    <x v="1"/>
    <x v="843"/>
  </r>
  <r>
    <x v="14"/>
    <x v="1"/>
    <n v="1601"/>
    <x v="18"/>
    <x v="18"/>
    <x v="1"/>
    <x v="844"/>
  </r>
  <r>
    <x v="15"/>
    <x v="1"/>
    <n v="1601"/>
    <x v="18"/>
    <x v="18"/>
    <x v="1"/>
    <x v="845"/>
  </r>
  <r>
    <x v="16"/>
    <x v="1"/>
    <n v="1601"/>
    <x v="18"/>
    <x v="18"/>
    <x v="1"/>
    <x v="846"/>
  </r>
  <r>
    <x v="17"/>
    <x v="1"/>
    <n v="1601"/>
    <x v="18"/>
    <x v="18"/>
    <x v="1"/>
    <x v="847"/>
  </r>
  <r>
    <x v="18"/>
    <x v="1"/>
    <n v="1601"/>
    <x v="18"/>
    <x v="18"/>
    <x v="1"/>
    <x v="848"/>
  </r>
  <r>
    <x v="0"/>
    <x v="1"/>
    <n v="1601"/>
    <x v="18"/>
    <x v="18"/>
    <x v="2"/>
    <x v="849"/>
  </r>
  <r>
    <x v="1"/>
    <x v="1"/>
    <n v="1601"/>
    <x v="18"/>
    <x v="18"/>
    <x v="2"/>
    <x v="193"/>
  </r>
  <r>
    <x v="2"/>
    <x v="1"/>
    <n v="1601"/>
    <x v="18"/>
    <x v="18"/>
    <x v="2"/>
    <x v="239"/>
  </r>
  <r>
    <x v="3"/>
    <x v="1"/>
    <n v="1601"/>
    <x v="18"/>
    <x v="18"/>
    <x v="2"/>
    <x v="809"/>
  </r>
  <r>
    <x v="4"/>
    <x v="1"/>
    <n v="1601"/>
    <x v="18"/>
    <x v="18"/>
    <x v="2"/>
    <x v="240"/>
  </r>
  <r>
    <x v="5"/>
    <x v="1"/>
    <n v="1601"/>
    <x v="18"/>
    <x v="18"/>
    <x v="2"/>
    <x v="194"/>
  </r>
  <r>
    <x v="6"/>
    <x v="1"/>
    <n v="1601"/>
    <x v="18"/>
    <x v="18"/>
    <x v="2"/>
    <x v="197"/>
  </r>
  <r>
    <x v="7"/>
    <x v="1"/>
    <n v="1601"/>
    <x v="18"/>
    <x v="18"/>
    <x v="2"/>
    <x v="424"/>
  </r>
  <r>
    <x v="8"/>
    <x v="1"/>
    <n v="1601"/>
    <x v="18"/>
    <x v="18"/>
    <x v="2"/>
    <x v="136"/>
  </r>
  <r>
    <x v="9"/>
    <x v="1"/>
    <n v="1601"/>
    <x v="18"/>
    <x v="18"/>
    <x v="2"/>
    <x v="137"/>
  </r>
  <r>
    <x v="10"/>
    <x v="1"/>
    <n v="1601"/>
    <x v="18"/>
    <x v="18"/>
    <x v="2"/>
    <x v="518"/>
  </r>
  <r>
    <x v="11"/>
    <x v="1"/>
    <n v="1601"/>
    <x v="18"/>
    <x v="18"/>
    <x v="2"/>
    <x v="245"/>
  </r>
  <r>
    <x v="12"/>
    <x v="1"/>
    <n v="1601"/>
    <x v="18"/>
    <x v="18"/>
    <x v="2"/>
    <x v="246"/>
  </r>
  <r>
    <x v="13"/>
    <x v="1"/>
    <n v="1601"/>
    <x v="18"/>
    <x v="18"/>
    <x v="2"/>
    <x v="44"/>
  </r>
  <r>
    <x v="14"/>
    <x v="1"/>
    <n v="1601"/>
    <x v="18"/>
    <x v="18"/>
    <x v="2"/>
    <x v="140"/>
  </r>
  <r>
    <x v="15"/>
    <x v="1"/>
    <n v="1601"/>
    <x v="18"/>
    <x v="18"/>
    <x v="2"/>
    <x v="46"/>
  </r>
  <r>
    <x v="16"/>
    <x v="1"/>
    <n v="1601"/>
    <x v="18"/>
    <x v="18"/>
    <x v="2"/>
    <x v="140"/>
  </r>
  <r>
    <x v="17"/>
    <x v="1"/>
    <n v="1601"/>
    <x v="18"/>
    <x v="18"/>
    <x v="2"/>
    <x v="46"/>
  </r>
  <r>
    <x v="18"/>
    <x v="1"/>
    <n v="1601"/>
    <x v="18"/>
    <x v="18"/>
    <x v="2"/>
    <x v="47"/>
  </r>
  <r>
    <x v="0"/>
    <x v="1"/>
    <n v="1612"/>
    <x v="19"/>
    <x v="19"/>
    <x v="0"/>
    <x v="850"/>
  </r>
  <r>
    <x v="1"/>
    <x v="1"/>
    <n v="1612"/>
    <x v="19"/>
    <x v="19"/>
    <x v="0"/>
    <x v="851"/>
  </r>
  <r>
    <x v="2"/>
    <x v="1"/>
    <n v="1612"/>
    <x v="19"/>
    <x v="19"/>
    <x v="0"/>
    <x v="852"/>
  </r>
  <r>
    <x v="3"/>
    <x v="1"/>
    <n v="1612"/>
    <x v="19"/>
    <x v="19"/>
    <x v="0"/>
    <x v="853"/>
  </r>
  <r>
    <x v="4"/>
    <x v="1"/>
    <n v="1612"/>
    <x v="19"/>
    <x v="19"/>
    <x v="0"/>
    <x v="854"/>
  </r>
  <r>
    <x v="5"/>
    <x v="1"/>
    <n v="1612"/>
    <x v="19"/>
    <x v="19"/>
    <x v="0"/>
    <x v="855"/>
  </r>
  <r>
    <x v="6"/>
    <x v="1"/>
    <n v="1612"/>
    <x v="19"/>
    <x v="19"/>
    <x v="0"/>
    <x v="856"/>
  </r>
  <r>
    <x v="7"/>
    <x v="1"/>
    <n v="1612"/>
    <x v="19"/>
    <x v="19"/>
    <x v="0"/>
    <x v="857"/>
  </r>
  <r>
    <x v="8"/>
    <x v="1"/>
    <n v="1612"/>
    <x v="19"/>
    <x v="19"/>
    <x v="0"/>
    <x v="858"/>
  </r>
  <r>
    <x v="9"/>
    <x v="1"/>
    <n v="1612"/>
    <x v="19"/>
    <x v="19"/>
    <x v="0"/>
    <x v="859"/>
  </r>
  <r>
    <x v="10"/>
    <x v="1"/>
    <n v="1612"/>
    <x v="19"/>
    <x v="19"/>
    <x v="0"/>
    <x v="860"/>
  </r>
  <r>
    <x v="11"/>
    <x v="1"/>
    <n v="1612"/>
    <x v="19"/>
    <x v="19"/>
    <x v="0"/>
    <x v="861"/>
  </r>
  <r>
    <x v="12"/>
    <x v="1"/>
    <n v="1612"/>
    <x v="19"/>
    <x v="19"/>
    <x v="0"/>
    <x v="862"/>
  </r>
  <r>
    <x v="13"/>
    <x v="1"/>
    <n v="1612"/>
    <x v="19"/>
    <x v="19"/>
    <x v="0"/>
    <x v="863"/>
  </r>
  <r>
    <x v="14"/>
    <x v="1"/>
    <n v="1612"/>
    <x v="19"/>
    <x v="19"/>
    <x v="0"/>
    <x v="864"/>
  </r>
  <r>
    <x v="15"/>
    <x v="1"/>
    <n v="1612"/>
    <x v="19"/>
    <x v="19"/>
    <x v="0"/>
    <x v="865"/>
  </r>
  <r>
    <x v="16"/>
    <x v="1"/>
    <n v="1612"/>
    <x v="19"/>
    <x v="19"/>
    <x v="0"/>
    <x v="866"/>
  </r>
  <r>
    <x v="17"/>
    <x v="1"/>
    <n v="1612"/>
    <x v="19"/>
    <x v="19"/>
    <x v="0"/>
    <x v="867"/>
  </r>
  <r>
    <x v="18"/>
    <x v="1"/>
    <n v="1612"/>
    <x v="19"/>
    <x v="19"/>
    <x v="0"/>
    <x v="868"/>
  </r>
  <r>
    <x v="0"/>
    <x v="1"/>
    <n v="1612"/>
    <x v="19"/>
    <x v="19"/>
    <x v="1"/>
    <x v="869"/>
  </r>
  <r>
    <x v="1"/>
    <x v="1"/>
    <n v="1612"/>
    <x v="19"/>
    <x v="19"/>
    <x v="1"/>
    <x v="870"/>
  </r>
  <r>
    <x v="2"/>
    <x v="1"/>
    <n v="1612"/>
    <x v="19"/>
    <x v="19"/>
    <x v="1"/>
    <x v="871"/>
  </r>
  <r>
    <x v="3"/>
    <x v="1"/>
    <n v="1612"/>
    <x v="19"/>
    <x v="19"/>
    <x v="1"/>
    <x v="872"/>
  </r>
  <r>
    <x v="4"/>
    <x v="1"/>
    <n v="1612"/>
    <x v="19"/>
    <x v="19"/>
    <x v="1"/>
    <x v="873"/>
  </r>
  <r>
    <x v="5"/>
    <x v="1"/>
    <n v="1612"/>
    <x v="19"/>
    <x v="19"/>
    <x v="1"/>
    <x v="874"/>
  </r>
  <r>
    <x v="6"/>
    <x v="1"/>
    <n v="1612"/>
    <x v="19"/>
    <x v="19"/>
    <x v="1"/>
    <x v="875"/>
  </r>
  <r>
    <x v="7"/>
    <x v="1"/>
    <n v="1612"/>
    <x v="19"/>
    <x v="19"/>
    <x v="1"/>
    <x v="876"/>
  </r>
  <r>
    <x v="8"/>
    <x v="1"/>
    <n v="1612"/>
    <x v="19"/>
    <x v="19"/>
    <x v="1"/>
    <x v="877"/>
  </r>
  <r>
    <x v="9"/>
    <x v="1"/>
    <n v="1612"/>
    <x v="19"/>
    <x v="19"/>
    <x v="1"/>
    <x v="878"/>
  </r>
  <r>
    <x v="10"/>
    <x v="1"/>
    <n v="1612"/>
    <x v="19"/>
    <x v="19"/>
    <x v="1"/>
    <x v="879"/>
  </r>
  <r>
    <x v="11"/>
    <x v="1"/>
    <n v="1612"/>
    <x v="19"/>
    <x v="19"/>
    <x v="1"/>
    <x v="880"/>
  </r>
  <r>
    <x v="12"/>
    <x v="1"/>
    <n v="1612"/>
    <x v="19"/>
    <x v="19"/>
    <x v="1"/>
    <x v="881"/>
  </r>
  <r>
    <x v="13"/>
    <x v="1"/>
    <n v="1612"/>
    <x v="19"/>
    <x v="19"/>
    <x v="1"/>
    <x v="882"/>
  </r>
  <r>
    <x v="14"/>
    <x v="1"/>
    <n v="1612"/>
    <x v="19"/>
    <x v="19"/>
    <x v="1"/>
    <x v="880"/>
  </r>
  <r>
    <x v="15"/>
    <x v="1"/>
    <n v="1612"/>
    <x v="19"/>
    <x v="19"/>
    <x v="1"/>
    <x v="883"/>
  </r>
  <r>
    <x v="16"/>
    <x v="1"/>
    <n v="1612"/>
    <x v="19"/>
    <x v="19"/>
    <x v="1"/>
    <x v="884"/>
  </r>
  <r>
    <x v="17"/>
    <x v="1"/>
    <n v="1612"/>
    <x v="19"/>
    <x v="19"/>
    <x v="1"/>
    <x v="885"/>
  </r>
  <r>
    <x v="18"/>
    <x v="1"/>
    <n v="1612"/>
    <x v="19"/>
    <x v="19"/>
    <x v="1"/>
    <x v="886"/>
  </r>
  <r>
    <x v="0"/>
    <x v="1"/>
    <n v="1612"/>
    <x v="19"/>
    <x v="19"/>
    <x v="2"/>
    <x v="191"/>
  </r>
  <r>
    <x v="1"/>
    <x v="1"/>
    <n v="1612"/>
    <x v="19"/>
    <x v="19"/>
    <x v="2"/>
    <x v="383"/>
  </r>
  <r>
    <x v="2"/>
    <x v="1"/>
    <n v="1612"/>
    <x v="19"/>
    <x v="19"/>
    <x v="2"/>
    <x v="887"/>
  </r>
  <r>
    <x v="3"/>
    <x v="1"/>
    <n v="1612"/>
    <x v="19"/>
    <x v="19"/>
    <x v="2"/>
    <x v="192"/>
  </r>
  <r>
    <x v="4"/>
    <x v="1"/>
    <n v="1612"/>
    <x v="19"/>
    <x v="19"/>
    <x v="2"/>
    <x v="557"/>
  </r>
  <r>
    <x v="5"/>
    <x v="1"/>
    <n v="1612"/>
    <x v="19"/>
    <x v="19"/>
    <x v="2"/>
    <x v="557"/>
  </r>
  <r>
    <x v="6"/>
    <x v="1"/>
    <n v="1612"/>
    <x v="19"/>
    <x v="19"/>
    <x v="2"/>
    <x v="470"/>
  </r>
  <r>
    <x v="7"/>
    <x v="1"/>
    <n v="1612"/>
    <x v="19"/>
    <x v="19"/>
    <x v="2"/>
    <x v="422"/>
  </r>
  <r>
    <x v="8"/>
    <x v="1"/>
    <n v="1612"/>
    <x v="19"/>
    <x v="19"/>
    <x v="2"/>
    <x v="599"/>
  </r>
  <r>
    <x v="9"/>
    <x v="1"/>
    <n v="1612"/>
    <x v="19"/>
    <x v="19"/>
    <x v="2"/>
    <x v="516"/>
  </r>
  <r>
    <x v="10"/>
    <x v="1"/>
    <n v="1612"/>
    <x v="19"/>
    <x v="19"/>
    <x v="2"/>
    <x v="600"/>
  </r>
  <r>
    <x v="11"/>
    <x v="1"/>
    <n v="1612"/>
    <x v="19"/>
    <x v="19"/>
    <x v="2"/>
    <x v="135"/>
  </r>
  <r>
    <x v="12"/>
    <x v="1"/>
    <n v="1612"/>
    <x v="19"/>
    <x v="19"/>
    <x v="2"/>
    <x v="136"/>
  </r>
  <r>
    <x v="13"/>
    <x v="1"/>
    <n v="1612"/>
    <x v="19"/>
    <x v="19"/>
    <x v="2"/>
    <x v="40"/>
  </r>
  <r>
    <x v="14"/>
    <x v="1"/>
    <n v="1612"/>
    <x v="19"/>
    <x v="19"/>
    <x v="2"/>
    <x v="41"/>
  </r>
  <r>
    <x v="15"/>
    <x v="1"/>
    <n v="1612"/>
    <x v="19"/>
    <x v="19"/>
    <x v="2"/>
    <x v="810"/>
  </r>
  <r>
    <x v="16"/>
    <x v="1"/>
    <n v="1612"/>
    <x v="19"/>
    <x v="19"/>
    <x v="2"/>
    <x v="810"/>
  </r>
  <r>
    <x v="17"/>
    <x v="1"/>
    <n v="1612"/>
    <x v="19"/>
    <x v="19"/>
    <x v="2"/>
    <x v="246"/>
  </r>
  <r>
    <x v="18"/>
    <x v="1"/>
    <n v="1612"/>
    <x v="19"/>
    <x v="19"/>
    <x v="2"/>
    <x v="45"/>
  </r>
  <r>
    <x v="0"/>
    <x v="1"/>
    <n v="1613"/>
    <x v="20"/>
    <x v="20"/>
    <x v="0"/>
    <x v="888"/>
  </r>
  <r>
    <x v="1"/>
    <x v="1"/>
    <n v="1613"/>
    <x v="20"/>
    <x v="20"/>
    <x v="0"/>
    <x v="889"/>
  </r>
  <r>
    <x v="2"/>
    <x v="1"/>
    <n v="1613"/>
    <x v="20"/>
    <x v="20"/>
    <x v="0"/>
    <x v="890"/>
  </r>
  <r>
    <x v="3"/>
    <x v="1"/>
    <n v="1613"/>
    <x v="20"/>
    <x v="20"/>
    <x v="0"/>
    <x v="891"/>
  </r>
  <r>
    <x v="4"/>
    <x v="1"/>
    <n v="1613"/>
    <x v="20"/>
    <x v="20"/>
    <x v="0"/>
    <x v="892"/>
  </r>
  <r>
    <x v="5"/>
    <x v="1"/>
    <n v="1613"/>
    <x v="20"/>
    <x v="20"/>
    <x v="0"/>
    <x v="893"/>
  </r>
  <r>
    <x v="6"/>
    <x v="1"/>
    <n v="1613"/>
    <x v="20"/>
    <x v="20"/>
    <x v="0"/>
    <x v="894"/>
  </r>
  <r>
    <x v="7"/>
    <x v="1"/>
    <n v="1613"/>
    <x v="20"/>
    <x v="20"/>
    <x v="0"/>
    <x v="895"/>
  </r>
  <r>
    <x v="8"/>
    <x v="1"/>
    <n v="1613"/>
    <x v="20"/>
    <x v="20"/>
    <x v="0"/>
    <x v="896"/>
  </r>
  <r>
    <x v="9"/>
    <x v="1"/>
    <n v="1613"/>
    <x v="20"/>
    <x v="20"/>
    <x v="0"/>
    <x v="897"/>
  </r>
  <r>
    <x v="10"/>
    <x v="1"/>
    <n v="1613"/>
    <x v="20"/>
    <x v="20"/>
    <x v="0"/>
    <x v="898"/>
  </r>
  <r>
    <x v="11"/>
    <x v="1"/>
    <n v="1613"/>
    <x v="20"/>
    <x v="20"/>
    <x v="0"/>
    <x v="899"/>
  </r>
  <r>
    <x v="12"/>
    <x v="1"/>
    <n v="1613"/>
    <x v="20"/>
    <x v="20"/>
    <x v="0"/>
    <x v="900"/>
  </r>
  <r>
    <x v="13"/>
    <x v="1"/>
    <n v="1613"/>
    <x v="20"/>
    <x v="20"/>
    <x v="0"/>
    <x v="901"/>
  </r>
  <r>
    <x v="14"/>
    <x v="1"/>
    <n v="1613"/>
    <x v="20"/>
    <x v="20"/>
    <x v="0"/>
    <x v="902"/>
  </r>
  <r>
    <x v="15"/>
    <x v="1"/>
    <n v="1613"/>
    <x v="20"/>
    <x v="20"/>
    <x v="0"/>
    <x v="903"/>
  </r>
  <r>
    <x v="16"/>
    <x v="1"/>
    <n v="1613"/>
    <x v="20"/>
    <x v="20"/>
    <x v="0"/>
    <x v="904"/>
  </r>
  <r>
    <x v="17"/>
    <x v="1"/>
    <n v="1613"/>
    <x v="20"/>
    <x v="20"/>
    <x v="0"/>
    <x v="905"/>
  </r>
  <r>
    <x v="18"/>
    <x v="1"/>
    <n v="1613"/>
    <x v="20"/>
    <x v="20"/>
    <x v="0"/>
    <x v="906"/>
  </r>
  <r>
    <x v="0"/>
    <x v="1"/>
    <n v="1613"/>
    <x v="20"/>
    <x v="20"/>
    <x v="1"/>
    <x v="907"/>
  </r>
  <r>
    <x v="1"/>
    <x v="1"/>
    <n v="1613"/>
    <x v="20"/>
    <x v="20"/>
    <x v="1"/>
    <x v="908"/>
  </r>
  <r>
    <x v="2"/>
    <x v="1"/>
    <n v="1613"/>
    <x v="20"/>
    <x v="20"/>
    <x v="1"/>
    <x v="909"/>
  </r>
  <r>
    <x v="3"/>
    <x v="1"/>
    <n v="1613"/>
    <x v="20"/>
    <x v="20"/>
    <x v="1"/>
    <x v="910"/>
  </r>
  <r>
    <x v="4"/>
    <x v="1"/>
    <n v="1613"/>
    <x v="20"/>
    <x v="20"/>
    <x v="1"/>
    <x v="911"/>
  </r>
  <r>
    <x v="5"/>
    <x v="1"/>
    <n v="1613"/>
    <x v="20"/>
    <x v="20"/>
    <x v="1"/>
    <x v="912"/>
  </r>
  <r>
    <x v="6"/>
    <x v="1"/>
    <n v="1613"/>
    <x v="20"/>
    <x v="20"/>
    <x v="1"/>
    <x v="913"/>
  </r>
  <r>
    <x v="7"/>
    <x v="1"/>
    <n v="1613"/>
    <x v="20"/>
    <x v="20"/>
    <x v="1"/>
    <x v="914"/>
  </r>
  <r>
    <x v="8"/>
    <x v="1"/>
    <n v="1613"/>
    <x v="20"/>
    <x v="20"/>
    <x v="1"/>
    <x v="915"/>
  </r>
  <r>
    <x v="9"/>
    <x v="1"/>
    <n v="1613"/>
    <x v="20"/>
    <x v="20"/>
    <x v="1"/>
    <x v="916"/>
  </r>
  <r>
    <x v="10"/>
    <x v="1"/>
    <n v="1613"/>
    <x v="20"/>
    <x v="20"/>
    <x v="1"/>
    <x v="917"/>
  </r>
  <r>
    <x v="11"/>
    <x v="1"/>
    <n v="1613"/>
    <x v="20"/>
    <x v="20"/>
    <x v="1"/>
    <x v="918"/>
  </r>
  <r>
    <x v="12"/>
    <x v="1"/>
    <n v="1613"/>
    <x v="20"/>
    <x v="20"/>
    <x v="1"/>
    <x v="919"/>
  </r>
  <r>
    <x v="13"/>
    <x v="1"/>
    <n v="1613"/>
    <x v="20"/>
    <x v="20"/>
    <x v="1"/>
    <x v="920"/>
  </r>
  <r>
    <x v="14"/>
    <x v="1"/>
    <n v="1613"/>
    <x v="20"/>
    <x v="20"/>
    <x v="1"/>
    <x v="921"/>
  </r>
  <r>
    <x v="15"/>
    <x v="1"/>
    <n v="1613"/>
    <x v="20"/>
    <x v="20"/>
    <x v="1"/>
    <x v="922"/>
  </r>
  <r>
    <x v="16"/>
    <x v="1"/>
    <n v="1613"/>
    <x v="20"/>
    <x v="20"/>
    <x v="1"/>
    <x v="923"/>
  </r>
  <r>
    <x v="17"/>
    <x v="1"/>
    <n v="1613"/>
    <x v="20"/>
    <x v="20"/>
    <x v="1"/>
    <x v="924"/>
  </r>
  <r>
    <x v="18"/>
    <x v="1"/>
    <n v="1613"/>
    <x v="20"/>
    <x v="20"/>
    <x v="1"/>
    <x v="925"/>
  </r>
  <r>
    <x v="0"/>
    <x v="1"/>
    <n v="1613"/>
    <x v="20"/>
    <x v="20"/>
    <x v="2"/>
    <x v="646"/>
  </r>
  <r>
    <x v="1"/>
    <x v="1"/>
    <n v="1613"/>
    <x v="20"/>
    <x v="20"/>
    <x v="2"/>
    <x v="646"/>
  </r>
  <r>
    <x v="2"/>
    <x v="1"/>
    <n v="1613"/>
    <x v="20"/>
    <x v="20"/>
    <x v="2"/>
    <x v="196"/>
  </r>
  <r>
    <x v="3"/>
    <x v="1"/>
    <n v="1613"/>
    <x v="20"/>
    <x v="20"/>
    <x v="2"/>
    <x v="646"/>
  </r>
  <r>
    <x v="4"/>
    <x v="1"/>
    <n v="1613"/>
    <x v="20"/>
    <x v="20"/>
    <x v="2"/>
    <x v="471"/>
  </r>
  <r>
    <x v="5"/>
    <x v="1"/>
    <n v="1613"/>
    <x v="20"/>
    <x v="20"/>
    <x v="2"/>
    <x v="517"/>
  </r>
  <r>
    <x v="6"/>
    <x v="1"/>
    <n v="1613"/>
    <x v="20"/>
    <x v="20"/>
    <x v="2"/>
    <x v="926"/>
  </r>
  <r>
    <x v="7"/>
    <x v="1"/>
    <n v="1613"/>
    <x v="20"/>
    <x v="20"/>
    <x v="2"/>
    <x v="244"/>
  </r>
  <r>
    <x v="8"/>
    <x v="1"/>
    <n v="1613"/>
    <x v="20"/>
    <x v="20"/>
    <x v="2"/>
    <x v="42"/>
  </r>
  <r>
    <x v="9"/>
    <x v="1"/>
    <n v="1613"/>
    <x v="20"/>
    <x v="20"/>
    <x v="2"/>
    <x v="42"/>
  </r>
  <r>
    <x v="10"/>
    <x v="1"/>
    <n v="1613"/>
    <x v="20"/>
    <x v="20"/>
    <x v="2"/>
    <x v="43"/>
  </r>
  <r>
    <x v="11"/>
    <x v="1"/>
    <n v="1613"/>
    <x v="20"/>
    <x v="20"/>
    <x v="2"/>
    <x v="247"/>
  </r>
  <r>
    <x v="12"/>
    <x v="1"/>
    <n v="1613"/>
    <x v="20"/>
    <x v="20"/>
    <x v="2"/>
    <x v="139"/>
  </r>
  <r>
    <x v="13"/>
    <x v="1"/>
    <n v="1613"/>
    <x v="20"/>
    <x v="20"/>
    <x v="2"/>
    <x v="44"/>
  </r>
  <r>
    <x v="14"/>
    <x v="1"/>
    <n v="1613"/>
    <x v="20"/>
    <x v="20"/>
    <x v="2"/>
    <x v="45"/>
  </r>
  <r>
    <x v="15"/>
    <x v="1"/>
    <n v="1613"/>
    <x v="20"/>
    <x v="20"/>
    <x v="2"/>
    <x v="47"/>
  </r>
  <r>
    <x v="16"/>
    <x v="1"/>
    <n v="1613"/>
    <x v="20"/>
    <x v="20"/>
    <x v="2"/>
    <x v="50"/>
  </r>
  <r>
    <x v="17"/>
    <x v="1"/>
    <n v="1613"/>
    <x v="20"/>
    <x v="20"/>
    <x v="2"/>
    <x v="50"/>
  </r>
  <r>
    <x v="18"/>
    <x v="1"/>
    <n v="1613"/>
    <x v="20"/>
    <x v="20"/>
    <x v="2"/>
    <x v="49"/>
  </r>
  <r>
    <x v="0"/>
    <x v="1"/>
    <n v="1617"/>
    <x v="21"/>
    <x v="21"/>
    <x v="0"/>
    <x v="927"/>
  </r>
  <r>
    <x v="1"/>
    <x v="1"/>
    <n v="1617"/>
    <x v="21"/>
    <x v="21"/>
    <x v="0"/>
    <x v="928"/>
  </r>
  <r>
    <x v="2"/>
    <x v="1"/>
    <n v="1617"/>
    <x v="21"/>
    <x v="21"/>
    <x v="0"/>
    <x v="929"/>
  </r>
  <r>
    <x v="3"/>
    <x v="1"/>
    <n v="1617"/>
    <x v="21"/>
    <x v="21"/>
    <x v="0"/>
    <x v="930"/>
  </r>
  <r>
    <x v="4"/>
    <x v="1"/>
    <n v="1617"/>
    <x v="21"/>
    <x v="21"/>
    <x v="0"/>
    <x v="931"/>
  </r>
  <r>
    <x v="5"/>
    <x v="1"/>
    <n v="1617"/>
    <x v="21"/>
    <x v="21"/>
    <x v="0"/>
    <x v="932"/>
  </r>
  <r>
    <x v="6"/>
    <x v="1"/>
    <n v="1617"/>
    <x v="21"/>
    <x v="21"/>
    <x v="0"/>
    <x v="933"/>
  </r>
  <r>
    <x v="7"/>
    <x v="1"/>
    <n v="1617"/>
    <x v="21"/>
    <x v="21"/>
    <x v="0"/>
    <x v="934"/>
  </r>
  <r>
    <x v="8"/>
    <x v="1"/>
    <n v="1617"/>
    <x v="21"/>
    <x v="21"/>
    <x v="0"/>
    <x v="935"/>
  </r>
  <r>
    <x v="9"/>
    <x v="1"/>
    <n v="1617"/>
    <x v="21"/>
    <x v="21"/>
    <x v="0"/>
    <x v="936"/>
  </r>
  <r>
    <x v="10"/>
    <x v="1"/>
    <n v="1617"/>
    <x v="21"/>
    <x v="21"/>
    <x v="0"/>
    <x v="515"/>
  </r>
  <r>
    <x v="11"/>
    <x v="1"/>
    <n v="1617"/>
    <x v="21"/>
    <x v="21"/>
    <x v="0"/>
    <x v="937"/>
  </r>
  <r>
    <x v="12"/>
    <x v="1"/>
    <n v="1617"/>
    <x v="21"/>
    <x v="21"/>
    <x v="0"/>
    <x v="938"/>
  </r>
  <r>
    <x v="13"/>
    <x v="1"/>
    <n v="1617"/>
    <x v="21"/>
    <x v="21"/>
    <x v="0"/>
    <x v="939"/>
  </r>
  <r>
    <x v="14"/>
    <x v="1"/>
    <n v="1617"/>
    <x v="21"/>
    <x v="21"/>
    <x v="0"/>
    <x v="940"/>
  </r>
  <r>
    <x v="15"/>
    <x v="1"/>
    <n v="1617"/>
    <x v="21"/>
    <x v="21"/>
    <x v="0"/>
    <x v="941"/>
  </r>
  <r>
    <x v="16"/>
    <x v="1"/>
    <n v="1617"/>
    <x v="21"/>
    <x v="21"/>
    <x v="0"/>
    <x v="942"/>
  </r>
  <r>
    <x v="17"/>
    <x v="1"/>
    <n v="1617"/>
    <x v="21"/>
    <x v="21"/>
    <x v="0"/>
    <x v="943"/>
  </r>
  <r>
    <x v="18"/>
    <x v="1"/>
    <n v="1617"/>
    <x v="21"/>
    <x v="21"/>
    <x v="0"/>
    <x v="944"/>
  </r>
  <r>
    <x v="0"/>
    <x v="1"/>
    <n v="1617"/>
    <x v="21"/>
    <x v="21"/>
    <x v="1"/>
    <x v="945"/>
  </r>
  <r>
    <x v="1"/>
    <x v="1"/>
    <n v="1617"/>
    <x v="21"/>
    <x v="21"/>
    <x v="1"/>
    <x v="946"/>
  </r>
  <r>
    <x v="2"/>
    <x v="1"/>
    <n v="1617"/>
    <x v="21"/>
    <x v="21"/>
    <x v="1"/>
    <x v="947"/>
  </r>
  <r>
    <x v="3"/>
    <x v="1"/>
    <n v="1617"/>
    <x v="21"/>
    <x v="21"/>
    <x v="1"/>
    <x v="948"/>
  </r>
  <r>
    <x v="4"/>
    <x v="1"/>
    <n v="1617"/>
    <x v="21"/>
    <x v="21"/>
    <x v="1"/>
    <x v="949"/>
  </r>
  <r>
    <x v="5"/>
    <x v="1"/>
    <n v="1617"/>
    <x v="21"/>
    <x v="21"/>
    <x v="1"/>
    <x v="950"/>
  </r>
  <r>
    <x v="6"/>
    <x v="1"/>
    <n v="1617"/>
    <x v="21"/>
    <x v="21"/>
    <x v="1"/>
    <x v="951"/>
  </r>
  <r>
    <x v="7"/>
    <x v="1"/>
    <n v="1617"/>
    <x v="21"/>
    <x v="21"/>
    <x v="1"/>
    <x v="952"/>
  </r>
  <r>
    <x v="8"/>
    <x v="1"/>
    <n v="1617"/>
    <x v="21"/>
    <x v="21"/>
    <x v="1"/>
    <x v="953"/>
  </r>
  <r>
    <x v="9"/>
    <x v="1"/>
    <n v="1617"/>
    <x v="21"/>
    <x v="21"/>
    <x v="1"/>
    <x v="954"/>
  </r>
  <r>
    <x v="10"/>
    <x v="1"/>
    <n v="1617"/>
    <x v="21"/>
    <x v="21"/>
    <x v="1"/>
    <x v="955"/>
  </r>
  <r>
    <x v="11"/>
    <x v="1"/>
    <n v="1617"/>
    <x v="21"/>
    <x v="21"/>
    <x v="1"/>
    <x v="956"/>
  </r>
  <r>
    <x v="12"/>
    <x v="1"/>
    <n v="1617"/>
    <x v="21"/>
    <x v="21"/>
    <x v="1"/>
    <x v="957"/>
  </r>
  <r>
    <x v="13"/>
    <x v="1"/>
    <n v="1617"/>
    <x v="21"/>
    <x v="21"/>
    <x v="1"/>
    <x v="958"/>
  </r>
  <r>
    <x v="14"/>
    <x v="1"/>
    <n v="1617"/>
    <x v="21"/>
    <x v="21"/>
    <x v="1"/>
    <x v="959"/>
  </r>
  <r>
    <x v="15"/>
    <x v="1"/>
    <n v="1617"/>
    <x v="21"/>
    <x v="21"/>
    <x v="1"/>
    <x v="960"/>
  </r>
  <r>
    <x v="16"/>
    <x v="1"/>
    <n v="1617"/>
    <x v="21"/>
    <x v="21"/>
    <x v="1"/>
    <x v="961"/>
  </r>
  <r>
    <x v="17"/>
    <x v="1"/>
    <n v="1617"/>
    <x v="21"/>
    <x v="21"/>
    <x v="1"/>
    <x v="962"/>
  </r>
  <r>
    <x v="18"/>
    <x v="1"/>
    <n v="1617"/>
    <x v="21"/>
    <x v="21"/>
    <x v="1"/>
    <x v="963"/>
  </r>
  <r>
    <x v="0"/>
    <x v="1"/>
    <n v="1617"/>
    <x v="21"/>
    <x v="21"/>
    <x v="2"/>
    <x v="242"/>
  </r>
  <r>
    <x v="1"/>
    <x v="1"/>
    <n v="1617"/>
    <x v="21"/>
    <x v="21"/>
    <x v="2"/>
    <x v="241"/>
  </r>
  <r>
    <x v="2"/>
    <x v="1"/>
    <n v="1617"/>
    <x v="21"/>
    <x v="21"/>
    <x v="2"/>
    <x v="242"/>
  </r>
  <r>
    <x v="3"/>
    <x v="1"/>
    <n v="1617"/>
    <x v="21"/>
    <x v="21"/>
    <x v="2"/>
    <x v="646"/>
  </r>
  <r>
    <x v="4"/>
    <x v="1"/>
    <n v="1617"/>
    <x v="21"/>
    <x v="21"/>
    <x v="2"/>
    <x v="243"/>
  </r>
  <r>
    <x v="5"/>
    <x v="1"/>
    <n v="1617"/>
    <x v="21"/>
    <x v="21"/>
    <x v="2"/>
    <x v="517"/>
  </r>
  <r>
    <x v="6"/>
    <x v="1"/>
    <n v="1617"/>
    <x v="21"/>
    <x v="21"/>
    <x v="2"/>
    <x v="40"/>
  </r>
  <r>
    <x v="7"/>
    <x v="1"/>
    <n v="1617"/>
    <x v="21"/>
    <x v="21"/>
    <x v="2"/>
    <x v="138"/>
  </r>
  <r>
    <x v="8"/>
    <x v="1"/>
    <n v="1617"/>
    <x v="21"/>
    <x v="21"/>
    <x v="2"/>
    <x v="42"/>
  </r>
  <r>
    <x v="9"/>
    <x v="1"/>
    <n v="1617"/>
    <x v="21"/>
    <x v="21"/>
    <x v="2"/>
    <x v="247"/>
  </r>
  <r>
    <x v="10"/>
    <x v="1"/>
    <n v="1617"/>
    <x v="21"/>
    <x v="21"/>
    <x v="2"/>
    <x v="425"/>
  </r>
  <r>
    <x v="11"/>
    <x v="1"/>
    <n v="1617"/>
    <x v="21"/>
    <x v="21"/>
    <x v="2"/>
    <x v="45"/>
  </r>
  <r>
    <x v="12"/>
    <x v="1"/>
    <n v="1617"/>
    <x v="21"/>
    <x v="21"/>
    <x v="2"/>
    <x v="47"/>
  </r>
  <r>
    <x v="13"/>
    <x v="1"/>
    <n v="1617"/>
    <x v="21"/>
    <x v="21"/>
    <x v="2"/>
    <x v="49"/>
  </r>
  <r>
    <x v="14"/>
    <x v="1"/>
    <n v="1617"/>
    <x v="21"/>
    <x v="21"/>
    <x v="2"/>
    <x v="142"/>
  </r>
  <r>
    <x v="15"/>
    <x v="1"/>
    <n v="1617"/>
    <x v="21"/>
    <x v="21"/>
    <x v="2"/>
    <x v="53"/>
  </r>
  <r>
    <x v="16"/>
    <x v="1"/>
    <n v="1617"/>
    <x v="21"/>
    <x v="21"/>
    <x v="2"/>
    <x v="143"/>
  </r>
  <r>
    <x v="17"/>
    <x v="1"/>
    <n v="1617"/>
    <x v="21"/>
    <x v="21"/>
    <x v="2"/>
    <x v="143"/>
  </r>
  <r>
    <x v="18"/>
    <x v="1"/>
    <n v="1617"/>
    <x v="21"/>
    <x v="21"/>
    <x v="2"/>
    <x v="289"/>
  </r>
  <r>
    <x v="0"/>
    <x v="1"/>
    <n v="1620"/>
    <x v="22"/>
    <x v="22"/>
    <x v="0"/>
    <x v="964"/>
  </r>
  <r>
    <x v="1"/>
    <x v="1"/>
    <n v="1620"/>
    <x v="22"/>
    <x v="22"/>
    <x v="0"/>
    <x v="965"/>
  </r>
  <r>
    <x v="2"/>
    <x v="1"/>
    <n v="1620"/>
    <x v="22"/>
    <x v="22"/>
    <x v="0"/>
    <x v="966"/>
  </r>
  <r>
    <x v="3"/>
    <x v="1"/>
    <n v="1620"/>
    <x v="22"/>
    <x v="22"/>
    <x v="0"/>
    <x v="967"/>
  </r>
  <r>
    <x v="4"/>
    <x v="1"/>
    <n v="1620"/>
    <x v="22"/>
    <x v="22"/>
    <x v="0"/>
    <x v="968"/>
  </r>
  <r>
    <x v="5"/>
    <x v="1"/>
    <n v="1620"/>
    <x v="22"/>
    <x v="22"/>
    <x v="0"/>
    <x v="969"/>
  </r>
  <r>
    <x v="6"/>
    <x v="1"/>
    <n v="1620"/>
    <x v="22"/>
    <x v="22"/>
    <x v="0"/>
    <x v="970"/>
  </r>
  <r>
    <x v="7"/>
    <x v="1"/>
    <n v="1620"/>
    <x v="22"/>
    <x v="22"/>
    <x v="0"/>
    <x v="971"/>
  </r>
  <r>
    <x v="8"/>
    <x v="1"/>
    <n v="1620"/>
    <x v="22"/>
    <x v="22"/>
    <x v="0"/>
    <x v="972"/>
  </r>
  <r>
    <x v="9"/>
    <x v="1"/>
    <n v="1620"/>
    <x v="22"/>
    <x v="22"/>
    <x v="0"/>
    <x v="973"/>
  </r>
  <r>
    <x v="10"/>
    <x v="1"/>
    <n v="1620"/>
    <x v="22"/>
    <x v="22"/>
    <x v="0"/>
    <x v="974"/>
  </r>
  <r>
    <x v="11"/>
    <x v="1"/>
    <n v="1620"/>
    <x v="22"/>
    <x v="22"/>
    <x v="0"/>
    <x v="975"/>
  </r>
  <r>
    <x v="12"/>
    <x v="1"/>
    <n v="1620"/>
    <x v="22"/>
    <x v="22"/>
    <x v="0"/>
    <x v="976"/>
  </r>
  <r>
    <x v="13"/>
    <x v="1"/>
    <n v="1620"/>
    <x v="22"/>
    <x v="22"/>
    <x v="0"/>
    <x v="977"/>
  </r>
  <r>
    <x v="14"/>
    <x v="1"/>
    <n v="1620"/>
    <x v="22"/>
    <x v="22"/>
    <x v="0"/>
    <x v="978"/>
  </r>
  <r>
    <x v="15"/>
    <x v="1"/>
    <n v="1620"/>
    <x v="22"/>
    <x v="22"/>
    <x v="0"/>
    <x v="979"/>
  </r>
  <r>
    <x v="16"/>
    <x v="1"/>
    <n v="1620"/>
    <x v="22"/>
    <x v="22"/>
    <x v="0"/>
    <x v="980"/>
  </r>
  <r>
    <x v="17"/>
    <x v="1"/>
    <n v="1620"/>
    <x v="22"/>
    <x v="22"/>
    <x v="0"/>
    <x v="981"/>
  </r>
  <r>
    <x v="18"/>
    <x v="1"/>
    <n v="1620"/>
    <x v="22"/>
    <x v="22"/>
    <x v="0"/>
    <x v="982"/>
  </r>
  <r>
    <x v="0"/>
    <x v="1"/>
    <n v="1620"/>
    <x v="22"/>
    <x v="22"/>
    <x v="1"/>
    <x v="983"/>
  </r>
  <r>
    <x v="1"/>
    <x v="1"/>
    <n v="1620"/>
    <x v="22"/>
    <x v="22"/>
    <x v="1"/>
    <x v="984"/>
  </r>
  <r>
    <x v="2"/>
    <x v="1"/>
    <n v="1620"/>
    <x v="22"/>
    <x v="22"/>
    <x v="1"/>
    <x v="985"/>
  </r>
  <r>
    <x v="3"/>
    <x v="1"/>
    <n v="1620"/>
    <x v="22"/>
    <x v="22"/>
    <x v="1"/>
    <x v="986"/>
  </r>
  <r>
    <x v="4"/>
    <x v="1"/>
    <n v="1620"/>
    <x v="22"/>
    <x v="22"/>
    <x v="1"/>
    <x v="987"/>
  </r>
  <r>
    <x v="5"/>
    <x v="1"/>
    <n v="1620"/>
    <x v="22"/>
    <x v="22"/>
    <x v="1"/>
    <x v="988"/>
  </r>
  <r>
    <x v="6"/>
    <x v="1"/>
    <n v="1620"/>
    <x v="22"/>
    <x v="22"/>
    <x v="1"/>
    <x v="989"/>
  </r>
  <r>
    <x v="7"/>
    <x v="1"/>
    <n v="1620"/>
    <x v="22"/>
    <x v="22"/>
    <x v="1"/>
    <x v="990"/>
  </r>
  <r>
    <x v="8"/>
    <x v="1"/>
    <n v="1620"/>
    <x v="22"/>
    <x v="22"/>
    <x v="1"/>
    <x v="991"/>
  </r>
  <r>
    <x v="9"/>
    <x v="1"/>
    <n v="1620"/>
    <x v="22"/>
    <x v="22"/>
    <x v="1"/>
    <x v="992"/>
  </r>
  <r>
    <x v="10"/>
    <x v="1"/>
    <n v="1620"/>
    <x v="22"/>
    <x v="22"/>
    <x v="1"/>
    <x v="993"/>
  </r>
  <r>
    <x v="11"/>
    <x v="1"/>
    <n v="1620"/>
    <x v="22"/>
    <x v="22"/>
    <x v="1"/>
    <x v="994"/>
  </r>
  <r>
    <x v="12"/>
    <x v="1"/>
    <n v="1620"/>
    <x v="22"/>
    <x v="22"/>
    <x v="1"/>
    <x v="995"/>
  </r>
  <r>
    <x v="13"/>
    <x v="1"/>
    <n v="1620"/>
    <x v="22"/>
    <x v="22"/>
    <x v="1"/>
    <x v="996"/>
  </r>
  <r>
    <x v="14"/>
    <x v="1"/>
    <n v="1620"/>
    <x v="22"/>
    <x v="22"/>
    <x v="1"/>
    <x v="997"/>
  </r>
  <r>
    <x v="15"/>
    <x v="1"/>
    <n v="1620"/>
    <x v="22"/>
    <x v="22"/>
    <x v="1"/>
    <x v="998"/>
  </r>
  <r>
    <x v="16"/>
    <x v="1"/>
    <n v="1620"/>
    <x v="22"/>
    <x v="22"/>
    <x v="1"/>
    <x v="999"/>
  </r>
  <r>
    <x v="17"/>
    <x v="1"/>
    <n v="1620"/>
    <x v="22"/>
    <x v="22"/>
    <x v="1"/>
    <x v="1000"/>
  </r>
  <r>
    <x v="18"/>
    <x v="1"/>
    <n v="1620"/>
    <x v="22"/>
    <x v="22"/>
    <x v="1"/>
    <x v="1001"/>
  </r>
  <r>
    <x v="0"/>
    <x v="1"/>
    <n v="1620"/>
    <x v="22"/>
    <x v="22"/>
    <x v="2"/>
    <x v="55"/>
  </r>
  <r>
    <x v="1"/>
    <x v="1"/>
    <n v="1620"/>
    <x v="22"/>
    <x v="22"/>
    <x v="2"/>
    <x v="55"/>
  </r>
  <r>
    <x v="2"/>
    <x v="1"/>
    <n v="1620"/>
    <x v="22"/>
    <x v="22"/>
    <x v="2"/>
    <x v="55"/>
  </r>
  <r>
    <x v="3"/>
    <x v="1"/>
    <n v="1620"/>
    <x v="22"/>
    <x v="22"/>
    <x v="2"/>
    <x v="144"/>
  </r>
  <r>
    <x v="4"/>
    <x v="1"/>
    <n v="1620"/>
    <x v="22"/>
    <x v="22"/>
    <x v="2"/>
    <x v="289"/>
  </r>
  <r>
    <x v="5"/>
    <x v="1"/>
    <n v="1620"/>
    <x v="22"/>
    <x v="22"/>
    <x v="2"/>
    <x v="285"/>
  </r>
  <r>
    <x v="6"/>
    <x v="1"/>
    <n v="1620"/>
    <x v="22"/>
    <x v="22"/>
    <x v="2"/>
    <x v="291"/>
  </r>
  <r>
    <x v="7"/>
    <x v="1"/>
    <n v="1620"/>
    <x v="22"/>
    <x v="22"/>
    <x v="2"/>
    <x v="286"/>
  </r>
  <r>
    <x v="8"/>
    <x v="1"/>
    <n v="1620"/>
    <x v="22"/>
    <x v="22"/>
    <x v="2"/>
    <x v="286"/>
  </r>
  <r>
    <x v="9"/>
    <x v="1"/>
    <n v="1620"/>
    <x v="22"/>
    <x v="22"/>
    <x v="2"/>
    <x v="287"/>
  </r>
  <r>
    <x v="10"/>
    <x v="1"/>
    <n v="1620"/>
    <x v="22"/>
    <x v="22"/>
    <x v="2"/>
    <x v="287"/>
  </r>
  <r>
    <x v="11"/>
    <x v="1"/>
    <n v="1620"/>
    <x v="22"/>
    <x v="22"/>
    <x v="2"/>
    <x v="288"/>
  </r>
  <r>
    <x v="12"/>
    <x v="1"/>
    <n v="1620"/>
    <x v="22"/>
    <x v="22"/>
    <x v="2"/>
    <x v="1002"/>
  </r>
  <r>
    <x v="13"/>
    <x v="1"/>
    <n v="1620"/>
    <x v="22"/>
    <x v="22"/>
    <x v="2"/>
    <x v="91"/>
  </r>
  <r>
    <x v="14"/>
    <x v="1"/>
    <n v="1620"/>
    <x v="22"/>
    <x v="22"/>
    <x v="2"/>
    <x v="92"/>
  </r>
  <r>
    <x v="15"/>
    <x v="1"/>
    <n v="1620"/>
    <x v="22"/>
    <x v="22"/>
    <x v="2"/>
    <x v="92"/>
  </r>
  <r>
    <x v="16"/>
    <x v="1"/>
    <n v="1620"/>
    <x v="22"/>
    <x v="22"/>
    <x v="2"/>
    <x v="92"/>
  </r>
  <r>
    <x v="17"/>
    <x v="1"/>
    <n v="1620"/>
    <x v="22"/>
    <x v="22"/>
    <x v="2"/>
    <x v="92"/>
  </r>
  <r>
    <x v="18"/>
    <x v="1"/>
    <n v="1620"/>
    <x v="22"/>
    <x v="22"/>
    <x v="2"/>
    <x v="93"/>
  </r>
  <r>
    <x v="0"/>
    <x v="1"/>
    <n v="1621"/>
    <x v="23"/>
    <x v="23"/>
    <x v="0"/>
    <x v="1003"/>
  </r>
  <r>
    <x v="1"/>
    <x v="1"/>
    <n v="1621"/>
    <x v="23"/>
    <x v="23"/>
    <x v="0"/>
    <x v="1004"/>
  </r>
  <r>
    <x v="2"/>
    <x v="1"/>
    <n v="1621"/>
    <x v="23"/>
    <x v="23"/>
    <x v="0"/>
    <x v="1005"/>
  </r>
  <r>
    <x v="3"/>
    <x v="1"/>
    <n v="1621"/>
    <x v="23"/>
    <x v="23"/>
    <x v="0"/>
    <x v="1006"/>
  </r>
  <r>
    <x v="4"/>
    <x v="1"/>
    <n v="1621"/>
    <x v="23"/>
    <x v="23"/>
    <x v="0"/>
    <x v="1007"/>
  </r>
  <r>
    <x v="5"/>
    <x v="1"/>
    <n v="1621"/>
    <x v="23"/>
    <x v="23"/>
    <x v="0"/>
    <x v="1008"/>
  </r>
  <r>
    <x v="6"/>
    <x v="1"/>
    <n v="1621"/>
    <x v="23"/>
    <x v="23"/>
    <x v="0"/>
    <x v="1009"/>
  </r>
  <r>
    <x v="7"/>
    <x v="1"/>
    <n v="1621"/>
    <x v="23"/>
    <x v="23"/>
    <x v="0"/>
    <x v="1010"/>
  </r>
  <r>
    <x v="8"/>
    <x v="1"/>
    <n v="1621"/>
    <x v="23"/>
    <x v="23"/>
    <x v="0"/>
    <x v="1011"/>
  </r>
  <r>
    <x v="9"/>
    <x v="1"/>
    <n v="1621"/>
    <x v="23"/>
    <x v="23"/>
    <x v="0"/>
    <x v="1012"/>
  </r>
  <r>
    <x v="10"/>
    <x v="1"/>
    <n v="1621"/>
    <x v="23"/>
    <x v="23"/>
    <x v="0"/>
    <x v="1013"/>
  </r>
  <r>
    <x v="11"/>
    <x v="1"/>
    <n v="1621"/>
    <x v="23"/>
    <x v="23"/>
    <x v="0"/>
    <x v="1014"/>
  </r>
  <r>
    <x v="12"/>
    <x v="1"/>
    <n v="1621"/>
    <x v="23"/>
    <x v="23"/>
    <x v="0"/>
    <x v="1015"/>
  </r>
  <r>
    <x v="13"/>
    <x v="1"/>
    <n v="1621"/>
    <x v="23"/>
    <x v="23"/>
    <x v="0"/>
    <x v="1016"/>
  </r>
  <r>
    <x v="14"/>
    <x v="1"/>
    <n v="1621"/>
    <x v="23"/>
    <x v="23"/>
    <x v="0"/>
    <x v="1017"/>
  </r>
  <r>
    <x v="15"/>
    <x v="1"/>
    <n v="1621"/>
    <x v="23"/>
    <x v="23"/>
    <x v="0"/>
    <x v="1018"/>
  </r>
  <r>
    <x v="16"/>
    <x v="1"/>
    <n v="1621"/>
    <x v="23"/>
    <x v="23"/>
    <x v="0"/>
    <x v="1019"/>
  </r>
  <r>
    <x v="17"/>
    <x v="1"/>
    <n v="1621"/>
    <x v="23"/>
    <x v="23"/>
    <x v="0"/>
    <x v="1020"/>
  </r>
  <r>
    <x v="18"/>
    <x v="1"/>
    <n v="1621"/>
    <x v="23"/>
    <x v="23"/>
    <x v="0"/>
    <x v="1021"/>
  </r>
  <r>
    <x v="0"/>
    <x v="1"/>
    <n v="1621"/>
    <x v="23"/>
    <x v="23"/>
    <x v="1"/>
    <x v="1022"/>
  </r>
  <r>
    <x v="1"/>
    <x v="1"/>
    <n v="1621"/>
    <x v="23"/>
    <x v="23"/>
    <x v="1"/>
    <x v="1023"/>
  </r>
  <r>
    <x v="2"/>
    <x v="1"/>
    <n v="1621"/>
    <x v="23"/>
    <x v="23"/>
    <x v="1"/>
    <x v="1024"/>
  </r>
  <r>
    <x v="3"/>
    <x v="1"/>
    <n v="1621"/>
    <x v="23"/>
    <x v="23"/>
    <x v="1"/>
    <x v="1025"/>
  </r>
  <r>
    <x v="4"/>
    <x v="1"/>
    <n v="1621"/>
    <x v="23"/>
    <x v="23"/>
    <x v="1"/>
    <x v="1026"/>
  </r>
  <r>
    <x v="5"/>
    <x v="1"/>
    <n v="1621"/>
    <x v="23"/>
    <x v="23"/>
    <x v="1"/>
    <x v="1027"/>
  </r>
  <r>
    <x v="6"/>
    <x v="1"/>
    <n v="1621"/>
    <x v="23"/>
    <x v="23"/>
    <x v="1"/>
    <x v="1028"/>
  </r>
  <r>
    <x v="7"/>
    <x v="1"/>
    <n v="1621"/>
    <x v="23"/>
    <x v="23"/>
    <x v="1"/>
    <x v="1029"/>
  </r>
  <r>
    <x v="8"/>
    <x v="1"/>
    <n v="1621"/>
    <x v="23"/>
    <x v="23"/>
    <x v="1"/>
    <x v="1030"/>
  </r>
  <r>
    <x v="9"/>
    <x v="1"/>
    <n v="1621"/>
    <x v="23"/>
    <x v="23"/>
    <x v="1"/>
    <x v="1031"/>
  </r>
  <r>
    <x v="10"/>
    <x v="1"/>
    <n v="1621"/>
    <x v="23"/>
    <x v="23"/>
    <x v="1"/>
    <x v="1032"/>
  </r>
  <r>
    <x v="11"/>
    <x v="1"/>
    <n v="1621"/>
    <x v="23"/>
    <x v="23"/>
    <x v="1"/>
    <x v="1033"/>
  </r>
  <r>
    <x v="12"/>
    <x v="1"/>
    <n v="1621"/>
    <x v="23"/>
    <x v="23"/>
    <x v="1"/>
    <x v="1034"/>
  </r>
  <r>
    <x v="13"/>
    <x v="1"/>
    <n v="1621"/>
    <x v="23"/>
    <x v="23"/>
    <x v="1"/>
    <x v="1035"/>
  </r>
  <r>
    <x v="14"/>
    <x v="1"/>
    <n v="1621"/>
    <x v="23"/>
    <x v="23"/>
    <x v="1"/>
    <x v="1036"/>
  </r>
  <r>
    <x v="15"/>
    <x v="1"/>
    <n v="1621"/>
    <x v="23"/>
    <x v="23"/>
    <x v="1"/>
    <x v="1037"/>
  </r>
  <r>
    <x v="16"/>
    <x v="1"/>
    <n v="1621"/>
    <x v="23"/>
    <x v="23"/>
    <x v="1"/>
    <x v="1038"/>
  </r>
  <r>
    <x v="17"/>
    <x v="1"/>
    <n v="1621"/>
    <x v="23"/>
    <x v="23"/>
    <x v="1"/>
    <x v="1039"/>
  </r>
  <r>
    <x v="18"/>
    <x v="1"/>
    <n v="1621"/>
    <x v="23"/>
    <x v="23"/>
    <x v="1"/>
    <x v="1040"/>
  </r>
  <r>
    <x v="0"/>
    <x v="1"/>
    <n v="1621"/>
    <x v="23"/>
    <x v="23"/>
    <x v="2"/>
    <x v="1041"/>
  </r>
  <r>
    <x v="1"/>
    <x v="1"/>
    <n v="1621"/>
    <x v="23"/>
    <x v="23"/>
    <x v="2"/>
    <x v="688"/>
  </r>
  <r>
    <x v="2"/>
    <x v="1"/>
    <n v="1621"/>
    <x v="23"/>
    <x v="23"/>
    <x v="2"/>
    <x v="688"/>
  </r>
  <r>
    <x v="3"/>
    <x v="1"/>
    <n v="1621"/>
    <x v="23"/>
    <x v="23"/>
    <x v="2"/>
    <x v="466"/>
  </r>
  <r>
    <x v="4"/>
    <x v="1"/>
    <n v="1621"/>
    <x v="23"/>
    <x v="23"/>
    <x v="2"/>
    <x v="1042"/>
  </r>
  <r>
    <x v="5"/>
    <x v="1"/>
    <n v="1621"/>
    <x v="23"/>
    <x v="23"/>
    <x v="2"/>
    <x v="1042"/>
  </r>
  <r>
    <x v="6"/>
    <x v="1"/>
    <n v="1621"/>
    <x v="23"/>
    <x v="23"/>
    <x v="2"/>
    <x v="190"/>
  </r>
  <r>
    <x v="7"/>
    <x v="1"/>
    <n v="1621"/>
    <x v="23"/>
    <x v="23"/>
    <x v="2"/>
    <x v="236"/>
  </r>
  <r>
    <x v="8"/>
    <x v="1"/>
    <n v="1621"/>
    <x v="23"/>
    <x v="23"/>
    <x v="2"/>
    <x v="808"/>
  </r>
  <r>
    <x v="9"/>
    <x v="1"/>
    <n v="1621"/>
    <x v="23"/>
    <x v="23"/>
    <x v="2"/>
    <x v="238"/>
  </r>
  <r>
    <x v="10"/>
    <x v="1"/>
    <n v="1621"/>
    <x v="23"/>
    <x v="23"/>
    <x v="2"/>
    <x v="514"/>
  </r>
  <r>
    <x v="11"/>
    <x v="1"/>
    <n v="1621"/>
    <x v="23"/>
    <x v="23"/>
    <x v="2"/>
    <x v="194"/>
  </r>
  <r>
    <x v="12"/>
    <x v="1"/>
    <n v="1621"/>
    <x v="23"/>
    <x v="23"/>
    <x v="2"/>
    <x v="197"/>
  </r>
  <r>
    <x v="13"/>
    <x v="1"/>
    <n v="1621"/>
    <x v="23"/>
    <x v="23"/>
    <x v="2"/>
    <x v="424"/>
  </r>
  <r>
    <x v="14"/>
    <x v="1"/>
    <n v="1621"/>
    <x v="23"/>
    <x v="23"/>
    <x v="2"/>
    <x v="40"/>
  </r>
  <r>
    <x v="15"/>
    <x v="1"/>
    <n v="1621"/>
    <x v="23"/>
    <x v="23"/>
    <x v="2"/>
    <x v="472"/>
  </r>
  <r>
    <x v="16"/>
    <x v="1"/>
    <n v="1621"/>
    <x v="23"/>
    <x v="23"/>
    <x v="2"/>
    <x v="601"/>
  </r>
  <r>
    <x v="17"/>
    <x v="1"/>
    <n v="1621"/>
    <x v="23"/>
    <x v="23"/>
    <x v="2"/>
    <x v="245"/>
  </r>
  <r>
    <x v="18"/>
    <x v="1"/>
    <n v="1621"/>
    <x v="23"/>
    <x v="23"/>
    <x v="2"/>
    <x v="139"/>
  </r>
  <r>
    <x v="0"/>
    <x v="1"/>
    <n v="1622"/>
    <x v="24"/>
    <x v="24"/>
    <x v="0"/>
    <x v="1043"/>
  </r>
  <r>
    <x v="1"/>
    <x v="1"/>
    <n v="1622"/>
    <x v="24"/>
    <x v="24"/>
    <x v="0"/>
    <x v="1044"/>
  </r>
  <r>
    <x v="2"/>
    <x v="1"/>
    <n v="1622"/>
    <x v="24"/>
    <x v="24"/>
    <x v="0"/>
    <x v="1045"/>
  </r>
  <r>
    <x v="3"/>
    <x v="1"/>
    <n v="1622"/>
    <x v="24"/>
    <x v="24"/>
    <x v="0"/>
    <x v="1046"/>
  </r>
  <r>
    <x v="4"/>
    <x v="1"/>
    <n v="1622"/>
    <x v="24"/>
    <x v="24"/>
    <x v="0"/>
    <x v="1047"/>
  </r>
  <r>
    <x v="5"/>
    <x v="1"/>
    <n v="1622"/>
    <x v="24"/>
    <x v="24"/>
    <x v="0"/>
    <x v="1048"/>
  </r>
  <r>
    <x v="6"/>
    <x v="1"/>
    <n v="1622"/>
    <x v="24"/>
    <x v="24"/>
    <x v="0"/>
    <x v="1049"/>
  </r>
  <r>
    <x v="7"/>
    <x v="1"/>
    <n v="1622"/>
    <x v="24"/>
    <x v="24"/>
    <x v="0"/>
    <x v="1050"/>
  </r>
  <r>
    <x v="8"/>
    <x v="1"/>
    <n v="1622"/>
    <x v="24"/>
    <x v="24"/>
    <x v="0"/>
    <x v="1051"/>
  </r>
  <r>
    <x v="9"/>
    <x v="1"/>
    <n v="1622"/>
    <x v="24"/>
    <x v="24"/>
    <x v="0"/>
    <x v="1052"/>
  </r>
  <r>
    <x v="10"/>
    <x v="1"/>
    <n v="1622"/>
    <x v="24"/>
    <x v="24"/>
    <x v="0"/>
    <x v="1053"/>
  </r>
  <r>
    <x v="11"/>
    <x v="1"/>
    <n v="1622"/>
    <x v="24"/>
    <x v="24"/>
    <x v="0"/>
    <x v="1054"/>
  </r>
  <r>
    <x v="12"/>
    <x v="1"/>
    <n v="1622"/>
    <x v="24"/>
    <x v="24"/>
    <x v="0"/>
    <x v="1055"/>
  </r>
  <r>
    <x v="13"/>
    <x v="1"/>
    <n v="1622"/>
    <x v="24"/>
    <x v="24"/>
    <x v="0"/>
    <x v="1056"/>
  </r>
  <r>
    <x v="14"/>
    <x v="1"/>
    <n v="1622"/>
    <x v="24"/>
    <x v="24"/>
    <x v="0"/>
    <x v="1057"/>
  </r>
  <r>
    <x v="15"/>
    <x v="1"/>
    <n v="1622"/>
    <x v="24"/>
    <x v="24"/>
    <x v="0"/>
    <x v="1058"/>
  </r>
  <r>
    <x v="16"/>
    <x v="1"/>
    <n v="1622"/>
    <x v="24"/>
    <x v="24"/>
    <x v="0"/>
    <x v="1059"/>
  </r>
  <r>
    <x v="17"/>
    <x v="1"/>
    <n v="1622"/>
    <x v="24"/>
    <x v="24"/>
    <x v="0"/>
    <x v="1060"/>
  </r>
  <r>
    <x v="18"/>
    <x v="1"/>
    <n v="1622"/>
    <x v="24"/>
    <x v="24"/>
    <x v="0"/>
    <x v="1061"/>
  </r>
  <r>
    <x v="0"/>
    <x v="1"/>
    <n v="1622"/>
    <x v="24"/>
    <x v="24"/>
    <x v="1"/>
    <x v="1062"/>
  </r>
  <r>
    <x v="1"/>
    <x v="1"/>
    <n v="1622"/>
    <x v="24"/>
    <x v="24"/>
    <x v="1"/>
    <x v="1063"/>
  </r>
  <r>
    <x v="2"/>
    <x v="1"/>
    <n v="1622"/>
    <x v="24"/>
    <x v="24"/>
    <x v="1"/>
    <x v="1064"/>
  </r>
  <r>
    <x v="3"/>
    <x v="1"/>
    <n v="1622"/>
    <x v="24"/>
    <x v="24"/>
    <x v="1"/>
    <x v="1065"/>
  </r>
  <r>
    <x v="4"/>
    <x v="1"/>
    <n v="1622"/>
    <x v="24"/>
    <x v="24"/>
    <x v="1"/>
    <x v="1066"/>
  </r>
  <r>
    <x v="5"/>
    <x v="1"/>
    <n v="1622"/>
    <x v="24"/>
    <x v="24"/>
    <x v="1"/>
    <x v="1067"/>
  </r>
  <r>
    <x v="6"/>
    <x v="1"/>
    <n v="1622"/>
    <x v="24"/>
    <x v="24"/>
    <x v="1"/>
    <x v="1068"/>
  </r>
  <r>
    <x v="7"/>
    <x v="1"/>
    <n v="1622"/>
    <x v="24"/>
    <x v="24"/>
    <x v="1"/>
    <x v="1069"/>
  </r>
  <r>
    <x v="8"/>
    <x v="1"/>
    <n v="1622"/>
    <x v="24"/>
    <x v="24"/>
    <x v="1"/>
    <x v="1070"/>
  </r>
  <r>
    <x v="9"/>
    <x v="1"/>
    <n v="1622"/>
    <x v="24"/>
    <x v="24"/>
    <x v="1"/>
    <x v="1071"/>
  </r>
  <r>
    <x v="10"/>
    <x v="1"/>
    <n v="1622"/>
    <x v="24"/>
    <x v="24"/>
    <x v="1"/>
    <x v="1072"/>
  </r>
  <r>
    <x v="11"/>
    <x v="1"/>
    <n v="1622"/>
    <x v="24"/>
    <x v="24"/>
    <x v="1"/>
    <x v="1073"/>
  </r>
  <r>
    <x v="12"/>
    <x v="1"/>
    <n v="1622"/>
    <x v="24"/>
    <x v="24"/>
    <x v="1"/>
    <x v="230"/>
  </r>
  <r>
    <x v="13"/>
    <x v="1"/>
    <n v="1622"/>
    <x v="24"/>
    <x v="24"/>
    <x v="1"/>
    <x v="1074"/>
  </r>
  <r>
    <x v="14"/>
    <x v="1"/>
    <n v="1622"/>
    <x v="24"/>
    <x v="24"/>
    <x v="1"/>
    <x v="1075"/>
  </r>
  <r>
    <x v="15"/>
    <x v="1"/>
    <n v="1622"/>
    <x v="24"/>
    <x v="24"/>
    <x v="1"/>
    <x v="1076"/>
  </r>
  <r>
    <x v="16"/>
    <x v="1"/>
    <n v="1622"/>
    <x v="24"/>
    <x v="24"/>
    <x v="1"/>
    <x v="1077"/>
  </r>
  <r>
    <x v="17"/>
    <x v="1"/>
    <n v="1622"/>
    <x v="24"/>
    <x v="24"/>
    <x v="1"/>
    <x v="1078"/>
  </r>
  <r>
    <x v="18"/>
    <x v="1"/>
    <n v="1622"/>
    <x v="24"/>
    <x v="24"/>
    <x v="1"/>
    <x v="1079"/>
  </r>
  <r>
    <x v="0"/>
    <x v="1"/>
    <n v="1622"/>
    <x v="24"/>
    <x v="24"/>
    <x v="2"/>
    <x v="514"/>
  </r>
  <r>
    <x v="1"/>
    <x v="1"/>
    <n v="1622"/>
    <x v="24"/>
    <x v="24"/>
    <x v="2"/>
    <x v="514"/>
  </r>
  <r>
    <x v="2"/>
    <x v="1"/>
    <n v="1622"/>
    <x v="24"/>
    <x v="24"/>
    <x v="2"/>
    <x v="469"/>
  </r>
  <r>
    <x v="3"/>
    <x v="1"/>
    <n v="1622"/>
    <x v="24"/>
    <x v="24"/>
    <x v="2"/>
    <x v="240"/>
  </r>
  <r>
    <x v="4"/>
    <x v="1"/>
    <n v="1622"/>
    <x v="24"/>
    <x v="24"/>
    <x v="2"/>
    <x v="515"/>
  </r>
  <r>
    <x v="5"/>
    <x v="1"/>
    <n v="1622"/>
    <x v="24"/>
    <x v="24"/>
    <x v="2"/>
    <x v="598"/>
  </r>
  <r>
    <x v="6"/>
    <x v="1"/>
    <n v="1622"/>
    <x v="24"/>
    <x v="24"/>
    <x v="2"/>
    <x v="423"/>
  </r>
  <r>
    <x v="7"/>
    <x v="1"/>
    <n v="1622"/>
    <x v="24"/>
    <x v="24"/>
    <x v="2"/>
    <x v="243"/>
  </r>
  <r>
    <x v="8"/>
    <x v="1"/>
    <n v="1622"/>
    <x v="24"/>
    <x v="24"/>
    <x v="2"/>
    <x v="135"/>
  </r>
  <r>
    <x v="9"/>
    <x v="1"/>
    <n v="1622"/>
    <x v="24"/>
    <x v="24"/>
    <x v="2"/>
    <x v="135"/>
  </r>
  <r>
    <x v="10"/>
    <x v="1"/>
    <n v="1622"/>
    <x v="24"/>
    <x v="24"/>
    <x v="2"/>
    <x v="690"/>
  </r>
  <r>
    <x v="11"/>
    <x v="1"/>
    <n v="1622"/>
    <x v="24"/>
    <x v="24"/>
    <x v="2"/>
    <x v="690"/>
  </r>
  <r>
    <x v="12"/>
    <x v="1"/>
    <n v="1622"/>
    <x v="24"/>
    <x v="24"/>
    <x v="2"/>
    <x v="39"/>
  </r>
  <r>
    <x v="13"/>
    <x v="1"/>
    <n v="1622"/>
    <x v="24"/>
    <x v="24"/>
    <x v="2"/>
    <x v="138"/>
  </r>
  <r>
    <x v="14"/>
    <x v="1"/>
    <n v="1622"/>
    <x v="24"/>
    <x v="24"/>
    <x v="2"/>
    <x v="245"/>
  </r>
  <r>
    <x v="15"/>
    <x v="1"/>
    <n v="1622"/>
    <x v="24"/>
    <x v="24"/>
    <x v="2"/>
    <x v="601"/>
  </r>
  <r>
    <x v="16"/>
    <x v="1"/>
    <n v="1622"/>
    <x v="24"/>
    <x v="24"/>
    <x v="2"/>
    <x v="601"/>
  </r>
  <r>
    <x v="17"/>
    <x v="1"/>
    <n v="1622"/>
    <x v="24"/>
    <x v="24"/>
    <x v="2"/>
    <x v="246"/>
  </r>
  <r>
    <x v="18"/>
    <x v="1"/>
    <n v="1622"/>
    <x v="24"/>
    <x v="24"/>
    <x v="2"/>
    <x v="139"/>
  </r>
  <r>
    <x v="0"/>
    <x v="1"/>
    <n v="1624"/>
    <x v="25"/>
    <x v="25"/>
    <x v="0"/>
    <x v="1080"/>
  </r>
  <r>
    <x v="1"/>
    <x v="1"/>
    <n v="1624"/>
    <x v="25"/>
    <x v="25"/>
    <x v="0"/>
    <x v="1081"/>
  </r>
  <r>
    <x v="2"/>
    <x v="1"/>
    <n v="1624"/>
    <x v="25"/>
    <x v="25"/>
    <x v="0"/>
    <x v="1082"/>
  </r>
  <r>
    <x v="3"/>
    <x v="1"/>
    <n v="1624"/>
    <x v="25"/>
    <x v="25"/>
    <x v="0"/>
    <x v="1083"/>
  </r>
  <r>
    <x v="4"/>
    <x v="1"/>
    <n v="1624"/>
    <x v="25"/>
    <x v="25"/>
    <x v="0"/>
    <x v="1084"/>
  </r>
  <r>
    <x v="5"/>
    <x v="1"/>
    <n v="1624"/>
    <x v="25"/>
    <x v="25"/>
    <x v="0"/>
    <x v="1085"/>
  </r>
  <r>
    <x v="6"/>
    <x v="1"/>
    <n v="1624"/>
    <x v="25"/>
    <x v="25"/>
    <x v="0"/>
    <x v="1086"/>
  </r>
  <r>
    <x v="7"/>
    <x v="1"/>
    <n v="1624"/>
    <x v="25"/>
    <x v="25"/>
    <x v="0"/>
    <x v="1087"/>
  </r>
  <r>
    <x v="8"/>
    <x v="1"/>
    <n v="1624"/>
    <x v="25"/>
    <x v="25"/>
    <x v="0"/>
    <x v="1088"/>
  </r>
  <r>
    <x v="9"/>
    <x v="1"/>
    <n v="1624"/>
    <x v="25"/>
    <x v="25"/>
    <x v="0"/>
    <x v="1089"/>
  </r>
  <r>
    <x v="10"/>
    <x v="1"/>
    <n v="1624"/>
    <x v="25"/>
    <x v="25"/>
    <x v="0"/>
    <x v="1090"/>
  </r>
  <r>
    <x v="11"/>
    <x v="1"/>
    <n v="1624"/>
    <x v="25"/>
    <x v="25"/>
    <x v="0"/>
    <x v="1091"/>
  </r>
  <r>
    <x v="12"/>
    <x v="1"/>
    <n v="1624"/>
    <x v="25"/>
    <x v="25"/>
    <x v="0"/>
    <x v="1092"/>
  </r>
  <r>
    <x v="13"/>
    <x v="1"/>
    <n v="1624"/>
    <x v="25"/>
    <x v="25"/>
    <x v="0"/>
    <x v="1093"/>
  </r>
  <r>
    <x v="14"/>
    <x v="1"/>
    <n v="1624"/>
    <x v="25"/>
    <x v="25"/>
    <x v="0"/>
    <x v="1094"/>
  </r>
  <r>
    <x v="15"/>
    <x v="1"/>
    <n v="1624"/>
    <x v="25"/>
    <x v="25"/>
    <x v="0"/>
    <x v="1095"/>
  </r>
  <r>
    <x v="16"/>
    <x v="1"/>
    <n v="1624"/>
    <x v="25"/>
    <x v="25"/>
    <x v="0"/>
    <x v="1096"/>
  </r>
  <r>
    <x v="17"/>
    <x v="1"/>
    <n v="1624"/>
    <x v="25"/>
    <x v="25"/>
    <x v="0"/>
    <x v="1097"/>
  </r>
  <r>
    <x v="18"/>
    <x v="1"/>
    <n v="1624"/>
    <x v="25"/>
    <x v="25"/>
    <x v="0"/>
    <x v="1098"/>
  </r>
  <r>
    <x v="0"/>
    <x v="1"/>
    <n v="1624"/>
    <x v="25"/>
    <x v="25"/>
    <x v="1"/>
    <x v="1099"/>
  </r>
  <r>
    <x v="1"/>
    <x v="1"/>
    <n v="1624"/>
    <x v="25"/>
    <x v="25"/>
    <x v="1"/>
    <x v="1100"/>
  </r>
  <r>
    <x v="2"/>
    <x v="1"/>
    <n v="1624"/>
    <x v="25"/>
    <x v="25"/>
    <x v="1"/>
    <x v="1101"/>
  </r>
  <r>
    <x v="3"/>
    <x v="1"/>
    <n v="1624"/>
    <x v="25"/>
    <x v="25"/>
    <x v="1"/>
    <x v="1102"/>
  </r>
  <r>
    <x v="4"/>
    <x v="1"/>
    <n v="1624"/>
    <x v="25"/>
    <x v="25"/>
    <x v="1"/>
    <x v="1103"/>
  </r>
  <r>
    <x v="5"/>
    <x v="1"/>
    <n v="1624"/>
    <x v="25"/>
    <x v="25"/>
    <x v="1"/>
    <x v="1104"/>
  </r>
  <r>
    <x v="6"/>
    <x v="1"/>
    <n v="1624"/>
    <x v="25"/>
    <x v="25"/>
    <x v="1"/>
    <x v="1105"/>
  </r>
  <r>
    <x v="7"/>
    <x v="1"/>
    <n v="1624"/>
    <x v="25"/>
    <x v="25"/>
    <x v="1"/>
    <x v="1106"/>
  </r>
  <r>
    <x v="8"/>
    <x v="1"/>
    <n v="1624"/>
    <x v="25"/>
    <x v="25"/>
    <x v="1"/>
    <x v="1107"/>
  </r>
  <r>
    <x v="9"/>
    <x v="1"/>
    <n v="1624"/>
    <x v="25"/>
    <x v="25"/>
    <x v="1"/>
    <x v="1108"/>
  </r>
  <r>
    <x v="10"/>
    <x v="1"/>
    <n v="1624"/>
    <x v="25"/>
    <x v="25"/>
    <x v="1"/>
    <x v="1109"/>
  </r>
  <r>
    <x v="11"/>
    <x v="1"/>
    <n v="1624"/>
    <x v="25"/>
    <x v="25"/>
    <x v="1"/>
    <x v="1110"/>
  </r>
  <r>
    <x v="12"/>
    <x v="1"/>
    <n v="1624"/>
    <x v="25"/>
    <x v="25"/>
    <x v="1"/>
    <x v="1111"/>
  </r>
  <r>
    <x v="13"/>
    <x v="1"/>
    <n v="1624"/>
    <x v="25"/>
    <x v="25"/>
    <x v="1"/>
    <x v="1112"/>
  </r>
  <r>
    <x v="14"/>
    <x v="1"/>
    <n v="1624"/>
    <x v="25"/>
    <x v="25"/>
    <x v="1"/>
    <x v="1113"/>
  </r>
  <r>
    <x v="15"/>
    <x v="1"/>
    <n v="1624"/>
    <x v="25"/>
    <x v="25"/>
    <x v="1"/>
    <x v="1114"/>
  </r>
  <r>
    <x v="16"/>
    <x v="1"/>
    <n v="1624"/>
    <x v="25"/>
    <x v="25"/>
    <x v="1"/>
    <x v="1115"/>
  </r>
  <r>
    <x v="17"/>
    <x v="1"/>
    <n v="1624"/>
    <x v="25"/>
    <x v="25"/>
    <x v="1"/>
    <x v="1116"/>
  </r>
  <r>
    <x v="18"/>
    <x v="1"/>
    <n v="1624"/>
    <x v="25"/>
    <x v="25"/>
    <x v="1"/>
    <x v="1117"/>
  </r>
  <r>
    <x v="0"/>
    <x v="1"/>
    <n v="1624"/>
    <x v="25"/>
    <x v="25"/>
    <x v="2"/>
    <x v="1118"/>
  </r>
  <r>
    <x v="1"/>
    <x v="1"/>
    <n v="1624"/>
    <x v="25"/>
    <x v="25"/>
    <x v="2"/>
    <x v="1119"/>
  </r>
  <r>
    <x v="2"/>
    <x v="1"/>
    <n v="1624"/>
    <x v="25"/>
    <x v="25"/>
    <x v="2"/>
    <x v="1120"/>
  </r>
  <r>
    <x v="3"/>
    <x v="1"/>
    <n v="1624"/>
    <x v="25"/>
    <x v="25"/>
    <x v="2"/>
    <x v="1121"/>
  </r>
  <r>
    <x v="4"/>
    <x v="1"/>
    <n v="1624"/>
    <x v="25"/>
    <x v="25"/>
    <x v="2"/>
    <x v="1122"/>
  </r>
  <r>
    <x v="5"/>
    <x v="1"/>
    <n v="1624"/>
    <x v="25"/>
    <x v="25"/>
    <x v="2"/>
    <x v="370"/>
  </r>
  <r>
    <x v="6"/>
    <x v="1"/>
    <n v="1624"/>
    <x v="25"/>
    <x v="25"/>
    <x v="2"/>
    <x v="1123"/>
  </r>
  <r>
    <x v="7"/>
    <x v="1"/>
    <n v="1624"/>
    <x v="25"/>
    <x v="25"/>
    <x v="2"/>
    <x v="1124"/>
  </r>
  <r>
    <x v="8"/>
    <x v="1"/>
    <n v="1624"/>
    <x v="25"/>
    <x v="25"/>
    <x v="2"/>
    <x v="1125"/>
  </r>
  <r>
    <x v="9"/>
    <x v="1"/>
    <n v="1624"/>
    <x v="25"/>
    <x v="25"/>
    <x v="2"/>
    <x v="1126"/>
  </r>
  <r>
    <x v="10"/>
    <x v="1"/>
    <n v="1624"/>
    <x v="25"/>
    <x v="25"/>
    <x v="2"/>
    <x v="1127"/>
  </r>
  <r>
    <x v="11"/>
    <x v="1"/>
    <n v="1624"/>
    <x v="25"/>
    <x v="25"/>
    <x v="2"/>
    <x v="1128"/>
  </r>
  <r>
    <x v="12"/>
    <x v="1"/>
    <n v="1624"/>
    <x v="25"/>
    <x v="25"/>
    <x v="2"/>
    <x v="188"/>
  </r>
  <r>
    <x v="13"/>
    <x v="1"/>
    <n v="1624"/>
    <x v="25"/>
    <x v="25"/>
    <x v="2"/>
    <x v="512"/>
  </r>
  <r>
    <x v="14"/>
    <x v="1"/>
    <n v="1624"/>
    <x v="25"/>
    <x v="25"/>
    <x v="2"/>
    <x v="237"/>
  </r>
  <r>
    <x v="15"/>
    <x v="1"/>
    <n v="1624"/>
    <x v="25"/>
    <x v="25"/>
    <x v="2"/>
    <x v="809"/>
  </r>
  <r>
    <x v="16"/>
    <x v="1"/>
    <n v="1624"/>
    <x v="25"/>
    <x v="25"/>
    <x v="2"/>
    <x v="809"/>
  </r>
  <r>
    <x v="17"/>
    <x v="1"/>
    <n v="1624"/>
    <x v="25"/>
    <x v="25"/>
    <x v="2"/>
    <x v="241"/>
  </r>
  <r>
    <x v="18"/>
    <x v="1"/>
    <n v="1624"/>
    <x v="25"/>
    <x v="25"/>
    <x v="2"/>
    <x v="600"/>
  </r>
  <r>
    <x v="0"/>
    <x v="1"/>
    <n v="1627"/>
    <x v="26"/>
    <x v="26"/>
    <x v="0"/>
    <x v="1129"/>
  </r>
  <r>
    <x v="1"/>
    <x v="1"/>
    <n v="1627"/>
    <x v="26"/>
    <x v="26"/>
    <x v="0"/>
    <x v="1130"/>
  </r>
  <r>
    <x v="2"/>
    <x v="1"/>
    <n v="1627"/>
    <x v="26"/>
    <x v="26"/>
    <x v="0"/>
    <x v="1131"/>
  </r>
  <r>
    <x v="3"/>
    <x v="1"/>
    <n v="1627"/>
    <x v="26"/>
    <x v="26"/>
    <x v="0"/>
    <x v="1132"/>
  </r>
  <r>
    <x v="4"/>
    <x v="1"/>
    <n v="1627"/>
    <x v="26"/>
    <x v="26"/>
    <x v="0"/>
    <x v="1133"/>
  </r>
  <r>
    <x v="5"/>
    <x v="1"/>
    <n v="1627"/>
    <x v="26"/>
    <x v="26"/>
    <x v="0"/>
    <x v="1134"/>
  </r>
  <r>
    <x v="6"/>
    <x v="1"/>
    <n v="1627"/>
    <x v="26"/>
    <x v="26"/>
    <x v="0"/>
    <x v="1135"/>
  </r>
  <r>
    <x v="7"/>
    <x v="1"/>
    <n v="1627"/>
    <x v="26"/>
    <x v="26"/>
    <x v="0"/>
    <x v="1136"/>
  </r>
  <r>
    <x v="8"/>
    <x v="1"/>
    <n v="1627"/>
    <x v="26"/>
    <x v="26"/>
    <x v="0"/>
    <x v="1137"/>
  </r>
  <r>
    <x v="9"/>
    <x v="1"/>
    <n v="1627"/>
    <x v="26"/>
    <x v="26"/>
    <x v="0"/>
    <x v="1138"/>
  </r>
  <r>
    <x v="10"/>
    <x v="1"/>
    <n v="1627"/>
    <x v="26"/>
    <x v="26"/>
    <x v="0"/>
    <x v="1139"/>
  </r>
  <r>
    <x v="11"/>
    <x v="1"/>
    <n v="1627"/>
    <x v="26"/>
    <x v="26"/>
    <x v="0"/>
    <x v="1140"/>
  </r>
  <r>
    <x v="12"/>
    <x v="1"/>
    <n v="1627"/>
    <x v="26"/>
    <x v="26"/>
    <x v="0"/>
    <x v="1141"/>
  </r>
  <r>
    <x v="13"/>
    <x v="1"/>
    <n v="1627"/>
    <x v="26"/>
    <x v="26"/>
    <x v="0"/>
    <x v="1142"/>
  </r>
  <r>
    <x v="14"/>
    <x v="1"/>
    <n v="1627"/>
    <x v="26"/>
    <x v="26"/>
    <x v="0"/>
    <x v="185"/>
  </r>
  <r>
    <x v="15"/>
    <x v="1"/>
    <n v="1627"/>
    <x v="26"/>
    <x v="26"/>
    <x v="0"/>
    <x v="1143"/>
  </r>
  <r>
    <x v="16"/>
    <x v="1"/>
    <n v="1627"/>
    <x v="26"/>
    <x v="26"/>
    <x v="0"/>
    <x v="1144"/>
  </r>
  <r>
    <x v="17"/>
    <x v="1"/>
    <n v="1627"/>
    <x v="26"/>
    <x v="26"/>
    <x v="0"/>
    <x v="1145"/>
  </r>
  <r>
    <x v="18"/>
    <x v="1"/>
    <n v="1627"/>
    <x v="26"/>
    <x v="26"/>
    <x v="0"/>
    <x v="1146"/>
  </r>
  <r>
    <x v="0"/>
    <x v="1"/>
    <n v="1627"/>
    <x v="26"/>
    <x v="26"/>
    <x v="1"/>
    <x v="1147"/>
  </r>
  <r>
    <x v="1"/>
    <x v="1"/>
    <n v="1627"/>
    <x v="26"/>
    <x v="26"/>
    <x v="1"/>
    <x v="1148"/>
  </r>
  <r>
    <x v="2"/>
    <x v="1"/>
    <n v="1627"/>
    <x v="26"/>
    <x v="26"/>
    <x v="1"/>
    <x v="1149"/>
  </r>
  <r>
    <x v="3"/>
    <x v="1"/>
    <n v="1627"/>
    <x v="26"/>
    <x v="26"/>
    <x v="1"/>
    <x v="1150"/>
  </r>
  <r>
    <x v="4"/>
    <x v="1"/>
    <n v="1627"/>
    <x v="26"/>
    <x v="26"/>
    <x v="1"/>
    <x v="1151"/>
  </r>
  <r>
    <x v="5"/>
    <x v="1"/>
    <n v="1627"/>
    <x v="26"/>
    <x v="26"/>
    <x v="1"/>
    <x v="1152"/>
  </r>
  <r>
    <x v="6"/>
    <x v="1"/>
    <n v="1627"/>
    <x v="26"/>
    <x v="26"/>
    <x v="1"/>
    <x v="1153"/>
  </r>
  <r>
    <x v="7"/>
    <x v="1"/>
    <n v="1627"/>
    <x v="26"/>
    <x v="26"/>
    <x v="1"/>
    <x v="1154"/>
  </r>
  <r>
    <x v="8"/>
    <x v="1"/>
    <n v="1627"/>
    <x v="26"/>
    <x v="26"/>
    <x v="1"/>
    <x v="1155"/>
  </r>
  <r>
    <x v="9"/>
    <x v="1"/>
    <n v="1627"/>
    <x v="26"/>
    <x v="26"/>
    <x v="1"/>
    <x v="1156"/>
  </r>
  <r>
    <x v="10"/>
    <x v="1"/>
    <n v="1627"/>
    <x v="26"/>
    <x v="26"/>
    <x v="1"/>
    <x v="1157"/>
  </r>
  <r>
    <x v="11"/>
    <x v="1"/>
    <n v="1627"/>
    <x v="26"/>
    <x v="26"/>
    <x v="1"/>
    <x v="1158"/>
  </r>
  <r>
    <x v="12"/>
    <x v="1"/>
    <n v="1627"/>
    <x v="26"/>
    <x v="26"/>
    <x v="1"/>
    <x v="506"/>
  </r>
  <r>
    <x v="13"/>
    <x v="1"/>
    <n v="1627"/>
    <x v="26"/>
    <x v="26"/>
    <x v="1"/>
    <x v="1159"/>
  </r>
  <r>
    <x v="14"/>
    <x v="1"/>
    <n v="1627"/>
    <x v="26"/>
    <x v="26"/>
    <x v="1"/>
    <x v="1160"/>
  </r>
  <r>
    <x v="15"/>
    <x v="1"/>
    <n v="1627"/>
    <x v="26"/>
    <x v="26"/>
    <x v="1"/>
    <x v="1161"/>
  </r>
  <r>
    <x v="16"/>
    <x v="1"/>
    <n v="1627"/>
    <x v="26"/>
    <x v="26"/>
    <x v="1"/>
    <x v="1162"/>
  </r>
  <r>
    <x v="17"/>
    <x v="1"/>
    <n v="1627"/>
    <x v="26"/>
    <x v="26"/>
    <x v="1"/>
    <x v="1163"/>
  </r>
  <r>
    <x v="18"/>
    <x v="1"/>
    <n v="1627"/>
    <x v="26"/>
    <x v="26"/>
    <x v="1"/>
    <x v="1164"/>
  </r>
  <r>
    <x v="0"/>
    <x v="1"/>
    <n v="1627"/>
    <x v="26"/>
    <x v="26"/>
    <x v="2"/>
    <x v="640"/>
  </r>
  <r>
    <x v="1"/>
    <x v="1"/>
    <n v="1627"/>
    <x v="26"/>
    <x v="26"/>
    <x v="2"/>
    <x v="1128"/>
  </r>
  <r>
    <x v="2"/>
    <x v="1"/>
    <n v="1627"/>
    <x v="26"/>
    <x v="26"/>
    <x v="2"/>
    <x v="1128"/>
  </r>
  <r>
    <x v="3"/>
    <x v="1"/>
    <n v="1627"/>
    <x v="26"/>
    <x v="26"/>
    <x v="2"/>
    <x v="159"/>
  </r>
  <r>
    <x v="4"/>
    <x v="1"/>
    <n v="1627"/>
    <x v="26"/>
    <x v="26"/>
    <x v="2"/>
    <x v="393"/>
  </r>
  <r>
    <x v="5"/>
    <x v="1"/>
    <n v="1627"/>
    <x v="26"/>
    <x v="26"/>
    <x v="2"/>
    <x v="1165"/>
  </r>
  <r>
    <x v="6"/>
    <x v="1"/>
    <n v="1627"/>
    <x v="26"/>
    <x v="26"/>
    <x v="2"/>
    <x v="808"/>
  </r>
  <r>
    <x v="7"/>
    <x v="1"/>
    <n v="1627"/>
    <x v="26"/>
    <x v="26"/>
    <x v="2"/>
    <x v="193"/>
  </r>
  <r>
    <x v="8"/>
    <x v="1"/>
    <n v="1627"/>
    <x v="26"/>
    <x v="26"/>
    <x v="2"/>
    <x v="558"/>
  </r>
  <r>
    <x v="9"/>
    <x v="1"/>
    <n v="1627"/>
    <x v="26"/>
    <x v="26"/>
    <x v="2"/>
    <x v="559"/>
  </r>
  <r>
    <x v="10"/>
    <x v="1"/>
    <n v="1627"/>
    <x v="26"/>
    <x v="26"/>
    <x v="2"/>
    <x v="195"/>
  </r>
  <r>
    <x v="11"/>
    <x v="1"/>
    <n v="1627"/>
    <x v="26"/>
    <x v="26"/>
    <x v="2"/>
    <x v="516"/>
  </r>
  <r>
    <x v="12"/>
    <x v="1"/>
    <n v="1627"/>
    <x v="26"/>
    <x v="26"/>
    <x v="2"/>
    <x v="424"/>
  </r>
  <r>
    <x v="13"/>
    <x v="1"/>
    <n v="1627"/>
    <x v="26"/>
    <x v="26"/>
    <x v="2"/>
    <x v="136"/>
  </r>
  <r>
    <x v="14"/>
    <x v="1"/>
    <n v="1627"/>
    <x v="26"/>
    <x v="26"/>
    <x v="2"/>
    <x v="41"/>
  </r>
  <r>
    <x v="15"/>
    <x v="1"/>
    <n v="1627"/>
    <x v="26"/>
    <x v="26"/>
    <x v="2"/>
    <x v="810"/>
  </r>
  <r>
    <x v="16"/>
    <x v="1"/>
    <n v="1627"/>
    <x v="26"/>
    <x v="26"/>
    <x v="2"/>
    <x v="247"/>
  </r>
  <r>
    <x v="17"/>
    <x v="1"/>
    <n v="1627"/>
    <x v="26"/>
    <x v="26"/>
    <x v="2"/>
    <x v="425"/>
  </r>
  <r>
    <x v="18"/>
    <x v="1"/>
    <n v="1627"/>
    <x v="26"/>
    <x v="26"/>
    <x v="2"/>
    <x v="44"/>
  </r>
  <r>
    <x v="0"/>
    <x v="1"/>
    <n v="1630"/>
    <x v="27"/>
    <x v="27"/>
    <x v="0"/>
    <x v="1166"/>
  </r>
  <r>
    <x v="1"/>
    <x v="1"/>
    <n v="1630"/>
    <x v="27"/>
    <x v="27"/>
    <x v="0"/>
    <x v="1167"/>
  </r>
  <r>
    <x v="2"/>
    <x v="1"/>
    <n v="1630"/>
    <x v="27"/>
    <x v="27"/>
    <x v="0"/>
    <x v="1168"/>
  </r>
  <r>
    <x v="3"/>
    <x v="1"/>
    <n v="1630"/>
    <x v="27"/>
    <x v="27"/>
    <x v="0"/>
    <x v="1169"/>
  </r>
  <r>
    <x v="4"/>
    <x v="1"/>
    <n v="1630"/>
    <x v="27"/>
    <x v="27"/>
    <x v="0"/>
    <x v="1170"/>
  </r>
  <r>
    <x v="5"/>
    <x v="1"/>
    <n v="1630"/>
    <x v="27"/>
    <x v="27"/>
    <x v="0"/>
    <x v="1171"/>
  </r>
  <r>
    <x v="6"/>
    <x v="1"/>
    <n v="1630"/>
    <x v="27"/>
    <x v="27"/>
    <x v="0"/>
    <x v="1172"/>
  </r>
  <r>
    <x v="7"/>
    <x v="1"/>
    <n v="1630"/>
    <x v="27"/>
    <x v="27"/>
    <x v="0"/>
    <x v="1173"/>
  </r>
  <r>
    <x v="8"/>
    <x v="1"/>
    <n v="1630"/>
    <x v="27"/>
    <x v="27"/>
    <x v="0"/>
    <x v="1174"/>
  </r>
  <r>
    <x v="9"/>
    <x v="1"/>
    <n v="1630"/>
    <x v="27"/>
    <x v="27"/>
    <x v="0"/>
    <x v="1175"/>
  </r>
  <r>
    <x v="10"/>
    <x v="1"/>
    <n v="1630"/>
    <x v="27"/>
    <x v="27"/>
    <x v="0"/>
    <x v="1176"/>
  </r>
  <r>
    <x v="11"/>
    <x v="1"/>
    <n v="1630"/>
    <x v="27"/>
    <x v="27"/>
    <x v="0"/>
    <x v="1177"/>
  </r>
  <r>
    <x v="12"/>
    <x v="1"/>
    <n v="1630"/>
    <x v="27"/>
    <x v="27"/>
    <x v="0"/>
    <x v="1178"/>
  </r>
  <r>
    <x v="13"/>
    <x v="1"/>
    <n v="1630"/>
    <x v="27"/>
    <x v="27"/>
    <x v="0"/>
    <x v="1179"/>
  </r>
  <r>
    <x v="14"/>
    <x v="1"/>
    <n v="1630"/>
    <x v="27"/>
    <x v="27"/>
    <x v="0"/>
    <x v="1180"/>
  </r>
  <r>
    <x v="15"/>
    <x v="1"/>
    <n v="1630"/>
    <x v="27"/>
    <x v="27"/>
    <x v="0"/>
    <x v="1181"/>
  </r>
  <r>
    <x v="16"/>
    <x v="1"/>
    <n v="1630"/>
    <x v="27"/>
    <x v="27"/>
    <x v="0"/>
    <x v="1182"/>
  </r>
  <r>
    <x v="17"/>
    <x v="1"/>
    <n v="1630"/>
    <x v="27"/>
    <x v="27"/>
    <x v="0"/>
    <x v="1183"/>
  </r>
  <r>
    <x v="18"/>
    <x v="1"/>
    <n v="1630"/>
    <x v="27"/>
    <x v="27"/>
    <x v="0"/>
    <x v="1184"/>
  </r>
  <r>
    <x v="0"/>
    <x v="1"/>
    <n v="1630"/>
    <x v="27"/>
    <x v="27"/>
    <x v="1"/>
    <x v="1185"/>
  </r>
  <r>
    <x v="1"/>
    <x v="1"/>
    <n v="1630"/>
    <x v="27"/>
    <x v="27"/>
    <x v="1"/>
    <x v="1186"/>
  </r>
  <r>
    <x v="2"/>
    <x v="1"/>
    <n v="1630"/>
    <x v="27"/>
    <x v="27"/>
    <x v="1"/>
    <x v="1187"/>
  </r>
  <r>
    <x v="3"/>
    <x v="1"/>
    <n v="1630"/>
    <x v="27"/>
    <x v="27"/>
    <x v="1"/>
    <x v="1188"/>
  </r>
  <r>
    <x v="4"/>
    <x v="1"/>
    <n v="1630"/>
    <x v="27"/>
    <x v="27"/>
    <x v="1"/>
    <x v="1189"/>
  </r>
  <r>
    <x v="5"/>
    <x v="1"/>
    <n v="1630"/>
    <x v="27"/>
    <x v="27"/>
    <x v="1"/>
    <x v="1190"/>
  </r>
  <r>
    <x v="6"/>
    <x v="1"/>
    <n v="1630"/>
    <x v="27"/>
    <x v="27"/>
    <x v="1"/>
    <x v="1191"/>
  </r>
  <r>
    <x v="7"/>
    <x v="1"/>
    <n v="1630"/>
    <x v="27"/>
    <x v="27"/>
    <x v="1"/>
    <x v="1192"/>
  </r>
  <r>
    <x v="8"/>
    <x v="1"/>
    <n v="1630"/>
    <x v="27"/>
    <x v="27"/>
    <x v="1"/>
    <x v="1193"/>
  </r>
  <r>
    <x v="9"/>
    <x v="1"/>
    <n v="1630"/>
    <x v="27"/>
    <x v="27"/>
    <x v="1"/>
    <x v="1194"/>
  </r>
  <r>
    <x v="10"/>
    <x v="1"/>
    <n v="1630"/>
    <x v="27"/>
    <x v="27"/>
    <x v="1"/>
    <x v="1195"/>
  </r>
  <r>
    <x v="11"/>
    <x v="1"/>
    <n v="1630"/>
    <x v="27"/>
    <x v="27"/>
    <x v="1"/>
    <x v="1196"/>
  </r>
  <r>
    <x v="12"/>
    <x v="1"/>
    <n v="1630"/>
    <x v="27"/>
    <x v="27"/>
    <x v="1"/>
    <x v="1197"/>
  </r>
  <r>
    <x v="13"/>
    <x v="1"/>
    <n v="1630"/>
    <x v="27"/>
    <x v="27"/>
    <x v="1"/>
    <x v="1198"/>
  </r>
  <r>
    <x v="14"/>
    <x v="1"/>
    <n v="1630"/>
    <x v="27"/>
    <x v="27"/>
    <x v="1"/>
    <x v="1199"/>
  </r>
  <r>
    <x v="15"/>
    <x v="1"/>
    <n v="1630"/>
    <x v="27"/>
    <x v="27"/>
    <x v="1"/>
    <x v="1200"/>
  </r>
  <r>
    <x v="16"/>
    <x v="1"/>
    <n v="1630"/>
    <x v="27"/>
    <x v="27"/>
    <x v="1"/>
    <x v="1201"/>
  </r>
  <r>
    <x v="17"/>
    <x v="1"/>
    <n v="1630"/>
    <x v="27"/>
    <x v="27"/>
    <x v="1"/>
    <x v="1202"/>
  </r>
  <r>
    <x v="18"/>
    <x v="1"/>
    <n v="1630"/>
    <x v="27"/>
    <x v="27"/>
    <x v="1"/>
    <x v="1203"/>
  </r>
  <r>
    <x v="0"/>
    <x v="1"/>
    <n v="1630"/>
    <x v="27"/>
    <x v="27"/>
    <x v="2"/>
    <x v="107"/>
  </r>
  <r>
    <x v="1"/>
    <x v="1"/>
    <n v="1630"/>
    <x v="27"/>
    <x v="27"/>
    <x v="2"/>
    <x v="375"/>
  </r>
  <r>
    <x v="2"/>
    <x v="1"/>
    <n v="1630"/>
    <x v="27"/>
    <x v="27"/>
    <x v="2"/>
    <x v="1204"/>
  </r>
  <r>
    <x v="3"/>
    <x v="1"/>
    <n v="1630"/>
    <x v="27"/>
    <x v="27"/>
    <x v="2"/>
    <x v="1126"/>
  </r>
  <r>
    <x v="4"/>
    <x v="1"/>
    <n v="1630"/>
    <x v="27"/>
    <x v="27"/>
    <x v="2"/>
    <x v="1205"/>
  </r>
  <r>
    <x v="5"/>
    <x v="1"/>
    <n v="1630"/>
    <x v="27"/>
    <x v="27"/>
    <x v="2"/>
    <x v="378"/>
  </r>
  <r>
    <x v="6"/>
    <x v="1"/>
    <n v="1630"/>
    <x v="27"/>
    <x v="27"/>
    <x v="2"/>
    <x v="687"/>
  </r>
  <r>
    <x v="7"/>
    <x v="1"/>
    <n v="1630"/>
    <x v="27"/>
    <x v="27"/>
    <x v="2"/>
    <x v="159"/>
  </r>
  <r>
    <x v="8"/>
    <x v="1"/>
    <n v="1630"/>
    <x v="27"/>
    <x v="27"/>
    <x v="2"/>
    <x v="643"/>
  </r>
  <r>
    <x v="9"/>
    <x v="1"/>
    <n v="1630"/>
    <x v="27"/>
    <x v="27"/>
    <x v="2"/>
    <x v="438"/>
  </r>
  <r>
    <x v="10"/>
    <x v="1"/>
    <n v="1630"/>
    <x v="27"/>
    <x v="27"/>
    <x v="2"/>
    <x v="887"/>
  </r>
  <r>
    <x v="11"/>
    <x v="1"/>
    <n v="1630"/>
    <x v="27"/>
    <x v="27"/>
    <x v="2"/>
    <x v="192"/>
  </r>
  <r>
    <x v="12"/>
    <x v="1"/>
    <n v="1630"/>
    <x v="27"/>
    <x v="27"/>
    <x v="2"/>
    <x v="513"/>
  </r>
  <r>
    <x v="13"/>
    <x v="1"/>
    <n v="1630"/>
    <x v="27"/>
    <x v="27"/>
    <x v="2"/>
    <x v="809"/>
  </r>
  <r>
    <x v="14"/>
    <x v="1"/>
    <n v="1630"/>
    <x v="27"/>
    <x v="27"/>
    <x v="2"/>
    <x v="599"/>
  </r>
  <r>
    <x v="15"/>
    <x v="1"/>
    <n v="1630"/>
    <x v="27"/>
    <x v="27"/>
    <x v="2"/>
    <x v="135"/>
  </r>
  <r>
    <x v="16"/>
    <x v="1"/>
    <n v="1630"/>
    <x v="27"/>
    <x v="27"/>
    <x v="2"/>
    <x v="517"/>
  </r>
  <r>
    <x v="17"/>
    <x v="1"/>
    <n v="1630"/>
    <x v="27"/>
    <x v="27"/>
    <x v="2"/>
    <x v="517"/>
  </r>
  <r>
    <x v="18"/>
    <x v="1"/>
    <n v="1630"/>
    <x v="27"/>
    <x v="27"/>
    <x v="2"/>
    <x v="926"/>
  </r>
  <r>
    <x v="0"/>
    <x v="1"/>
    <n v="1632"/>
    <x v="28"/>
    <x v="28"/>
    <x v="0"/>
    <x v="1206"/>
  </r>
  <r>
    <x v="1"/>
    <x v="1"/>
    <n v="1632"/>
    <x v="28"/>
    <x v="28"/>
    <x v="0"/>
    <x v="135"/>
  </r>
  <r>
    <x v="2"/>
    <x v="1"/>
    <n v="1632"/>
    <x v="28"/>
    <x v="28"/>
    <x v="0"/>
    <x v="1207"/>
  </r>
  <r>
    <x v="3"/>
    <x v="1"/>
    <n v="1632"/>
    <x v="28"/>
    <x v="28"/>
    <x v="0"/>
    <x v="1208"/>
  </r>
  <r>
    <x v="4"/>
    <x v="1"/>
    <n v="1632"/>
    <x v="28"/>
    <x v="28"/>
    <x v="0"/>
    <x v="1209"/>
  </r>
  <r>
    <x v="5"/>
    <x v="1"/>
    <n v="1632"/>
    <x v="28"/>
    <x v="28"/>
    <x v="0"/>
    <x v="1210"/>
  </r>
  <r>
    <x v="6"/>
    <x v="1"/>
    <n v="1632"/>
    <x v="28"/>
    <x v="28"/>
    <x v="0"/>
    <x v="1211"/>
  </r>
  <r>
    <x v="7"/>
    <x v="1"/>
    <n v="1632"/>
    <x v="28"/>
    <x v="28"/>
    <x v="0"/>
    <x v="1212"/>
  </r>
  <r>
    <x v="8"/>
    <x v="1"/>
    <n v="1632"/>
    <x v="28"/>
    <x v="28"/>
    <x v="0"/>
    <x v="1213"/>
  </r>
  <r>
    <x v="9"/>
    <x v="1"/>
    <n v="1632"/>
    <x v="28"/>
    <x v="28"/>
    <x v="0"/>
    <x v="1214"/>
  </r>
  <r>
    <x v="10"/>
    <x v="1"/>
    <n v="1632"/>
    <x v="28"/>
    <x v="28"/>
    <x v="0"/>
    <x v="1215"/>
  </r>
  <r>
    <x v="11"/>
    <x v="1"/>
    <n v="1632"/>
    <x v="28"/>
    <x v="28"/>
    <x v="0"/>
    <x v="1216"/>
  </r>
  <r>
    <x v="12"/>
    <x v="1"/>
    <n v="1632"/>
    <x v="28"/>
    <x v="28"/>
    <x v="0"/>
    <x v="1217"/>
  </r>
  <r>
    <x v="13"/>
    <x v="1"/>
    <n v="1632"/>
    <x v="28"/>
    <x v="28"/>
    <x v="0"/>
    <x v="1218"/>
  </r>
  <r>
    <x v="14"/>
    <x v="1"/>
    <n v="1632"/>
    <x v="28"/>
    <x v="28"/>
    <x v="0"/>
    <x v="1219"/>
  </r>
  <r>
    <x v="15"/>
    <x v="1"/>
    <n v="1632"/>
    <x v="28"/>
    <x v="28"/>
    <x v="0"/>
    <x v="1220"/>
  </r>
  <r>
    <x v="16"/>
    <x v="1"/>
    <n v="1632"/>
    <x v="28"/>
    <x v="28"/>
    <x v="0"/>
    <x v="1221"/>
  </r>
  <r>
    <x v="17"/>
    <x v="1"/>
    <n v="1632"/>
    <x v="28"/>
    <x v="28"/>
    <x v="0"/>
    <x v="1222"/>
  </r>
  <r>
    <x v="18"/>
    <x v="1"/>
    <n v="1632"/>
    <x v="28"/>
    <x v="28"/>
    <x v="0"/>
    <x v="1223"/>
  </r>
  <r>
    <x v="0"/>
    <x v="1"/>
    <n v="1632"/>
    <x v="28"/>
    <x v="28"/>
    <x v="1"/>
    <x v="1224"/>
  </r>
  <r>
    <x v="1"/>
    <x v="1"/>
    <n v="1632"/>
    <x v="28"/>
    <x v="28"/>
    <x v="1"/>
    <x v="1225"/>
  </r>
  <r>
    <x v="2"/>
    <x v="1"/>
    <n v="1632"/>
    <x v="28"/>
    <x v="28"/>
    <x v="1"/>
    <x v="1226"/>
  </r>
  <r>
    <x v="3"/>
    <x v="1"/>
    <n v="1632"/>
    <x v="28"/>
    <x v="28"/>
    <x v="1"/>
    <x v="1227"/>
  </r>
  <r>
    <x v="4"/>
    <x v="1"/>
    <n v="1632"/>
    <x v="28"/>
    <x v="28"/>
    <x v="1"/>
    <x v="1228"/>
  </r>
  <r>
    <x v="5"/>
    <x v="1"/>
    <n v="1632"/>
    <x v="28"/>
    <x v="28"/>
    <x v="1"/>
    <x v="1229"/>
  </r>
  <r>
    <x v="6"/>
    <x v="1"/>
    <n v="1632"/>
    <x v="28"/>
    <x v="28"/>
    <x v="1"/>
    <x v="1230"/>
  </r>
  <r>
    <x v="7"/>
    <x v="1"/>
    <n v="1632"/>
    <x v="28"/>
    <x v="28"/>
    <x v="1"/>
    <x v="1231"/>
  </r>
  <r>
    <x v="8"/>
    <x v="1"/>
    <n v="1632"/>
    <x v="28"/>
    <x v="28"/>
    <x v="1"/>
    <x v="1232"/>
  </r>
  <r>
    <x v="9"/>
    <x v="1"/>
    <n v="1632"/>
    <x v="28"/>
    <x v="28"/>
    <x v="1"/>
    <x v="1233"/>
  </r>
  <r>
    <x v="10"/>
    <x v="1"/>
    <n v="1632"/>
    <x v="28"/>
    <x v="28"/>
    <x v="1"/>
    <x v="1234"/>
  </r>
  <r>
    <x v="11"/>
    <x v="1"/>
    <n v="1632"/>
    <x v="28"/>
    <x v="28"/>
    <x v="1"/>
    <x v="1235"/>
  </r>
  <r>
    <x v="12"/>
    <x v="1"/>
    <n v="1632"/>
    <x v="28"/>
    <x v="28"/>
    <x v="1"/>
    <x v="1236"/>
  </r>
  <r>
    <x v="13"/>
    <x v="1"/>
    <n v="1632"/>
    <x v="28"/>
    <x v="28"/>
    <x v="1"/>
    <x v="1237"/>
  </r>
  <r>
    <x v="14"/>
    <x v="1"/>
    <n v="1632"/>
    <x v="28"/>
    <x v="28"/>
    <x v="1"/>
    <x v="1238"/>
  </r>
  <r>
    <x v="15"/>
    <x v="1"/>
    <n v="1632"/>
    <x v="28"/>
    <x v="28"/>
    <x v="1"/>
    <x v="1239"/>
  </r>
  <r>
    <x v="16"/>
    <x v="1"/>
    <n v="1632"/>
    <x v="28"/>
    <x v="28"/>
    <x v="1"/>
    <x v="1240"/>
  </r>
  <r>
    <x v="17"/>
    <x v="1"/>
    <n v="1632"/>
    <x v="28"/>
    <x v="28"/>
    <x v="1"/>
    <x v="1241"/>
  </r>
  <r>
    <x v="18"/>
    <x v="1"/>
    <n v="1632"/>
    <x v="28"/>
    <x v="28"/>
    <x v="1"/>
    <x v="1242"/>
  </r>
  <r>
    <x v="0"/>
    <x v="1"/>
    <n v="1632"/>
    <x v="28"/>
    <x v="28"/>
    <x v="2"/>
    <x v="136"/>
  </r>
  <r>
    <x v="1"/>
    <x v="1"/>
    <n v="1632"/>
    <x v="28"/>
    <x v="28"/>
    <x v="2"/>
    <x v="136"/>
  </r>
  <r>
    <x v="2"/>
    <x v="1"/>
    <n v="1632"/>
    <x v="28"/>
    <x v="28"/>
    <x v="2"/>
    <x v="38"/>
  </r>
  <r>
    <x v="3"/>
    <x v="1"/>
    <n v="1632"/>
    <x v="28"/>
    <x v="28"/>
    <x v="2"/>
    <x v="518"/>
  </r>
  <r>
    <x v="4"/>
    <x v="1"/>
    <n v="1632"/>
    <x v="28"/>
    <x v="28"/>
    <x v="2"/>
    <x v="138"/>
  </r>
  <r>
    <x v="5"/>
    <x v="1"/>
    <n v="1632"/>
    <x v="28"/>
    <x v="28"/>
    <x v="2"/>
    <x v="244"/>
  </r>
  <r>
    <x v="6"/>
    <x v="1"/>
    <n v="1632"/>
    <x v="28"/>
    <x v="28"/>
    <x v="2"/>
    <x v="246"/>
  </r>
  <r>
    <x v="7"/>
    <x v="1"/>
    <n v="1632"/>
    <x v="28"/>
    <x v="28"/>
    <x v="2"/>
    <x v="45"/>
  </r>
  <r>
    <x v="8"/>
    <x v="1"/>
    <n v="1632"/>
    <x v="28"/>
    <x v="28"/>
    <x v="2"/>
    <x v="46"/>
  </r>
  <r>
    <x v="9"/>
    <x v="1"/>
    <n v="1632"/>
    <x v="28"/>
    <x v="28"/>
    <x v="2"/>
    <x v="49"/>
  </r>
  <r>
    <x v="10"/>
    <x v="1"/>
    <n v="1632"/>
    <x v="28"/>
    <x v="28"/>
    <x v="2"/>
    <x v="47"/>
  </r>
  <r>
    <x v="11"/>
    <x v="1"/>
    <n v="1632"/>
    <x v="28"/>
    <x v="28"/>
    <x v="2"/>
    <x v="52"/>
  </r>
  <r>
    <x v="12"/>
    <x v="1"/>
    <n v="1632"/>
    <x v="28"/>
    <x v="28"/>
    <x v="2"/>
    <x v="54"/>
  </r>
  <r>
    <x v="13"/>
    <x v="1"/>
    <n v="1632"/>
    <x v="28"/>
    <x v="28"/>
    <x v="2"/>
    <x v="1243"/>
  </r>
  <r>
    <x v="14"/>
    <x v="1"/>
    <n v="1632"/>
    <x v="28"/>
    <x v="28"/>
    <x v="2"/>
    <x v="143"/>
  </r>
  <r>
    <x v="15"/>
    <x v="1"/>
    <n v="1632"/>
    <x v="28"/>
    <x v="28"/>
    <x v="2"/>
    <x v="144"/>
  </r>
  <r>
    <x v="16"/>
    <x v="1"/>
    <n v="1632"/>
    <x v="28"/>
    <x v="28"/>
    <x v="2"/>
    <x v="143"/>
  </r>
  <r>
    <x v="17"/>
    <x v="1"/>
    <n v="1632"/>
    <x v="28"/>
    <x v="28"/>
    <x v="2"/>
    <x v="144"/>
  </r>
  <r>
    <x v="18"/>
    <x v="1"/>
    <n v="1632"/>
    <x v="28"/>
    <x v="28"/>
    <x v="2"/>
    <x v="144"/>
  </r>
  <r>
    <x v="0"/>
    <x v="1"/>
    <n v="1633"/>
    <x v="29"/>
    <x v="29"/>
    <x v="0"/>
    <x v="1244"/>
  </r>
  <r>
    <x v="1"/>
    <x v="1"/>
    <n v="1633"/>
    <x v="29"/>
    <x v="29"/>
    <x v="0"/>
    <x v="1245"/>
  </r>
  <r>
    <x v="2"/>
    <x v="1"/>
    <n v="1633"/>
    <x v="29"/>
    <x v="29"/>
    <x v="0"/>
    <x v="1246"/>
  </r>
  <r>
    <x v="3"/>
    <x v="1"/>
    <n v="1633"/>
    <x v="29"/>
    <x v="29"/>
    <x v="0"/>
    <x v="1247"/>
  </r>
  <r>
    <x v="4"/>
    <x v="1"/>
    <n v="1633"/>
    <x v="29"/>
    <x v="29"/>
    <x v="0"/>
    <x v="1248"/>
  </r>
  <r>
    <x v="5"/>
    <x v="1"/>
    <n v="1633"/>
    <x v="29"/>
    <x v="29"/>
    <x v="0"/>
    <x v="1249"/>
  </r>
  <r>
    <x v="6"/>
    <x v="1"/>
    <n v="1633"/>
    <x v="29"/>
    <x v="29"/>
    <x v="0"/>
    <x v="1250"/>
  </r>
  <r>
    <x v="7"/>
    <x v="1"/>
    <n v="1633"/>
    <x v="29"/>
    <x v="29"/>
    <x v="0"/>
    <x v="1251"/>
  </r>
  <r>
    <x v="8"/>
    <x v="1"/>
    <n v="1633"/>
    <x v="29"/>
    <x v="29"/>
    <x v="0"/>
    <x v="1252"/>
  </r>
  <r>
    <x v="9"/>
    <x v="1"/>
    <n v="1633"/>
    <x v="29"/>
    <x v="29"/>
    <x v="0"/>
    <x v="1253"/>
  </r>
  <r>
    <x v="10"/>
    <x v="1"/>
    <n v="1633"/>
    <x v="29"/>
    <x v="29"/>
    <x v="0"/>
    <x v="1254"/>
  </r>
  <r>
    <x v="11"/>
    <x v="1"/>
    <n v="1633"/>
    <x v="29"/>
    <x v="29"/>
    <x v="0"/>
    <x v="1255"/>
  </r>
  <r>
    <x v="12"/>
    <x v="1"/>
    <n v="1633"/>
    <x v="29"/>
    <x v="29"/>
    <x v="0"/>
    <x v="1256"/>
  </r>
  <r>
    <x v="13"/>
    <x v="1"/>
    <n v="1633"/>
    <x v="29"/>
    <x v="29"/>
    <x v="0"/>
    <x v="1257"/>
  </r>
  <r>
    <x v="14"/>
    <x v="1"/>
    <n v="1633"/>
    <x v="29"/>
    <x v="29"/>
    <x v="0"/>
    <x v="642"/>
  </r>
  <r>
    <x v="15"/>
    <x v="1"/>
    <n v="1633"/>
    <x v="29"/>
    <x v="29"/>
    <x v="0"/>
    <x v="1258"/>
  </r>
  <r>
    <x v="16"/>
    <x v="1"/>
    <n v="1633"/>
    <x v="29"/>
    <x v="29"/>
    <x v="0"/>
    <x v="1259"/>
  </r>
  <r>
    <x v="17"/>
    <x v="1"/>
    <n v="1633"/>
    <x v="29"/>
    <x v="29"/>
    <x v="0"/>
    <x v="1260"/>
  </r>
  <r>
    <x v="18"/>
    <x v="1"/>
    <n v="1633"/>
    <x v="29"/>
    <x v="29"/>
    <x v="0"/>
    <x v="1261"/>
  </r>
  <r>
    <x v="0"/>
    <x v="1"/>
    <n v="1633"/>
    <x v="29"/>
    <x v="29"/>
    <x v="1"/>
    <x v="1262"/>
  </r>
  <r>
    <x v="1"/>
    <x v="1"/>
    <n v="1633"/>
    <x v="29"/>
    <x v="29"/>
    <x v="1"/>
    <x v="1263"/>
  </r>
  <r>
    <x v="2"/>
    <x v="1"/>
    <n v="1633"/>
    <x v="29"/>
    <x v="29"/>
    <x v="1"/>
    <x v="1264"/>
  </r>
  <r>
    <x v="3"/>
    <x v="1"/>
    <n v="1633"/>
    <x v="29"/>
    <x v="29"/>
    <x v="1"/>
    <x v="1265"/>
  </r>
  <r>
    <x v="4"/>
    <x v="1"/>
    <n v="1633"/>
    <x v="29"/>
    <x v="29"/>
    <x v="1"/>
    <x v="1266"/>
  </r>
  <r>
    <x v="5"/>
    <x v="1"/>
    <n v="1633"/>
    <x v="29"/>
    <x v="29"/>
    <x v="1"/>
    <x v="1267"/>
  </r>
  <r>
    <x v="6"/>
    <x v="1"/>
    <n v="1633"/>
    <x v="29"/>
    <x v="29"/>
    <x v="1"/>
    <x v="1268"/>
  </r>
  <r>
    <x v="7"/>
    <x v="1"/>
    <n v="1633"/>
    <x v="29"/>
    <x v="29"/>
    <x v="1"/>
    <x v="1269"/>
  </r>
  <r>
    <x v="8"/>
    <x v="1"/>
    <n v="1633"/>
    <x v="29"/>
    <x v="29"/>
    <x v="1"/>
    <x v="1270"/>
  </r>
  <r>
    <x v="9"/>
    <x v="1"/>
    <n v="1633"/>
    <x v="29"/>
    <x v="29"/>
    <x v="1"/>
    <x v="1271"/>
  </r>
  <r>
    <x v="10"/>
    <x v="1"/>
    <n v="1633"/>
    <x v="29"/>
    <x v="29"/>
    <x v="1"/>
    <x v="1272"/>
  </r>
  <r>
    <x v="11"/>
    <x v="1"/>
    <n v="1633"/>
    <x v="29"/>
    <x v="29"/>
    <x v="1"/>
    <x v="1273"/>
  </r>
  <r>
    <x v="12"/>
    <x v="1"/>
    <n v="1633"/>
    <x v="29"/>
    <x v="29"/>
    <x v="1"/>
    <x v="1274"/>
  </r>
  <r>
    <x v="13"/>
    <x v="1"/>
    <n v="1633"/>
    <x v="29"/>
    <x v="29"/>
    <x v="1"/>
    <x v="1275"/>
  </r>
  <r>
    <x v="14"/>
    <x v="1"/>
    <n v="1633"/>
    <x v="29"/>
    <x v="29"/>
    <x v="1"/>
    <x v="1276"/>
  </r>
  <r>
    <x v="15"/>
    <x v="1"/>
    <n v="1633"/>
    <x v="29"/>
    <x v="29"/>
    <x v="1"/>
    <x v="1277"/>
  </r>
  <r>
    <x v="16"/>
    <x v="1"/>
    <n v="1633"/>
    <x v="29"/>
    <x v="29"/>
    <x v="1"/>
    <x v="1278"/>
  </r>
  <r>
    <x v="17"/>
    <x v="1"/>
    <n v="1633"/>
    <x v="29"/>
    <x v="29"/>
    <x v="1"/>
    <x v="1279"/>
  </r>
  <r>
    <x v="18"/>
    <x v="1"/>
    <n v="1633"/>
    <x v="29"/>
    <x v="29"/>
    <x v="1"/>
    <x v="1280"/>
  </r>
  <r>
    <x v="0"/>
    <x v="1"/>
    <n v="1633"/>
    <x v="29"/>
    <x v="29"/>
    <x v="2"/>
    <x v="245"/>
  </r>
  <r>
    <x v="1"/>
    <x v="1"/>
    <n v="1633"/>
    <x v="29"/>
    <x v="29"/>
    <x v="2"/>
    <x v="245"/>
  </r>
  <r>
    <x v="2"/>
    <x v="1"/>
    <n v="1633"/>
    <x v="29"/>
    <x v="29"/>
    <x v="2"/>
    <x v="245"/>
  </r>
  <r>
    <x v="3"/>
    <x v="1"/>
    <n v="1633"/>
    <x v="29"/>
    <x v="29"/>
    <x v="2"/>
    <x v="601"/>
  </r>
  <r>
    <x v="4"/>
    <x v="1"/>
    <n v="1633"/>
    <x v="29"/>
    <x v="29"/>
    <x v="2"/>
    <x v="139"/>
  </r>
  <r>
    <x v="5"/>
    <x v="1"/>
    <n v="1633"/>
    <x v="29"/>
    <x v="29"/>
    <x v="2"/>
    <x v="140"/>
  </r>
  <r>
    <x v="6"/>
    <x v="1"/>
    <n v="1633"/>
    <x v="29"/>
    <x v="29"/>
    <x v="2"/>
    <x v="49"/>
  </r>
  <r>
    <x v="7"/>
    <x v="1"/>
    <n v="1633"/>
    <x v="29"/>
    <x v="29"/>
    <x v="2"/>
    <x v="50"/>
  </r>
  <r>
    <x v="8"/>
    <x v="1"/>
    <n v="1633"/>
    <x v="29"/>
    <x v="29"/>
    <x v="2"/>
    <x v="50"/>
  </r>
  <r>
    <x v="9"/>
    <x v="1"/>
    <n v="1633"/>
    <x v="29"/>
    <x v="29"/>
    <x v="2"/>
    <x v="141"/>
  </r>
  <r>
    <x v="10"/>
    <x v="1"/>
    <n v="1633"/>
    <x v="29"/>
    <x v="29"/>
    <x v="2"/>
    <x v="141"/>
  </r>
  <r>
    <x v="11"/>
    <x v="1"/>
    <n v="1633"/>
    <x v="29"/>
    <x v="29"/>
    <x v="2"/>
    <x v="51"/>
  </r>
  <r>
    <x v="12"/>
    <x v="1"/>
    <n v="1633"/>
    <x v="29"/>
    <x v="29"/>
    <x v="2"/>
    <x v="53"/>
  </r>
  <r>
    <x v="13"/>
    <x v="1"/>
    <n v="1633"/>
    <x v="29"/>
    <x v="29"/>
    <x v="2"/>
    <x v="54"/>
  </r>
  <r>
    <x v="14"/>
    <x v="1"/>
    <n v="1633"/>
    <x v="29"/>
    <x v="29"/>
    <x v="2"/>
    <x v="1243"/>
  </r>
  <r>
    <x v="15"/>
    <x v="1"/>
    <n v="1633"/>
    <x v="29"/>
    <x v="29"/>
    <x v="2"/>
    <x v="144"/>
  </r>
  <r>
    <x v="16"/>
    <x v="1"/>
    <n v="1633"/>
    <x v="29"/>
    <x v="29"/>
    <x v="2"/>
    <x v="55"/>
  </r>
  <r>
    <x v="17"/>
    <x v="1"/>
    <n v="1633"/>
    <x v="29"/>
    <x v="29"/>
    <x v="2"/>
    <x v="285"/>
  </r>
  <r>
    <x v="18"/>
    <x v="1"/>
    <n v="1633"/>
    <x v="29"/>
    <x v="29"/>
    <x v="2"/>
    <x v="289"/>
  </r>
  <r>
    <x v="0"/>
    <x v="1"/>
    <n v="1634"/>
    <x v="30"/>
    <x v="30"/>
    <x v="0"/>
    <x v="1281"/>
  </r>
  <r>
    <x v="1"/>
    <x v="1"/>
    <n v="1634"/>
    <x v="30"/>
    <x v="30"/>
    <x v="0"/>
    <x v="1282"/>
  </r>
  <r>
    <x v="2"/>
    <x v="1"/>
    <n v="1634"/>
    <x v="30"/>
    <x v="30"/>
    <x v="0"/>
    <x v="1283"/>
  </r>
  <r>
    <x v="3"/>
    <x v="1"/>
    <n v="1634"/>
    <x v="30"/>
    <x v="30"/>
    <x v="0"/>
    <x v="1284"/>
  </r>
  <r>
    <x v="4"/>
    <x v="1"/>
    <n v="1634"/>
    <x v="30"/>
    <x v="30"/>
    <x v="0"/>
    <x v="1285"/>
  </r>
  <r>
    <x v="5"/>
    <x v="1"/>
    <n v="1634"/>
    <x v="30"/>
    <x v="30"/>
    <x v="0"/>
    <x v="1286"/>
  </r>
  <r>
    <x v="6"/>
    <x v="1"/>
    <n v="1634"/>
    <x v="30"/>
    <x v="30"/>
    <x v="0"/>
    <x v="1287"/>
  </r>
  <r>
    <x v="7"/>
    <x v="1"/>
    <n v="1634"/>
    <x v="30"/>
    <x v="30"/>
    <x v="0"/>
    <x v="1288"/>
  </r>
  <r>
    <x v="8"/>
    <x v="1"/>
    <n v="1634"/>
    <x v="30"/>
    <x v="30"/>
    <x v="0"/>
    <x v="1289"/>
  </r>
  <r>
    <x v="9"/>
    <x v="1"/>
    <n v="1634"/>
    <x v="30"/>
    <x v="30"/>
    <x v="0"/>
    <x v="1290"/>
  </r>
  <r>
    <x v="10"/>
    <x v="1"/>
    <n v="1634"/>
    <x v="30"/>
    <x v="30"/>
    <x v="0"/>
    <x v="1291"/>
  </r>
  <r>
    <x v="11"/>
    <x v="1"/>
    <n v="1634"/>
    <x v="30"/>
    <x v="30"/>
    <x v="0"/>
    <x v="1292"/>
  </r>
  <r>
    <x v="12"/>
    <x v="1"/>
    <n v="1634"/>
    <x v="30"/>
    <x v="30"/>
    <x v="0"/>
    <x v="1293"/>
  </r>
  <r>
    <x v="13"/>
    <x v="1"/>
    <n v="1634"/>
    <x v="30"/>
    <x v="30"/>
    <x v="0"/>
    <x v="1294"/>
  </r>
  <r>
    <x v="14"/>
    <x v="1"/>
    <n v="1634"/>
    <x v="30"/>
    <x v="30"/>
    <x v="0"/>
    <x v="1295"/>
  </r>
  <r>
    <x v="15"/>
    <x v="1"/>
    <n v="1634"/>
    <x v="30"/>
    <x v="30"/>
    <x v="0"/>
    <x v="1296"/>
  </r>
  <r>
    <x v="16"/>
    <x v="1"/>
    <n v="1634"/>
    <x v="30"/>
    <x v="30"/>
    <x v="0"/>
    <x v="1297"/>
  </r>
  <r>
    <x v="17"/>
    <x v="1"/>
    <n v="1634"/>
    <x v="30"/>
    <x v="30"/>
    <x v="0"/>
    <x v="1298"/>
  </r>
  <r>
    <x v="18"/>
    <x v="1"/>
    <n v="1634"/>
    <x v="30"/>
    <x v="30"/>
    <x v="0"/>
    <x v="1299"/>
  </r>
  <r>
    <x v="0"/>
    <x v="1"/>
    <n v="1634"/>
    <x v="30"/>
    <x v="30"/>
    <x v="1"/>
    <x v="1300"/>
  </r>
  <r>
    <x v="1"/>
    <x v="1"/>
    <n v="1634"/>
    <x v="30"/>
    <x v="30"/>
    <x v="1"/>
    <x v="1301"/>
  </r>
  <r>
    <x v="2"/>
    <x v="1"/>
    <n v="1634"/>
    <x v="30"/>
    <x v="30"/>
    <x v="1"/>
    <x v="1302"/>
  </r>
  <r>
    <x v="3"/>
    <x v="1"/>
    <n v="1634"/>
    <x v="30"/>
    <x v="30"/>
    <x v="1"/>
    <x v="1303"/>
  </r>
  <r>
    <x v="4"/>
    <x v="1"/>
    <n v="1634"/>
    <x v="30"/>
    <x v="30"/>
    <x v="1"/>
    <x v="1304"/>
  </r>
  <r>
    <x v="5"/>
    <x v="1"/>
    <n v="1634"/>
    <x v="30"/>
    <x v="30"/>
    <x v="1"/>
    <x v="1305"/>
  </r>
  <r>
    <x v="6"/>
    <x v="1"/>
    <n v="1634"/>
    <x v="30"/>
    <x v="30"/>
    <x v="1"/>
    <x v="1306"/>
  </r>
  <r>
    <x v="7"/>
    <x v="1"/>
    <n v="1634"/>
    <x v="30"/>
    <x v="30"/>
    <x v="1"/>
    <x v="1307"/>
  </r>
  <r>
    <x v="8"/>
    <x v="1"/>
    <n v="1634"/>
    <x v="30"/>
    <x v="30"/>
    <x v="1"/>
    <x v="1308"/>
  </r>
  <r>
    <x v="9"/>
    <x v="1"/>
    <n v="1634"/>
    <x v="30"/>
    <x v="30"/>
    <x v="1"/>
    <x v="1309"/>
  </r>
  <r>
    <x v="10"/>
    <x v="1"/>
    <n v="1634"/>
    <x v="30"/>
    <x v="30"/>
    <x v="1"/>
    <x v="1310"/>
  </r>
  <r>
    <x v="11"/>
    <x v="1"/>
    <n v="1634"/>
    <x v="30"/>
    <x v="30"/>
    <x v="1"/>
    <x v="1311"/>
  </r>
  <r>
    <x v="12"/>
    <x v="1"/>
    <n v="1634"/>
    <x v="30"/>
    <x v="30"/>
    <x v="1"/>
    <x v="1312"/>
  </r>
  <r>
    <x v="13"/>
    <x v="1"/>
    <n v="1634"/>
    <x v="30"/>
    <x v="30"/>
    <x v="1"/>
    <x v="1313"/>
  </r>
  <r>
    <x v="14"/>
    <x v="1"/>
    <n v="1634"/>
    <x v="30"/>
    <x v="30"/>
    <x v="1"/>
    <x v="1314"/>
  </r>
  <r>
    <x v="15"/>
    <x v="1"/>
    <n v="1634"/>
    <x v="30"/>
    <x v="30"/>
    <x v="1"/>
    <x v="1315"/>
  </r>
  <r>
    <x v="16"/>
    <x v="1"/>
    <n v="1634"/>
    <x v="30"/>
    <x v="30"/>
    <x v="1"/>
    <x v="1316"/>
  </r>
  <r>
    <x v="17"/>
    <x v="1"/>
    <n v="1634"/>
    <x v="30"/>
    <x v="30"/>
    <x v="1"/>
    <x v="1317"/>
  </r>
  <r>
    <x v="18"/>
    <x v="1"/>
    <n v="1634"/>
    <x v="30"/>
    <x v="30"/>
    <x v="1"/>
    <x v="1318"/>
  </r>
  <r>
    <x v="0"/>
    <x v="1"/>
    <n v="1634"/>
    <x v="30"/>
    <x v="30"/>
    <x v="2"/>
    <x v="183"/>
  </r>
  <r>
    <x v="1"/>
    <x v="1"/>
    <n v="1634"/>
    <x v="30"/>
    <x v="30"/>
    <x v="2"/>
    <x v="185"/>
  </r>
  <r>
    <x v="2"/>
    <x v="1"/>
    <n v="1634"/>
    <x v="30"/>
    <x v="30"/>
    <x v="2"/>
    <x v="1319"/>
  </r>
  <r>
    <x v="3"/>
    <x v="1"/>
    <n v="1634"/>
    <x v="30"/>
    <x v="30"/>
    <x v="2"/>
    <x v="1319"/>
  </r>
  <r>
    <x v="4"/>
    <x v="1"/>
    <n v="1634"/>
    <x v="30"/>
    <x v="30"/>
    <x v="2"/>
    <x v="1205"/>
  </r>
  <r>
    <x v="5"/>
    <x v="1"/>
    <n v="1634"/>
    <x v="30"/>
    <x v="30"/>
    <x v="2"/>
    <x v="1320"/>
  </r>
  <r>
    <x v="6"/>
    <x v="1"/>
    <n v="1634"/>
    <x v="30"/>
    <x v="30"/>
    <x v="2"/>
    <x v="685"/>
  </r>
  <r>
    <x v="7"/>
    <x v="1"/>
    <n v="1634"/>
    <x v="30"/>
    <x v="30"/>
    <x v="2"/>
    <x v="380"/>
  </r>
  <r>
    <x v="8"/>
    <x v="1"/>
    <n v="1634"/>
    <x v="30"/>
    <x v="30"/>
    <x v="2"/>
    <x v="688"/>
  </r>
  <r>
    <x v="9"/>
    <x v="1"/>
    <n v="1634"/>
    <x v="30"/>
    <x v="30"/>
    <x v="2"/>
    <x v="1321"/>
  </r>
  <r>
    <x v="10"/>
    <x v="1"/>
    <n v="1634"/>
    <x v="30"/>
    <x v="30"/>
    <x v="2"/>
    <x v="381"/>
  </r>
  <r>
    <x v="11"/>
    <x v="1"/>
    <n v="1634"/>
    <x v="30"/>
    <x v="30"/>
    <x v="2"/>
    <x v="512"/>
  </r>
  <r>
    <x v="12"/>
    <x v="1"/>
    <n v="1634"/>
    <x v="30"/>
    <x v="30"/>
    <x v="2"/>
    <x v="689"/>
  </r>
  <r>
    <x v="13"/>
    <x v="1"/>
    <n v="1634"/>
    <x v="30"/>
    <x v="30"/>
    <x v="2"/>
    <x v="383"/>
  </r>
  <r>
    <x v="14"/>
    <x v="1"/>
    <n v="1634"/>
    <x v="30"/>
    <x v="30"/>
    <x v="2"/>
    <x v="557"/>
  </r>
  <r>
    <x v="15"/>
    <x v="1"/>
    <n v="1634"/>
    <x v="30"/>
    <x v="30"/>
    <x v="2"/>
    <x v="809"/>
  </r>
  <r>
    <x v="16"/>
    <x v="1"/>
    <n v="1634"/>
    <x v="30"/>
    <x v="30"/>
    <x v="2"/>
    <x v="240"/>
  </r>
  <r>
    <x v="17"/>
    <x v="1"/>
    <n v="1634"/>
    <x v="30"/>
    <x v="30"/>
    <x v="2"/>
    <x v="423"/>
  </r>
  <r>
    <x v="18"/>
    <x v="1"/>
    <n v="1634"/>
    <x v="30"/>
    <x v="30"/>
    <x v="2"/>
    <x v="242"/>
  </r>
  <r>
    <x v="0"/>
    <x v="1"/>
    <n v="1635"/>
    <x v="31"/>
    <x v="31"/>
    <x v="0"/>
    <x v="1322"/>
  </r>
  <r>
    <x v="1"/>
    <x v="1"/>
    <n v="1635"/>
    <x v="31"/>
    <x v="31"/>
    <x v="0"/>
    <x v="1323"/>
  </r>
  <r>
    <x v="2"/>
    <x v="1"/>
    <n v="1635"/>
    <x v="31"/>
    <x v="31"/>
    <x v="0"/>
    <x v="1324"/>
  </r>
  <r>
    <x v="3"/>
    <x v="1"/>
    <n v="1635"/>
    <x v="31"/>
    <x v="31"/>
    <x v="0"/>
    <x v="1325"/>
  </r>
  <r>
    <x v="4"/>
    <x v="1"/>
    <n v="1635"/>
    <x v="31"/>
    <x v="31"/>
    <x v="0"/>
    <x v="1326"/>
  </r>
  <r>
    <x v="5"/>
    <x v="1"/>
    <n v="1635"/>
    <x v="31"/>
    <x v="31"/>
    <x v="0"/>
    <x v="1327"/>
  </r>
  <r>
    <x v="6"/>
    <x v="1"/>
    <n v="1635"/>
    <x v="31"/>
    <x v="31"/>
    <x v="0"/>
    <x v="1328"/>
  </r>
  <r>
    <x v="7"/>
    <x v="1"/>
    <n v="1635"/>
    <x v="31"/>
    <x v="31"/>
    <x v="0"/>
    <x v="1329"/>
  </r>
  <r>
    <x v="8"/>
    <x v="1"/>
    <n v="1635"/>
    <x v="31"/>
    <x v="31"/>
    <x v="0"/>
    <x v="1330"/>
  </r>
  <r>
    <x v="9"/>
    <x v="1"/>
    <n v="1635"/>
    <x v="31"/>
    <x v="31"/>
    <x v="0"/>
    <x v="1331"/>
  </r>
  <r>
    <x v="10"/>
    <x v="1"/>
    <n v="1635"/>
    <x v="31"/>
    <x v="31"/>
    <x v="0"/>
    <x v="1332"/>
  </r>
  <r>
    <x v="11"/>
    <x v="1"/>
    <n v="1635"/>
    <x v="31"/>
    <x v="31"/>
    <x v="0"/>
    <x v="1333"/>
  </r>
  <r>
    <x v="12"/>
    <x v="1"/>
    <n v="1635"/>
    <x v="31"/>
    <x v="31"/>
    <x v="0"/>
    <x v="1334"/>
  </r>
  <r>
    <x v="13"/>
    <x v="1"/>
    <n v="1635"/>
    <x v="31"/>
    <x v="31"/>
    <x v="0"/>
    <x v="1335"/>
  </r>
  <r>
    <x v="14"/>
    <x v="1"/>
    <n v="1635"/>
    <x v="31"/>
    <x v="31"/>
    <x v="0"/>
    <x v="1336"/>
  </r>
  <r>
    <x v="15"/>
    <x v="1"/>
    <n v="1635"/>
    <x v="31"/>
    <x v="31"/>
    <x v="0"/>
    <x v="1337"/>
  </r>
  <r>
    <x v="16"/>
    <x v="1"/>
    <n v="1635"/>
    <x v="31"/>
    <x v="31"/>
    <x v="0"/>
    <x v="1338"/>
  </r>
  <r>
    <x v="17"/>
    <x v="1"/>
    <n v="1635"/>
    <x v="31"/>
    <x v="31"/>
    <x v="0"/>
    <x v="1339"/>
  </r>
  <r>
    <x v="18"/>
    <x v="1"/>
    <n v="1635"/>
    <x v="31"/>
    <x v="31"/>
    <x v="0"/>
    <x v="1340"/>
  </r>
  <r>
    <x v="0"/>
    <x v="1"/>
    <n v="1635"/>
    <x v="31"/>
    <x v="31"/>
    <x v="1"/>
    <x v="1341"/>
  </r>
  <r>
    <x v="1"/>
    <x v="1"/>
    <n v="1635"/>
    <x v="31"/>
    <x v="31"/>
    <x v="1"/>
    <x v="1342"/>
  </r>
  <r>
    <x v="2"/>
    <x v="1"/>
    <n v="1635"/>
    <x v="31"/>
    <x v="31"/>
    <x v="1"/>
    <x v="1343"/>
  </r>
  <r>
    <x v="3"/>
    <x v="1"/>
    <n v="1635"/>
    <x v="31"/>
    <x v="31"/>
    <x v="1"/>
    <x v="1344"/>
  </r>
  <r>
    <x v="4"/>
    <x v="1"/>
    <n v="1635"/>
    <x v="31"/>
    <x v="31"/>
    <x v="1"/>
    <x v="1345"/>
  </r>
  <r>
    <x v="5"/>
    <x v="1"/>
    <n v="1635"/>
    <x v="31"/>
    <x v="31"/>
    <x v="1"/>
    <x v="1346"/>
  </r>
  <r>
    <x v="6"/>
    <x v="1"/>
    <n v="1635"/>
    <x v="31"/>
    <x v="31"/>
    <x v="1"/>
    <x v="1347"/>
  </r>
  <r>
    <x v="7"/>
    <x v="1"/>
    <n v="1635"/>
    <x v="31"/>
    <x v="31"/>
    <x v="1"/>
    <x v="1348"/>
  </r>
  <r>
    <x v="8"/>
    <x v="1"/>
    <n v="1635"/>
    <x v="31"/>
    <x v="31"/>
    <x v="1"/>
    <x v="1349"/>
  </r>
  <r>
    <x v="9"/>
    <x v="1"/>
    <n v="1635"/>
    <x v="31"/>
    <x v="31"/>
    <x v="1"/>
    <x v="1350"/>
  </r>
  <r>
    <x v="10"/>
    <x v="1"/>
    <n v="1635"/>
    <x v="31"/>
    <x v="31"/>
    <x v="1"/>
    <x v="1351"/>
  </r>
  <r>
    <x v="11"/>
    <x v="1"/>
    <n v="1635"/>
    <x v="31"/>
    <x v="31"/>
    <x v="1"/>
    <x v="1352"/>
  </r>
  <r>
    <x v="12"/>
    <x v="1"/>
    <n v="1635"/>
    <x v="31"/>
    <x v="31"/>
    <x v="1"/>
    <x v="1353"/>
  </r>
  <r>
    <x v="13"/>
    <x v="1"/>
    <n v="1635"/>
    <x v="31"/>
    <x v="31"/>
    <x v="1"/>
    <x v="1354"/>
  </r>
  <r>
    <x v="14"/>
    <x v="1"/>
    <n v="1635"/>
    <x v="31"/>
    <x v="31"/>
    <x v="1"/>
    <x v="1355"/>
  </r>
  <r>
    <x v="15"/>
    <x v="1"/>
    <n v="1635"/>
    <x v="31"/>
    <x v="31"/>
    <x v="1"/>
    <x v="1356"/>
  </r>
  <r>
    <x v="16"/>
    <x v="1"/>
    <n v="1635"/>
    <x v="31"/>
    <x v="31"/>
    <x v="1"/>
    <x v="1357"/>
  </r>
  <r>
    <x v="17"/>
    <x v="1"/>
    <n v="1635"/>
    <x v="31"/>
    <x v="31"/>
    <x v="1"/>
    <x v="1358"/>
  </r>
  <r>
    <x v="18"/>
    <x v="1"/>
    <n v="1635"/>
    <x v="31"/>
    <x v="31"/>
    <x v="1"/>
    <x v="1359"/>
  </r>
  <r>
    <x v="0"/>
    <x v="1"/>
    <n v="1635"/>
    <x v="31"/>
    <x v="31"/>
    <x v="2"/>
    <x v="511"/>
  </r>
  <r>
    <x v="1"/>
    <x v="1"/>
    <n v="1635"/>
    <x v="31"/>
    <x v="31"/>
    <x v="2"/>
    <x v="1042"/>
  </r>
  <r>
    <x v="2"/>
    <x v="1"/>
    <n v="1635"/>
    <x v="31"/>
    <x v="31"/>
    <x v="2"/>
    <x v="511"/>
  </r>
  <r>
    <x v="3"/>
    <x v="1"/>
    <n v="1635"/>
    <x v="31"/>
    <x v="31"/>
    <x v="2"/>
    <x v="393"/>
  </r>
  <r>
    <x v="4"/>
    <x v="1"/>
    <n v="1635"/>
    <x v="31"/>
    <x v="31"/>
    <x v="2"/>
    <x v="467"/>
  </r>
  <r>
    <x v="5"/>
    <x v="1"/>
    <n v="1635"/>
    <x v="31"/>
    <x v="31"/>
    <x v="2"/>
    <x v="1165"/>
  </r>
  <r>
    <x v="6"/>
    <x v="1"/>
    <n v="1635"/>
    <x v="31"/>
    <x v="31"/>
    <x v="2"/>
    <x v="468"/>
  </r>
  <r>
    <x v="7"/>
    <x v="1"/>
    <n v="1635"/>
    <x v="31"/>
    <x v="31"/>
    <x v="2"/>
    <x v="383"/>
  </r>
  <r>
    <x v="8"/>
    <x v="1"/>
    <n v="1635"/>
    <x v="31"/>
    <x v="31"/>
    <x v="2"/>
    <x v="887"/>
  </r>
  <r>
    <x v="9"/>
    <x v="1"/>
    <n v="1635"/>
    <x v="31"/>
    <x v="31"/>
    <x v="2"/>
    <x v="236"/>
  </r>
  <r>
    <x v="10"/>
    <x v="1"/>
    <n v="1635"/>
    <x v="31"/>
    <x v="31"/>
    <x v="2"/>
    <x v="192"/>
  </r>
  <r>
    <x v="11"/>
    <x v="1"/>
    <n v="1635"/>
    <x v="31"/>
    <x v="31"/>
    <x v="2"/>
    <x v="558"/>
  </r>
  <r>
    <x v="12"/>
    <x v="1"/>
    <n v="1635"/>
    <x v="31"/>
    <x v="31"/>
    <x v="2"/>
    <x v="470"/>
  </r>
  <r>
    <x v="13"/>
    <x v="1"/>
    <n v="1635"/>
    <x v="31"/>
    <x v="31"/>
    <x v="2"/>
    <x v="599"/>
  </r>
  <r>
    <x v="14"/>
    <x v="1"/>
    <n v="1635"/>
    <x v="31"/>
    <x v="31"/>
    <x v="2"/>
    <x v="197"/>
  </r>
  <r>
    <x v="15"/>
    <x v="1"/>
    <n v="1635"/>
    <x v="31"/>
    <x v="31"/>
    <x v="2"/>
    <x v="646"/>
  </r>
  <r>
    <x v="16"/>
    <x v="1"/>
    <n v="1635"/>
    <x v="31"/>
    <x v="31"/>
    <x v="2"/>
    <x v="196"/>
  </r>
  <r>
    <x v="17"/>
    <x v="1"/>
    <n v="1635"/>
    <x v="31"/>
    <x v="31"/>
    <x v="2"/>
    <x v="690"/>
  </r>
  <r>
    <x v="18"/>
    <x v="1"/>
    <n v="1635"/>
    <x v="31"/>
    <x v="31"/>
    <x v="2"/>
    <x v="135"/>
  </r>
  <r>
    <x v="0"/>
    <x v="1"/>
    <n v="1636"/>
    <x v="32"/>
    <x v="32"/>
    <x v="0"/>
    <x v="1360"/>
  </r>
  <r>
    <x v="1"/>
    <x v="1"/>
    <n v="1636"/>
    <x v="32"/>
    <x v="32"/>
    <x v="0"/>
    <x v="1361"/>
  </r>
  <r>
    <x v="2"/>
    <x v="1"/>
    <n v="1636"/>
    <x v="32"/>
    <x v="32"/>
    <x v="0"/>
    <x v="1362"/>
  </r>
  <r>
    <x v="3"/>
    <x v="1"/>
    <n v="1636"/>
    <x v="32"/>
    <x v="32"/>
    <x v="0"/>
    <x v="1363"/>
  </r>
  <r>
    <x v="4"/>
    <x v="1"/>
    <n v="1636"/>
    <x v="32"/>
    <x v="32"/>
    <x v="0"/>
    <x v="1364"/>
  </r>
  <r>
    <x v="5"/>
    <x v="1"/>
    <n v="1636"/>
    <x v="32"/>
    <x v="32"/>
    <x v="0"/>
    <x v="1365"/>
  </r>
  <r>
    <x v="6"/>
    <x v="1"/>
    <n v="1636"/>
    <x v="32"/>
    <x v="32"/>
    <x v="0"/>
    <x v="1366"/>
  </r>
  <r>
    <x v="7"/>
    <x v="1"/>
    <n v="1636"/>
    <x v="32"/>
    <x v="32"/>
    <x v="0"/>
    <x v="1367"/>
  </r>
  <r>
    <x v="8"/>
    <x v="1"/>
    <n v="1636"/>
    <x v="32"/>
    <x v="32"/>
    <x v="0"/>
    <x v="1368"/>
  </r>
  <r>
    <x v="9"/>
    <x v="1"/>
    <n v="1636"/>
    <x v="32"/>
    <x v="32"/>
    <x v="0"/>
    <x v="1369"/>
  </r>
  <r>
    <x v="10"/>
    <x v="1"/>
    <n v="1636"/>
    <x v="32"/>
    <x v="32"/>
    <x v="0"/>
    <x v="1370"/>
  </r>
  <r>
    <x v="11"/>
    <x v="1"/>
    <n v="1636"/>
    <x v="32"/>
    <x v="32"/>
    <x v="0"/>
    <x v="1371"/>
  </r>
  <r>
    <x v="12"/>
    <x v="1"/>
    <n v="1636"/>
    <x v="32"/>
    <x v="32"/>
    <x v="0"/>
    <x v="1127"/>
  </r>
  <r>
    <x v="13"/>
    <x v="1"/>
    <n v="1636"/>
    <x v="32"/>
    <x v="32"/>
    <x v="0"/>
    <x v="1372"/>
  </r>
  <r>
    <x v="14"/>
    <x v="1"/>
    <n v="1636"/>
    <x v="32"/>
    <x v="32"/>
    <x v="0"/>
    <x v="1373"/>
  </r>
  <r>
    <x v="15"/>
    <x v="1"/>
    <n v="1636"/>
    <x v="32"/>
    <x v="32"/>
    <x v="0"/>
    <x v="1374"/>
  </r>
  <r>
    <x v="16"/>
    <x v="1"/>
    <n v="1636"/>
    <x v="32"/>
    <x v="32"/>
    <x v="0"/>
    <x v="1375"/>
  </r>
  <r>
    <x v="17"/>
    <x v="1"/>
    <n v="1636"/>
    <x v="32"/>
    <x v="32"/>
    <x v="0"/>
    <x v="1376"/>
  </r>
  <r>
    <x v="18"/>
    <x v="1"/>
    <n v="1636"/>
    <x v="32"/>
    <x v="32"/>
    <x v="0"/>
    <x v="1377"/>
  </r>
  <r>
    <x v="0"/>
    <x v="1"/>
    <n v="1636"/>
    <x v="32"/>
    <x v="32"/>
    <x v="1"/>
    <x v="1378"/>
  </r>
  <r>
    <x v="1"/>
    <x v="1"/>
    <n v="1636"/>
    <x v="32"/>
    <x v="32"/>
    <x v="1"/>
    <x v="1379"/>
  </r>
  <r>
    <x v="2"/>
    <x v="1"/>
    <n v="1636"/>
    <x v="32"/>
    <x v="32"/>
    <x v="1"/>
    <x v="1380"/>
  </r>
  <r>
    <x v="3"/>
    <x v="1"/>
    <n v="1636"/>
    <x v="32"/>
    <x v="32"/>
    <x v="1"/>
    <x v="1381"/>
  </r>
  <r>
    <x v="4"/>
    <x v="1"/>
    <n v="1636"/>
    <x v="32"/>
    <x v="32"/>
    <x v="1"/>
    <x v="1382"/>
  </r>
  <r>
    <x v="5"/>
    <x v="1"/>
    <n v="1636"/>
    <x v="32"/>
    <x v="32"/>
    <x v="1"/>
    <x v="1383"/>
  </r>
  <r>
    <x v="6"/>
    <x v="1"/>
    <n v="1636"/>
    <x v="32"/>
    <x v="32"/>
    <x v="1"/>
    <x v="1384"/>
  </r>
  <r>
    <x v="7"/>
    <x v="1"/>
    <n v="1636"/>
    <x v="32"/>
    <x v="32"/>
    <x v="1"/>
    <x v="1385"/>
  </r>
  <r>
    <x v="8"/>
    <x v="1"/>
    <n v="1636"/>
    <x v="32"/>
    <x v="32"/>
    <x v="1"/>
    <x v="1386"/>
  </r>
  <r>
    <x v="9"/>
    <x v="1"/>
    <n v="1636"/>
    <x v="32"/>
    <x v="32"/>
    <x v="1"/>
    <x v="1387"/>
  </r>
  <r>
    <x v="10"/>
    <x v="1"/>
    <n v="1636"/>
    <x v="32"/>
    <x v="32"/>
    <x v="1"/>
    <x v="1388"/>
  </r>
  <r>
    <x v="11"/>
    <x v="1"/>
    <n v="1636"/>
    <x v="32"/>
    <x v="32"/>
    <x v="1"/>
    <x v="1389"/>
  </r>
  <r>
    <x v="12"/>
    <x v="1"/>
    <n v="1636"/>
    <x v="32"/>
    <x v="32"/>
    <x v="1"/>
    <x v="1390"/>
  </r>
  <r>
    <x v="13"/>
    <x v="1"/>
    <n v="1636"/>
    <x v="32"/>
    <x v="32"/>
    <x v="1"/>
    <x v="1391"/>
  </r>
  <r>
    <x v="14"/>
    <x v="1"/>
    <n v="1636"/>
    <x v="32"/>
    <x v="32"/>
    <x v="1"/>
    <x v="1392"/>
  </r>
  <r>
    <x v="15"/>
    <x v="1"/>
    <n v="1636"/>
    <x v="32"/>
    <x v="32"/>
    <x v="1"/>
    <x v="1393"/>
  </r>
  <r>
    <x v="16"/>
    <x v="1"/>
    <n v="1636"/>
    <x v="32"/>
    <x v="32"/>
    <x v="1"/>
    <x v="1394"/>
  </r>
  <r>
    <x v="17"/>
    <x v="1"/>
    <n v="1636"/>
    <x v="32"/>
    <x v="32"/>
    <x v="1"/>
    <x v="1395"/>
  </r>
  <r>
    <x v="18"/>
    <x v="1"/>
    <n v="1636"/>
    <x v="32"/>
    <x v="32"/>
    <x v="1"/>
    <x v="1396"/>
  </r>
  <r>
    <x v="0"/>
    <x v="1"/>
    <n v="1636"/>
    <x v="32"/>
    <x v="32"/>
    <x v="2"/>
    <x v="468"/>
  </r>
  <r>
    <x v="1"/>
    <x v="1"/>
    <n v="1636"/>
    <x v="32"/>
    <x v="32"/>
    <x v="2"/>
    <x v="468"/>
  </r>
  <r>
    <x v="2"/>
    <x v="1"/>
    <n v="1636"/>
    <x v="32"/>
    <x v="32"/>
    <x v="2"/>
    <x v="468"/>
  </r>
  <r>
    <x v="3"/>
    <x v="1"/>
    <n v="1636"/>
    <x v="32"/>
    <x v="32"/>
    <x v="2"/>
    <x v="190"/>
  </r>
  <r>
    <x v="4"/>
    <x v="1"/>
    <n v="1636"/>
    <x v="32"/>
    <x v="32"/>
    <x v="2"/>
    <x v="190"/>
  </r>
  <r>
    <x v="5"/>
    <x v="1"/>
    <n v="1636"/>
    <x v="32"/>
    <x v="32"/>
    <x v="2"/>
    <x v="191"/>
  </r>
  <r>
    <x v="6"/>
    <x v="1"/>
    <n v="1636"/>
    <x v="32"/>
    <x v="32"/>
    <x v="2"/>
    <x v="513"/>
  </r>
  <r>
    <x v="7"/>
    <x v="1"/>
    <n v="1636"/>
    <x v="32"/>
    <x v="32"/>
    <x v="2"/>
    <x v="193"/>
  </r>
  <r>
    <x v="8"/>
    <x v="1"/>
    <n v="1636"/>
    <x v="32"/>
    <x v="32"/>
    <x v="2"/>
    <x v="239"/>
  </r>
  <r>
    <x v="9"/>
    <x v="1"/>
    <n v="1636"/>
    <x v="32"/>
    <x v="32"/>
    <x v="2"/>
    <x v="469"/>
  </r>
  <r>
    <x v="10"/>
    <x v="1"/>
    <n v="1636"/>
    <x v="32"/>
    <x v="32"/>
    <x v="2"/>
    <x v="469"/>
  </r>
  <r>
    <x v="11"/>
    <x v="1"/>
    <n v="1636"/>
    <x v="32"/>
    <x v="32"/>
    <x v="2"/>
    <x v="240"/>
  </r>
  <r>
    <x v="12"/>
    <x v="1"/>
    <n v="1636"/>
    <x v="32"/>
    <x v="32"/>
    <x v="2"/>
    <x v="515"/>
  </r>
  <r>
    <x v="13"/>
    <x v="1"/>
    <n v="1636"/>
    <x v="32"/>
    <x v="32"/>
    <x v="2"/>
    <x v="194"/>
  </r>
  <r>
    <x v="14"/>
    <x v="1"/>
    <n v="1636"/>
    <x v="32"/>
    <x v="32"/>
    <x v="2"/>
    <x v="242"/>
  </r>
  <r>
    <x v="15"/>
    <x v="1"/>
    <n v="1636"/>
    <x v="32"/>
    <x v="32"/>
    <x v="2"/>
    <x v="471"/>
  </r>
  <r>
    <x v="16"/>
    <x v="1"/>
    <n v="1636"/>
    <x v="32"/>
    <x v="32"/>
    <x v="2"/>
    <x v="135"/>
  </r>
  <r>
    <x v="17"/>
    <x v="1"/>
    <n v="1636"/>
    <x v="32"/>
    <x v="32"/>
    <x v="2"/>
    <x v="135"/>
  </r>
  <r>
    <x v="18"/>
    <x v="1"/>
    <n v="1636"/>
    <x v="32"/>
    <x v="32"/>
    <x v="2"/>
    <x v="690"/>
  </r>
  <r>
    <x v="0"/>
    <x v="1"/>
    <n v="1638"/>
    <x v="33"/>
    <x v="33"/>
    <x v="0"/>
    <x v="1397"/>
  </r>
  <r>
    <x v="1"/>
    <x v="1"/>
    <n v="1638"/>
    <x v="33"/>
    <x v="33"/>
    <x v="0"/>
    <x v="1398"/>
  </r>
  <r>
    <x v="2"/>
    <x v="1"/>
    <n v="1638"/>
    <x v="33"/>
    <x v="33"/>
    <x v="0"/>
    <x v="1399"/>
  </r>
  <r>
    <x v="3"/>
    <x v="1"/>
    <n v="1638"/>
    <x v="33"/>
    <x v="33"/>
    <x v="0"/>
    <x v="1400"/>
  </r>
  <r>
    <x v="4"/>
    <x v="1"/>
    <n v="1638"/>
    <x v="33"/>
    <x v="33"/>
    <x v="0"/>
    <x v="1401"/>
  </r>
  <r>
    <x v="5"/>
    <x v="1"/>
    <n v="1638"/>
    <x v="33"/>
    <x v="33"/>
    <x v="0"/>
    <x v="1402"/>
  </r>
  <r>
    <x v="6"/>
    <x v="1"/>
    <n v="1638"/>
    <x v="33"/>
    <x v="33"/>
    <x v="0"/>
    <x v="1403"/>
  </r>
  <r>
    <x v="7"/>
    <x v="1"/>
    <n v="1638"/>
    <x v="33"/>
    <x v="33"/>
    <x v="0"/>
    <x v="1404"/>
  </r>
  <r>
    <x v="8"/>
    <x v="1"/>
    <n v="1638"/>
    <x v="33"/>
    <x v="33"/>
    <x v="0"/>
    <x v="1405"/>
  </r>
  <r>
    <x v="9"/>
    <x v="1"/>
    <n v="1638"/>
    <x v="33"/>
    <x v="33"/>
    <x v="0"/>
    <x v="1406"/>
  </r>
  <r>
    <x v="10"/>
    <x v="1"/>
    <n v="1638"/>
    <x v="33"/>
    <x v="33"/>
    <x v="0"/>
    <x v="1407"/>
  </r>
  <r>
    <x v="11"/>
    <x v="1"/>
    <n v="1638"/>
    <x v="33"/>
    <x v="33"/>
    <x v="0"/>
    <x v="1408"/>
  </r>
  <r>
    <x v="12"/>
    <x v="1"/>
    <n v="1638"/>
    <x v="33"/>
    <x v="33"/>
    <x v="0"/>
    <x v="1409"/>
  </r>
  <r>
    <x v="13"/>
    <x v="1"/>
    <n v="1638"/>
    <x v="33"/>
    <x v="33"/>
    <x v="0"/>
    <x v="1410"/>
  </r>
  <r>
    <x v="14"/>
    <x v="1"/>
    <n v="1638"/>
    <x v="33"/>
    <x v="33"/>
    <x v="0"/>
    <x v="1411"/>
  </r>
  <r>
    <x v="15"/>
    <x v="1"/>
    <n v="1638"/>
    <x v="33"/>
    <x v="33"/>
    <x v="0"/>
    <x v="1412"/>
  </r>
  <r>
    <x v="16"/>
    <x v="1"/>
    <n v="1638"/>
    <x v="33"/>
    <x v="33"/>
    <x v="0"/>
    <x v="1413"/>
  </r>
  <r>
    <x v="17"/>
    <x v="1"/>
    <n v="1638"/>
    <x v="33"/>
    <x v="33"/>
    <x v="0"/>
    <x v="1414"/>
  </r>
  <r>
    <x v="18"/>
    <x v="1"/>
    <n v="1638"/>
    <x v="33"/>
    <x v="33"/>
    <x v="0"/>
    <x v="1415"/>
  </r>
  <r>
    <x v="0"/>
    <x v="1"/>
    <n v="1638"/>
    <x v="33"/>
    <x v="33"/>
    <x v="1"/>
    <x v="1416"/>
  </r>
  <r>
    <x v="1"/>
    <x v="1"/>
    <n v="1638"/>
    <x v="33"/>
    <x v="33"/>
    <x v="1"/>
    <x v="1417"/>
  </r>
  <r>
    <x v="2"/>
    <x v="1"/>
    <n v="1638"/>
    <x v="33"/>
    <x v="33"/>
    <x v="1"/>
    <x v="1418"/>
  </r>
  <r>
    <x v="3"/>
    <x v="1"/>
    <n v="1638"/>
    <x v="33"/>
    <x v="33"/>
    <x v="1"/>
    <x v="1419"/>
  </r>
  <r>
    <x v="4"/>
    <x v="1"/>
    <n v="1638"/>
    <x v="33"/>
    <x v="33"/>
    <x v="1"/>
    <x v="1420"/>
  </r>
  <r>
    <x v="5"/>
    <x v="1"/>
    <n v="1638"/>
    <x v="33"/>
    <x v="33"/>
    <x v="1"/>
    <x v="1421"/>
  </r>
  <r>
    <x v="6"/>
    <x v="1"/>
    <n v="1638"/>
    <x v="33"/>
    <x v="33"/>
    <x v="1"/>
    <x v="1422"/>
  </r>
  <r>
    <x v="7"/>
    <x v="1"/>
    <n v="1638"/>
    <x v="33"/>
    <x v="33"/>
    <x v="1"/>
    <x v="1423"/>
  </r>
  <r>
    <x v="8"/>
    <x v="1"/>
    <n v="1638"/>
    <x v="33"/>
    <x v="33"/>
    <x v="1"/>
    <x v="1424"/>
  </r>
  <r>
    <x v="9"/>
    <x v="1"/>
    <n v="1638"/>
    <x v="33"/>
    <x v="33"/>
    <x v="1"/>
    <x v="1425"/>
  </r>
  <r>
    <x v="10"/>
    <x v="1"/>
    <n v="1638"/>
    <x v="33"/>
    <x v="33"/>
    <x v="1"/>
    <x v="1426"/>
  </r>
  <r>
    <x v="11"/>
    <x v="1"/>
    <n v="1638"/>
    <x v="33"/>
    <x v="33"/>
    <x v="1"/>
    <x v="1427"/>
  </r>
  <r>
    <x v="12"/>
    <x v="1"/>
    <n v="1638"/>
    <x v="33"/>
    <x v="33"/>
    <x v="1"/>
    <x v="1428"/>
  </r>
  <r>
    <x v="13"/>
    <x v="1"/>
    <n v="1638"/>
    <x v="33"/>
    <x v="33"/>
    <x v="1"/>
    <x v="1429"/>
  </r>
  <r>
    <x v="14"/>
    <x v="1"/>
    <n v="1638"/>
    <x v="33"/>
    <x v="33"/>
    <x v="1"/>
    <x v="1430"/>
  </r>
  <r>
    <x v="15"/>
    <x v="1"/>
    <n v="1638"/>
    <x v="33"/>
    <x v="33"/>
    <x v="1"/>
    <x v="1431"/>
  </r>
  <r>
    <x v="16"/>
    <x v="1"/>
    <n v="1638"/>
    <x v="33"/>
    <x v="33"/>
    <x v="1"/>
    <x v="1432"/>
  </r>
  <r>
    <x v="17"/>
    <x v="1"/>
    <n v="1638"/>
    <x v="33"/>
    <x v="33"/>
    <x v="1"/>
    <x v="1433"/>
  </r>
  <r>
    <x v="18"/>
    <x v="1"/>
    <n v="1638"/>
    <x v="33"/>
    <x v="33"/>
    <x v="1"/>
    <x v="1434"/>
  </r>
  <r>
    <x v="0"/>
    <x v="1"/>
    <n v="1638"/>
    <x v="33"/>
    <x v="33"/>
    <x v="2"/>
    <x v="378"/>
  </r>
  <r>
    <x v="1"/>
    <x v="1"/>
    <n v="1638"/>
    <x v="33"/>
    <x v="33"/>
    <x v="2"/>
    <x v="806"/>
  </r>
  <r>
    <x v="2"/>
    <x v="1"/>
    <n v="1638"/>
    <x v="33"/>
    <x v="33"/>
    <x v="2"/>
    <x v="806"/>
  </r>
  <r>
    <x v="3"/>
    <x v="1"/>
    <n v="1638"/>
    <x v="33"/>
    <x v="33"/>
    <x v="2"/>
    <x v="686"/>
  </r>
  <r>
    <x v="4"/>
    <x v="1"/>
    <n v="1638"/>
    <x v="33"/>
    <x v="33"/>
    <x v="2"/>
    <x v="688"/>
  </r>
  <r>
    <x v="5"/>
    <x v="1"/>
    <n v="1638"/>
    <x v="33"/>
    <x v="33"/>
    <x v="2"/>
    <x v="465"/>
  </r>
  <r>
    <x v="6"/>
    <x v="1"/>
    <n v="1638"/>
    <x v="33"/>
    <x v="33"/>
    <x v="2"/>
    <x v="66"/>
  </r>
  <r>
    <x v="7"/>
    <x v="1"/>
    <n v="1638"/>
    <x v="33"/>
    <x v="33"/>
    <x v="2"/>
    <x v="236"/>
  </r>
  <r>
    <x v="8"/>
    <x v="1"/>
    <n v="1638"/>
    <x v="33"/>
    <x v="33"/>
    <x v="2"/>
    <x v="849"/>
  </r>
  <r>
    <x v="9"/>
    <x v="1"/>
    <n v="1638"/>
    <x v="33"/>
    <x v="33"/>
    <x v="2"/>
    <x v="240"/>
  </r>
  <r>
    <x v="10"/>
    <x v="1"/>
    <n v="1638"/>
    <x v="33"/>
    <x v="33"/>
    <x v="2"/>
    <x v="515"/>
  </r>
  <r>
    <x v="11"/>
    <x v="1"/>
    <n v="1638"/>
    <x v="33"/>
    <x v="33"/>
    <x v="2"/>
    <x v="242"/>
  </r>
  <r>
    <x v="12"/>
    <x v="1"/>
    <n v="1638"/>
    <x v="33"/>
    <x v="33"/>
    <x v="2"/>
    <x v="423"/>
  </r>
  <r>
    <x v="13"/>
    <x v="1"/>
    <n v="1638"/>
    <x v="33"/>
    <x v="33"/>
    <x v="2"/>
    <x v="600"/>
  </r>
  <r>
    <x v="14"/>
    <x v="1"/>
    <n v="1638"/>
    <x v="33"/>
    <x v="33"/>
    <x v="2"/>
    <x v="600"/>
  </r>
  <r>
    <x v="15"/>
    <x v="1"/>
    <n v="1638"/>
    <x v="33"/>
    <x v="33"/>
    <x v="2"/>
    <x v="690"/>
  </r>
  <r>
    <x v="16"/>
    <x v="1"/>
    <n v="1638"/>
    <x v="33"/>
    <x v="33"/>
    <x v="2"/>
    <x v="38"/>
  </r>
  <r>
    <x v="17"/>
    <x v="1"/>
    <n v="1638"/>
    <x v="33"/>
    <x v="33"/>
    <x v="2"/>
    <x v="40"/>
  </r>
  <r>
    <x v="18"/>
    <x v="1"/>
    <n v="1638"/>
    <x v="33"/>
    <x v="33"/>
    <x v="2"/>
    <x v="244"/>
  </r>
  <r>
    <x v="0"/>
    <x v="1"/>
    <n v="1640"/>
    <x v="34"/>
    <x v="34"/>
    <x v="0"/>
    <x v="1435"/>
  </r>
  <r>
    <x v="1"/>
    <x v="1"/>
    <n v="1640"/>
    <x v="34"/>
    <x v="34"/>
    <x v="0"/>
    <x v="1436"/>
  </r>
  <r>
    <x v="2"/>
    <x v="1"/>
    <n v="1640"/>
    <x v="34"/>
    <x v="34"/>
    <x v="0"/>
    <x v="1437"/>
  </r>
  <r>
    <x v="3"/>
    <x v="1"/>
    <n v="1640"/>
    <x v="34"/>
    <x v="34"/>
    <x v="0"/>
    <x v="1438"/>
  </r>
  <r>
    <x v="4"/>
    <x v="1"/>
    <n v="1640"/>
    <x v="34"/>
    <x v="34"/>
    <x v="0"/>
    <x v="1439"/>
  </r>
  <r>
    <x v="5"/>
    <x v="1"/>
    <n v="1640"/>
    <x v="34"/>
    <x v="34"/>
    <x v="0"/>
    <x v="1440"/>
  </r>
  <r>
    <x v="6"/>
    <x v="1"/>
    <n v="1640"/>
    <x v="34"/>
    <x v="34"/>
    <x v="0"/>
    <x v="1441"/>
  </r>
  <r>
    <x v="7"/>
    <x v="1"/>
    <n v="1640"/>
    <x v="34"/>
    <x v="34"/>
    <x v="0"/>
    <x v="1442"/>
  </r>
  <r>
    <x v="8"/>
    <x v="1"/>
    <n v="1640"/>
    <x v="34"/>
    <x v="34"/>
    <x v="0"/>
    <x v="1443"/>
  </r>
  <r>
    <x v="9"/>
    <x v="1"/>
    <n v="1640"/>
    <x v="34"/>
    <x v="34"/>
    <x v="0"/>
    <x v="1444"/>
  </r>
  <r>
    <x v="10"/>
    <x v="1"/>
    <n v="1640"/>
    <x v="34"/>
    <x v="34"/>
    <x v="0"/>
    <x v="1445"/>
  </r>
  <r>
    <x v="11"/>
    <x v="1"/>
    <n v="1640"/>
    <x v="34"/>
    <x v="34"/>
    <x v="0"/>
    <x v="1446"/>
  </r>
  <r>
    <x v="12"/>
    <x v="1"/>
    <n v="1640"/>
    <x v="34"/>
    <x v="34"/>
    <x v="0"/>
    <x v="1447"/>
  </r>
  <r>
    <x v="13"/>
    <x v="1"/>
    <n v="1640"/>
    <x v="34"/>
    <x v="34"/>
    <x v="0"/>
    <x v="1448"/>
  </r>
  <r>
    <x v="14"/>
    <x v="1"/>
    <n v="1640"/>
    <x v="34"/>
    <x v="34"/>
    <x v="0"/>
    <x v="1449"/>
  </r>
  <r>
    <x v="15"/>
    <x v="1"/>
    <n v="1640"/>
    <x v="34"/>
    <x v="34"/>
    <x v="0"/>
    <x v="1450"/>
  </r>
  <r>
    <x v="16"/>
    <x v="1"/>
    <n v="1640"/>
    <x v="34"/>
    <x v="34"/>
    <x v="0"/>
    <x v="1451"/>
  </r>
  <r>
    <x v="17"/>
    <x v="1"/>
    <n v="1640"/>
    <x v="34"/>
    <x v="34"/>
    <x v="0"/>
    <x v="1452"/>
  </r>
  <r>
    <x v="18"/>
    <x v="1"/>
    <n v="1640"/>
    <x v="34"/>
    <x v="34"/>
    <x v="0"/>
    <x v="1453"/>
  </r>
  <r>
    <x v="0"/>
    <x v="1"/>
    <n v="1640"/>
    <x v="34"/>
    <x v="34"/>
    <x v="1"/>
    <x v="1454"/>
  </r>
  <r>
    <x v="1"/>
    <x v="1"/>
    <n v="1640"/>
    <x v="34"/>
    <x v="34"/>
    <x v="1"/>
    <x v="1455"/>
  </r>
  <r>
    <x v="2"/>
    <x v="1"/>
    <n v="1640"/>
    <x v="34"/>
    <x v="34"/>
    <x v="1"/>
    <x v="1456"/>
  </r>
  <r>
    <x v="3"/>
    <x v="1"/>
    <n v="1640"/>
    <x v="34"/>
    <x v="34"/>
    <x v="1"/>
    <x v="1457"/>
  </r>
  <r>
    <x v="4"/>
    <x v="1"/>
    <n v="1640"/>
    <x v="34"/>
    <x v="34"/>
    <x v="1"/>
    <x v="1458"/>
  </r>
  <r>
    <x v="5"/>
    <x v="1"/>
    <n v="1640"/>
    <x v="34"/>
    <x v="34"/>
    <x v="1"/>
    <x v="1459"/>
  </r>
  <r>
    <x v="6"/>
    <x v="1"/>
    <n v="1640"/>
    <x v="34"/>
    <x v="34"/>
    <x v="1"/>
    <x v="1460"/>
  </r>
  <r>
    <x v="7"/>
    <x v="1"/>
    <n v="1640"/>
    <x v="34"/>
    <x v="34"/>
    <x v="1"/>
    <x v="1461"/>
  </r>
  <r>
    <x v="8"/>
    <x v="1"/>
    <n v="1640"/>
    <x v="34"/>
    <x v="34"/>
    <x v="1"/>
    <x v="1462"/>
  </r>
  <r>
    <x v="9"/>
    <x v="1"/>
    <n v="1640"/>
    <x v="34"/>
    <x v="34"/>
    <x v="1"/>
    <x v="1463"/>
  </r>
  <r>
    <x v="10"/>
    <x v="1"/>
    <n v="1640"/>
    <x v="34"/>
    <x v="34"/>
    <x v="1"/>
    <x v="1464"/>
  </r>
  <r>
    <x v="11"/>
    <x v="1"/>
    <n v="1640"/>
    <x v="34"/>
    <x v="34"/>
    <x v="1"/>
    <x v="1465"/>
  </r>
  <r>
    <x v="12"/>
    <x v="1"/>
    <n v="1640"/>
    <x v="34"/>
    <x v="34"/>
    <x v="1"/>
    <x v="1466"/>
  </r>
  <r>
    <x v="13"/>
    <x v="1"/>
    <n v="1640"/>
    <x v="34"/>
    <x v="34"/>
    <x v="1"/>
    <x v="1467"/>
  </r>
  <r>
    <x v="14"/>
    <x v="1"/>
    <n v="1640"/>
    <x v="34"/>
    <x v="34"/>
    <x v="1"/>
    <x v="1468"/>
  </r>
  <r>
    <x v="15"/>
    <x v="1"/>
    <n v="1640"/>
    <x v="34"/>
    <x v="34"/>
    <x v="1"/>
    <x v="1469"/>
  </r>
  <r>
    <x v="16"/>
    <x v="1"/>
    <n v="1640"/>
    <x v="34"/>
    <x v="34"/>
    <x v="1"/>
    <x v="1470"/>
  </r>
  <r>
    <x v="17"/>
    <x v="1"/>
    <n v="1640"/>
    <x v="34"/>
    <x v="34"/>
    <x v="1"/>
    <x v="1471"/>
  </r>
  <r>
    <x v="18"/>
    <x v="1"/>
    <n v="1640"/>
    <x v="34"/>
    <x v="34"/>
    <x v="1"/>
    <x v="1472"/>
  </r>
  <r>
    <x v="0"/>
    <x v="1"/>
    <n v="1640"/>
    <x v="34"/>
    <x v="34"/>
    <x v="2"/>
    <x v="382"/>
  </r>
  <r>
    <x v="1"/>
    <x v="1"/>
    <n v="1640"/>
    <x v="34"/>
    <x v="34"/>
    <x v="2"/>
    <x v="190"/>
  </r>
  <r>
    <x v="2"/>
    <x v="1"/>
    <n v="1640"/>
    <x v="34"/>
    <x v="34"/>
    <x v="2"/>
    <x v="382"/>
  </r>
  <r>
    <x v="3"/>
    <x v="1"/>
    <n v="1640"/>
    <x v="34"/>
    <x v="34"/>
    <x v="2"/>
    <x v="191"/>
  </r>
  <r>
    <x v="4"/>
    <x v="1"/>
    <n v="1640"/>
    <x v="34"/>
    <x v="34"/>
    <x v="2"/>
    <x v="808"/>
  </r>
  <r>
    <x v="5"/>
    <x v="1"/>
    <n v="1640"/>
    <x v="34"/>
    <x v="34"/>
    <x v="2"/>
    <x v="238"/>
  </r>
  <r>
    <x v="6"/>
    <x v="1"/>
    <n v="1640"/>
    <x v="34"/>
    <x v="34"/>
    <x v="2"/>
    <x v="809"/>
  </r>
  <r>
    <x v="7"/>
    <x v="1"/>
    <n v="1640"/>
    <x v="34"/>
    <x v="34"/>
    <x v="2"/>
    <x v="515"/>
  </r>
  <r>
    <x v="8"/>
    <x v="1"/>
    <n v="1640"/>
    <x v="34"/>
    <x v="34"/>
    <x v="2"/>
    <x v="195"/>
  </r>
  <r>
    <x v="9"/>
    <x v="1"/>
    <n v="1640"/>
    <x v="34"/>
    <x v="34"/>
    <x v="2"/>
    <x v="516"/>
  </r>
  <r>
    <x v="10"/>
    <x v="1"/>
    <n v="1640"/>
    <x v="34"/>
    <x v="34"/>
    <x v="2"/>
    <x v="197"/>
  </r>
  <r>
    <x v="11"/>
    <x v="1"/>
    <n v="1640"/>
    <x v="34"/>
    <x v="34"/>
    <x v="2"/>
    <x v="600"/>
  </r>
  <r>
    <x v="12"/>
    <x v="1"/>
    <n v="1640"/>
    <x v="34"/>
    <x v="34"/>
    <x v="2"/>
    <x v="471"/>
  </r>
  <r>
    <x v="13"/>
    <x v="1"/>
    <n v="1640"/>
    <x v="34"/>
    <x v="34"/>
    <x v="2"/>
    <x v="39"/>
  </r>
  <r>
    <x v="14"/>
    <x v="1"/>
    <n v="1640"/>
    <x v="34"/>
    <x v="34"/>
    <x v="2"/>
    <x v="41"/>
  </r>
  <r>
    <x v="15"/>
    <x v="1"/>
    <n v="1640"/>
    <x v="34"/>
    <x v="34"/>
    <x v="2"/>
    <x v="244"/>
  </r>
  <r>
    <x v="16"/>
    <x v="1"/>
    <n v="1640"/>
    <x v="34"/>
    <x v="34"/>
    <x v="2"/>
    <x v="245"/>
  </r>
  <r>
    <x v="17"/>
    <x v="1"/>
    <n v="1640"/>
    <x v="34"/>
    <x v="34"/>
    <x v="2"/>
    <x v="43"/>
  </r>
  <r>
    <x v="18"/>
    <x v="1"/>
    <n v="1640"/>
    <x v="34"/>
    <x v="34"/>
    <x v="2"/>
    <x v="247"/>
  </r>
  <r>
    <x v="0"/>
    <x v="1"/>
    <n v="1644"/>
    <x v="35"/>
    <x v="35"/>
    <x v="0"/>
    <x v="1473"/>
  </r>
  <r>
    <x v="1"/>
    <x v="1"/>
    <n v="1644"/>
    <x v="35"/>
    <x v="35"/>
    <x v="0"/>
    <x v="1474"/>
  </r>
  <r>
    <x v="2"/>
    <x v="1"/>
    <n v="1644"/>
    <x v="35"/>
    <x v="35"/>
    <x v="0"/>
    <x v="1475"/>
  </r>
  <r>
    <x v="3"/>
    <x v="1"/>
    <n v="1644"/>
    <x v="35"/>
    <x v="35"/>
    <x v="0"/>
    <x v="1476"/>
  </r>
  <r>
    <x v="4"/>
    <x v="1"/>
    <n v="1644"/>
    <x v="35"/>
    <x v="35"/>
    <x v="0"/>
    <x v="1477"/>
  </r>
  <r>
    <x v="5"/>
    <x v="1"/>
    <n v="1644"/>
    <x v="35"/>
    <x v="35"/>
    <x v="0"/>
    <x v="1478"/>
  </r>
  <r>
    <x v="6"/>
    <x v="1"/>
    <n v="1644"/>
    <x v="35"/>
    <x v="35"/>
    <x v="0"/>
    <x v="1479"/>
  </r>
  <r>
    <x v="7"/>
    <x v="1"/>
    <n v="1644"/>
    <x v="35"/>
    <x v="35"/>
    <x v="0"/>
    <x v="1480"/>
  </r>
  <r>
    <x v="8"/>
    <x v="1"/>
    <n v="1644"/>
    <x v="35"/>
    <x v="35"/>
    <x v="0"/>
    <x v="1481"/>
  </r>
  <r>
    <x v="9"/>
    <x v="1"/>
    <n v="1644"/>
    <x v="35"/>
    <x v="35"/>
    <x v="0"/>
    <x v="1482"/>
  </r>
  <r>
    <x v="10"/>
    <x v="1"/>
    <n v="1644"/>
    <x v="35"/>
    <x v="35"/>
    <x v="0"/>
    <x v="1483"/>
  </r>
  <r>
    <x v="11"/>
    <x v="1"/>
    <n v="1644"/>
    <x v="35"/>
    <x v="35"/>
    <x v="0"/>
    <x v="1484"/>
  </r>
  <r>
    <x v="12"/>
    <x v="1"/>
    <n v="1644"/>
    <x v="35"/>
    <x v="35"/>
    <x v="0"/>
    <x v="1485"/>
  </r>
  <r>
    <x v="13"/>
    <x v="1"/>
    <n v="1644"/>
    <x v="35"/>
    <x v="35"/>
    <x v="0"/>
    <x v="1486"/>
  </r>
  <r>
    <x v="14"/>
    <x v="1"/>
    <n v="1644"/>
    <x v="35"/>
    <x v="35"/>
    <x v="0"/>
    <x v="1487"/>
  </r>
  <r>
    <x v="15"/>
    <x v="1"/>
    <n v="1644"/>
    <x v="35"/>
    <x v="35"/>
    <x v="0"/>
    <x v="1488"/>
  </r>
  <r>
    <x v="16"/>
    <x v="1"/>
    <n v="1644"/>
    <x v="35"/>
    <x v="35"/>
    <x v="0"/>
    <x v="1489"/>
  </r>
  <r>
    <x v="17"/>
    <x v="1"/>
    <n v="1644"/>
    <x v="35"/>
    <x v="35"/>
    <x v="0"/>
    <x v="1490"/>
  </r>
  <r>
    <x v="18"/>
    <x v="1"/>
    <n v="1644"/>
    <x v="35"/>
    <x v="35"/>
    <x v="0"/>
    <x v="1491"/>
  </r>
  <r>
    <x v="0"/>
    <x v="1"/>
    <n v="1644"/>
    <x v="35"/>
    <x v="35"/>
    <x v="1"/>
    <x v="1492"/>
  </r>
  <r>
    <x v="1"/>
    <x v="1"/>
    <n v="1644"/>
    <x v="35"/>
    <x v="35"/>
    <x v="1"/>
    <x v="1493"/>
  </r>
  <r>
    <x v="2"/>
    <x v="1"/>
    <n v="1644"/>
    <x v="35"/>
    <x v="35"/>
    <x v="1"/>
    <x v="1494"/>
  </r>
  <r>
    <x v="3"/>
    <x v="1"/>
    <n v="1644"/>
    <x v="35"/>
    <x v="35"/>
    <x v="1"/>
    <x v="1495"/>
  </r>
  <r>
    <x v="4"/>
    <x v="1"/>
    <n v="1644"/>
    <x v="35"/>
    <x v="35"/>
    <x v="1"/>
    <x v="1496"/>
  </r>
  <r>
    <x v="5"/>
    <x v="1"/>
    <n v="1644"/>
    <x v="35"/>
    <x v="35"/>
    <x v="1"/>
    <x v="1497"/>
  </r>
  <r>
    <x v="6"/>
    <x v="1"/>
    <n v="1644"/>
    <x v="35"/>
    <x v="35"/>
    <x v="1"/>
    <x v="1498"/>
  </r>
  <r>
    <x v="7"/>
    <x v="1"/>
    <n v="1644"/>
    <x v="35"/>
    <x v="35"/>
    <x v="1"/>
    <x v="1499"/>
  </r>
  <r>
    <x v="8"/>
    <x v="1"/>
    <n v="1644"/>
    <x v="35"/>
    <x v="35"/>
    <x v="1"/>
    <x v="1500"/>
  </r>
  <r>
    <x v="9"/>
    <x v="1"/>
    <n v="1644"/>
    <x v="35"/>
    <x v="35"/>
    <x v="1"/>
    <x v="1501"/>
  </r>
  <r>
    <x v="10"/>
    <x v="1"/>
    <n v="1644"/>
    <x v="35"/>
    <x v="35"/>
    <x v="1"/>
    <x v="1502"/>
  </r>
  <r>
    <x v="11"/>
    <x v="1"/>
    <n v="1644"/>
    <x v="35"/>
    <x v="35"/>
    <x v="1"/>
    <x v="1503"/>
  </r>
  <r>
    <x v="12"/>
    <x v="1"/>
    <n v="1644"/>
    <x v="35"/>
    <x v="35"/>
    <x v="1"/>
    <x v="1504"/>
  </r>
  <r>
    <x v="13"/>
    <x v="1"/>
    <n v="1644"/>
    <x v="35"/>
    <x v="35"/>
    <x v="1"/>
    <x v="1505"/>
  </r>
  <r>
    <x v="14"/>
    <x v="1"/>
    <n v="1644"/>
    <x v="35"/>
    <x v="35"/>
    <x v="1"/>
    <x v="1506"/>
  </r>
  <r>
    <x v="15"/>
    <x v="1"/>
    <n v="1644"/>
    <x v="35"/>
    <x v="35"/>
    <x v="1"/>
    <x v="1507"/>
  </r>
  <r>
    <x v="16"/>
    <x v="1"/>
    <n v="1644"/>
    <x v="35"/>
    <x v="35"/>
    <x v="1"/>
    <x v="1508"/>
  </r>
  <r>
    <x v="17"/>
    <x v="1"/>
    <n v="1644"/>
    <x v="35"/>
    <x v="35"/>
    <x v="1"/>
    <x v="1509"/>
  </r>
  <r>
    <x v="18"/>
    <x v="1"/>
    <n v="1644"/>
    <x v="35"/>
    <x v="35"/>
    <x v="1"/>
    <x v="1510"/>
  </r>
  <r>
    <x v="0"/>
    <x v="1"/>
    <n v="1644"/>
    <x v="35"/>
    <x v="35"/>
    <x v="2"/>
    <x v="515"/>
  </r>
  <r>
    <x v="1"/>
    <x v="1"/>
    <n v="1644"/>
    <x v="35"/>
    <x v="35"/>
    <x v="2"/>
    <x v="598"/>
  </r>
  <r>
    <x v="2"/>
    <x v="1"/>
    <n v="1644"/>
    <x v="35"/>
    <x v="35"/>
    <x v="2"/>
    <x v="599"/>
  </r>
  <r>
    <x v="3"/>
    <x v="1"/>
    <n v="1644"/>
    <x v="35"/>
    <x v="35"/>
    <x v="2"/>
    <x v="196"/>
  </r>
  <r>
    <x v="4"/>
    <x v="1"/>
    <n v="1644"/>
    <x v="35"/>
    <x v="35"/>
    <x v="2"/>
    <x v="136"/>
  </r>
  <r>
    <x v="5"/>
    <x v="1"/>
    <n v="1644"/>
    <x v="35"/>
    <x v="35"/>
    <x v="2"/>
    <x v="926"/>
  </r>
  <r>
    <x v="6"/>
    <x v="1"/>
    <n v="1644"/>
    <x v="35"/>
    <x v="35"/>
    <x v="2"/>
    <x v="246"/>
  </r>
  <r>
    <x v="7"/>
    <x v="1"/>
    <n v="1644"/>
    <x v="35"/>
    <x v="35"/>
    <x v="2"/>
    <x v="139"/>
  </r>
  <r>
    <x v="8"/>
    <x v="1"/>
    <n v="1644"/>
    <x v="35"/>
    <x v="35"/>
    <x v="2"/>
    <x v="46"/>
  </r>
  <r>
    <x v="9"/>
    <x v="1"/>
    <n v="1644"/>
    <x v="35"/>
    <x v="35"/>
    <x v="2"/>
    <x v="48"/>
  </r>
  <r>
    <x v="10"/>
    <x v="1"/>
    <n v="1644"/>
    <x v="35"/>
    <x v="35"/>
    <x v="2"/>
    <x v="47"/>
  </r>
  <r>
    <x v="11"/>
    <x v="1"/>
    <n v="1644"/>
    <x v="35"/>
    <x v="35"/>
    <x v="2"/>
    <x v="47"/>
  </r>
  <r>
    <x v="12"/>
    <x v="1"/>
    <n v="1644"/>
    <x v="35"/>
    <x v="35"/>
    <x v="2"/>
    <x v="50"/>
  </r>
  <r>
    <x v="13"/>
    <x v="1"/>
    <n v="1644"/>
    <x v="35"/>
    <x v="35"/>
    <x v="2"/>
    <x v="50"/>
  </r>
  <r>
    <x v="14"/>
    <x v="1"/>
    <n v="1644"/>
    <x v="35"/>
    <x v="35"/>
    <x v="2"/>
    <x v="52"/>
  </r>
  <r>
    <x v="15"/>
    <x v="1"/>
    <n v="1644"/>
    <x v="35"/>
    <x v="35"/>
    <x v="2"/>
    <x v="53"/>
  </r>
  <r>
    <x v="16"/>
    <x v="1"/>
    <n v="1644"/>
    <x v="35"/>
    <x v="35"/>
    <x v="2"/>
    <x v="54"/>
  </r>
  <r>
    <x v="17"/>
    <x v="1"/>
    <n v="1644"/>
    <x v="35"/>
    <x v="35"/>
    <x v="2"/>
    <x v="53"/>
  </r>
  <r>
    <x v="18"/>
    <x v="1"/>
    <n v="1644"/>
    <x v="35"/>
    <x v="35"/>
    <x v="2"/>
    <x v="143"/>
  </r>
  <r>
    <x v="0"/>
    <x v="1"/>
    <n v="1648"/>
    <x v="36"/>
    <x v="36"/>
    <x v="0"/>
    <x v="1511"/>
  </r>
  <r>
    <x v="1"/>
    <x v="1"/>
    <n v="1648"/>
    <x v="36"/>
    <x v="36"/>
    <x v="0"/>
    <x v="1512"/>
  </r>
  <r>
    <x v="2"/>
    <x v="1"/>
    <n v="1648"/>
    <x v="36"/>
    <x v="36"/>
    <x v="0"/>
    <x v="1513"/>
  </r>
  <r>
    <x v="3"/>
    <x v="1"/>
    <n v="1648"/>
    <x v="36"/>
    <x v="36"/>
    <x v="0"/>
    <x v="1514"/>
  </r>
  <r>
    <x v="4"/>
    <x v="1"/>
    <n v="1648"/>
    <x v="36"/>
    <x v="36"/>
    <x v="0"/>
    <x v="1515"/>
  </r>
  <r>
    <x v="5"/>
    <x v="1"/>
    <n v="1648"/>
    <x v="36"/>
    <x v="36"/>
    <x v="0"/>
    <x v="1516"/>
  </r>
  <r>
    <x v="6"/>
    <x v="1"/>
    <n v="1648"/>
    <x v="36"/>
    <x v="36"/>
    <x v="0"/>
    <x v="1517"/>
  </r>
  <r>
    <x v="7"/>
    <x v="1"/>
    <n v="1648"/>
    <x v="36"/>
    <x v="36"/>
    <x v="0"/>
    <x v="1518"/>
  </r>
  <r>
    <x v="8"/>
    <x v="1"/>
    <n v="1648"/>
    <x v="36"/>
    <x v="36"/>
    <x v="0"/>
    <x v="1519"/>
  </r>
  <r>
    <x v="9"/>
    <x v="1"/>
    <n v="1648"/>
    <x v="36"/>
    <x v="36"/>
    <x v="0"/>
    <x v="1520"/>
  </r>
  <r>
    <x v="10"/>
    <x v="1"/>
    <n v="1648"/>
    <x v="36"/>
    <x v="36"/>
    <x v="0"/>
    <x v="1521"/>
  </r>
  <r>
    <x v="11"/>
    <x v="1"/>
    <n v="1648"/>
    <x v="36"/>
    <x v="36"/>
    <x v="0"/>
    <x v="1522"/>
  </r>
  <r>
    <x v="12"/>
    <x v="1"/>
    <n v="1648"/>
    <x v="36"/>
    <x v="36"/>
    <x v="0"/>
    <x v="1523"/>
  </r>
  <r>
    <x v="13"/>
    <x v="1"/>
    <n v="1648"/>
    <x v="36"/>
    <x v="36"/>
    <x v="0"/>
    <x v="1524"/>
  </r>
  <r>
    <x v="14"/>
    <x v="1"/>
    <n v="1648"/>
    <x v="36"/>
    <x v="36"/>
    <x v="0"/>
    <x v="1525"/>
  </r>
  <r>
    <x v="15"/>
    <x v="1"/>
    <n v="1648"/>
    <x v="36"/>
    <x v="36"/>
    <x v="0"/>
    <x v="1526"/>
  </r>
  <r>
    <x v="16"/>
    <x v="1"/>
    <n v="1648"/>
    <x v="36"/>
    <x v="36"/>
    <x v="0"/>
    <x v="1527"/>
  </r>
  <r>
    <x v="17"/>
    <x v="1"/>
    <n v="1648"/>
    <x v="36"/>
    <x v="36"/>
    <x v="0"/>
    <x v="1528"/>
  </r>
  <r>
    <x v="18"/>
    <x v="1"/>
    <n v="1648"/>
    <x v="36"/>
    <x v="36"/>
    <x v="0"/>
    <x v="1529"/>
  </r>
  <r>
    <x v="0"/>
    <x v="1"/>
    <n v="1648"/>
    <x v="36"/>
    <x v="36"/>
    <x v="1"/>
    <x v="1530"/>
  </r>
  <r>
    <x v="1"/>
    <x v="1"/>
    <n v="1648"/>
    <x v="36"/>
    <x v="36"/>
    <x v="1"/>
    <x v="1531"/>
  </r>
  <r>
    <x v="2"/>
    <x v="1"/>
    <n v="1648"/>
    <x v="36"/>
    <x v="36"/>
    <x v="1"/>
    <x v="1532"/>
  </r>
  <r>
    <x v="3"/>
    <x v="1"/>
    <n v="1648"/>
    <x v="36"/>
    <x v="36"/>
    <x v="1"/>
    <x v="1533"/>
  </r>
  <r>
    <x v="4"/>
    <x v="1"/>
    <n v="1648"/>
    <x v="36"/>
    <x v="36"/>
    <x v="1"/>
    <x v="1534"/>
  </r>
  <r>
    <x v="5"/>
    <x v="1"/>
    <n v="1648"/>
    <x v="36"/>
    <x v="36"/>
    <x v="1"/>
    <x v="1535"/>
  </r>
  <r>
    <x v="6"/>
    <x v="1"/>
    <n v="1648"/>
    <x v="36"/>
    <x v="36"/>
    <x v="1"/>
    <x v="1536"/>
  </r>
  <r>
    <x v="7"/>
    <x v="1"/>
    <n v="1648"/>
    <x v="36"/>
    <x v="36"/>
    <x v="1"/>
    <x v="1537"/>
  </r>
  <r>
    <x v="8"/>
    <x v="1"/>
    <n v="1648"/>
    <x v="36"/>
    <x v="36"/>
    <x v="1"/>
    <x v="1538"/>
  </r>
  <r>
    <x v="9"/>
    <x v="1"/>
    <n v="1648"/>
    <x v="36"/>
    <x v="36"/>
    <x v="1"/>
    <x v="1539"/>
  </r>
  <r>
    <x v="10"/>
    <x v="1"/>
    <n v="1648"/>
    <x v="36"/>
    <x v="36"/>
    <x v="1"/>
    <x v="1540"/>
  </r>
  <r>
    <x v="11"/>
    <x v="1"/>
    <n v="1648"/>
    <x v="36"/>
    <x v="36"/>
    <x v="1"/>
    <x v="1541"/>
  </r>
  <r>
    <x v="12"/>
    <x v="1"/>
    <n v="1648"/>
    <x v="36"/>
    <x v="36"/>
    <x v="1"/>
    <x v="1542"/>
  </r>
  <r>
    <x v="13"/>
    <x v="1"/>
    <n v="1648"/>
    <x v="36"/>
    <x v="36"/>
    <x v="1"/>
    <x v="1543"/>
  </r>
  <r>
    <x v="14"/>
    <x v="1"/>
    <n v="1648"/>
    <x v="36"/>
    <x v="36"/>
    <x v="1"/>
    <x v="1544"/>
  </r>
  <r>
    <x v="15"/>
    <x v="1"/>
    <n v="1648"/>
    <x v="36"/>
    <x v="36"/>
    <x v="1"/>
    <x v="1545"/>
  </r>
  <r>
    <x v="16"/>
    <x v="1"/>
    <n v="1648"/>
    <x v="36"/>
    <x v="36"/>
    <x v="1"/>
    <x v="1546"/>
  </r>
  <r>
    <x v="17"/>
    <x v="1"/>
    <n v="1648"/>
    <x v="36"/>
    <x v="36"/>
    <x v="1"/>
    <x v="1547"/>
  </r>
  <r>
    <x v="18"/>
    <x v="1"/>
    <n v="1648"/>
    <x v="36"/>
    <x v="36"/>
    <x v="1"/>
    <x v="1548"/>
  </r>
  <r>
    <x v="0"/>
    <x v="1"/>
    <n v="1648"/>
    <x v="36"/>
    <x v="36"/>
    <x v="2"/>
    <x v="1549"/>
  </r>
  <r>
    <x v="1"/>
    <x v="1"/>
    <n v="1648"/>
    <x v="36"/>
    <x v="36"/>
    <x v="2"/>
    <x v="1550"/>
  </r>
  <r>
    <x v="2"/>
    <x v="1"/>
    <n v="1648"/>
    <x v="36"/>
    <x v="36"/>
    <x v="2"/>
    <x v="1551"/>
  </r>
  <r>
    <x v="3"/>
    <x v="1"/>
    <n v="1648"/>
    <x v="36"/>
    <x v="36"/>
    <x v="2"/>
    <x v="1552"/>
  </r>
  <r>
    <x v="4"/>
    <x v="1"/>
    <n v="1648"/>
    <x v="36"/>
    <x v="36"/>
    <x v="2"/>
    <x v="1553"/>
  </r>
  <r>
    <x v="5"/>
    <x v="1"/>
    <n v="1648"/>
    <x v="36"/>
    <x v="36"/>
    <x v="2"/>
    <x v="1554"/>
  </r>
  <r>
    <x v="6"/>
    <x v="1"/>
    <n v="1648"/>
    <x v="36"/>
    <x v="36"/>
    <x v="2"/>
    <x v="1555"/>
  </r>
  <r>
    <x v="7"/>
    <x v="1"/>
    <n v="1648"/>
    <x v="36"/>
    <x v="36"/>
    <x v="2"/>
    <x v="1556"/>
  </r>
  <r>
    <x v="8"/>
    <x v="1"/>
    <n v="1648"/>
    <x v="36"/>
    <x v="36"/>
    <x v="2"/>
    <x v="1124"/>
  </r>
  <r>
    <x v="9"/>
    <x v="1"/>
    <n v="1648"/>
    <x v="36"/>
    <x v="36"/>
    <x v="2"/>
    <x v="1557"/>
  </r>
  <r>
    <x v="10"/>
    <x v="1"/>
    <n v="1648"/>
    <x v="36"/>
    <x v="36"/>
    <x v="2"/>
    <x v="1558"/>
  </r>
  <r>
    <x v="11"/>
    <x v="1"/>
    <n v="1648"/>
    <x v="36"/>
    <x v="36"/>
    <x v="2"/>
    <x v="376"/>
  </r>
  <r>
    <x v="12"/>
    <x v="1"/>
    <n v="1648"/>
    <x v="36"/>
    <x v="36"/>
    <x v="2"/>
    <x v="1205"/>
  </r>
  <r>
    <x v="13"/>
    <x v="1"/>
    <n v="1648"/>
    <x v="36"/>
    <x v="36"/>
    <x v="2"/>
    <x v="1559"/>
  </r>
  <r>
    <x v="14"/>
    <x v="1"/>
    <n v="1648"/>
    <x v="36"/>
    <x v="36"/>
    <x v="2"/>
    <x v="1128"/>
  </r>
  <r>
    <x v="15"/>
    <x v="1"/>
    <n v="1648"/>
    <x v="36"/>
    <x v="36"/>
    <x v="2"/>
    <x v="159"/>
  </r>
  <r>
    <x v="16"/>
    <x v="1"/>
    <n v="1648"/>
    <x v="36"/>
    <x v="36"/>
    <x v="2"/>
    <x v="688"/>
  </r>
  <r>
    <x v="17"/>
    <x v="1"/>
    <n v="1648"/>
    <x v="36"/>
    <x v="36"/>
    <x v="2"/>
    <x v="644"/>
  </r>
  <r>
    <x v="18"/>
    <x v="1"/>
    <n v="1648"/>
    <x v="36"/>
    <x v="36"/>
    <x v="2"/>
    <x v="1165"/>
  </r>
  <r>
    <x v="0"/>
    <x v="1"/>
    <n v="1653"/>
    <x v="37"/>
    <x v="37"/>
    <x v="0"/>
    <x v="1560"/>
  </r>
  <r>
    <x v="1"/>
    <x v="1"/>
    <n v="1653"/>
    <x v="37"/>
    <x v="37"/>
    <x v="0"/>
    <x v="1561"/>
  </r>
  <r>
    <x v="2"/>
    <x v="1"/>
    <n v="1653"/>
    <x v="37"/>
    <x v="37"/>
    <x v="0"/>
    <x v="1562"/>
  </r>
  <r>
    <x v="3"/>
    <x v="1"/>
    <n v="1653"/>
    <x v="37"/>
    <x v="37"/>
    <x v="0"/>
    <x v="1563"/>
  </r>
  <r>
    <x v="4"/>
    <x v="1"/>
    <n v="1653"/>
    <x v="37"/>
    <x v="37"/>
    <x v="0"/>
    <x v="1564"/>
  </r>
  <r>
    <x v="5"/>
    <x v="1"/>
    <n v="1653"/>
    <x v="37"/>
    <x v="37"/>
    <x v="0"/>
    <x v="1565"/>
  </r>
  <r>
    <x v="6"/>
    <x v="1"/>
    <n v="1653"/>
    <x v="37"/>
    <x v="37"/>
    <x v="0"/>
    <x v="1566"/>
  </r>
  <r>
    <x v="7"/>
    <x v="1"/>
    <n v="1653"/>
    <x v="37"/>
    <x v="37"/>
    <x v="0"/>
    <x v="1567"/>
  </r>
  <r>
    <x v="8"/>
    <x v="1"/>
    <n v="1653"/>
    <x v="37"/>
    <x v="37"/>
    <x v="0"/>
    <x v="1568"/>
  </r>
  <r>
    <x v="9"/>
    <x v="1"/>
    <n v="1653"/>
    <x v="37"/>
    <x v="37"/>
    <x v="0"/>
    <x v="1569"/>
  </r>
  <r>
    <x v="10"/>
    <x v="1"/>
    <n v="1653"/>
    <x v="37"/>
    <x v="37"/>
    <x v="0"/>
    <x v="1570"/>
  </r>
  <r>
    <x v="11"/>
    <x v="1"/>
    <n v="1653"/>
    <x v="37"/>
    <x v="37"/>
    <x v="0"/>
    <x v="1571"/>
  </r>
  <r>
    <x v="12"/>
    <x v="1"/>
    <n v="1653"/>
    <x v="37"/>
    <x v="37"/>
    <x v="0"/>
    <x v="1572"/>
  </r>
  <r>
    <x v="13"/>
    <x v="1"/>
    <n v="1653"/>
    <x v="37"/>
    <x v="37"/>
    <x v="0"/>
    <x v="1042"/>
  </r>
  <r>
    <x v="14"/>
    <x v="1"/>
    <n v="1653"/>
    <x v="37"/>
    <x v="37"/>
    <x v="0"/>
    <x v="1573"/>
  </r>
  <r>
    <x v="15"/>
    <x v="1"/>
    <n v="1653"/>
    <x v="37"/>
    <x v="37"/>
    <x v="0"/>
    <x v="1574"/>
  </r>
  <r>
    <x v="16"/>
    <x v="1"/>
    <n v="1653"/>
    <x v="37"/>
    <x v="37"/>
    <x v="0"/>
    <x v="1575"/>
  </r>
  <r>
    <x v="17"/>
    <x v="1"/>
    <n v="1653"/>
    <x v="37"/>
    <x v="37"/>
    <x v="0"/>
    <x v="1576"/>
  </r>
  <r>
    <x v="18"/>
    <x v="1"/>
    <n v="1653"/>
    <x v="37"/>
    <x v="37"/>
    <x v="0"/>
    <x v="1577"/>
  </r>
  <r>
    <x v="0"/>
    <x v="1"/>
    <n v="1653"/>
    <x v="37"/>
    <x v="37"/>
    <x v="1"/>
    <x v="1578"/>
  </r>
  <r>
    <x v="1"/>
    <x v="1"/>
    <n v="1653"/>
    <x v="37"/>
    <x v="37"/>
    <x v="1"/>
    <x v="1579"/>
  </r>
  <r>
    <x v="2"/>
    <x v="1"/>
    <n v="1653"/>
    <x v="37"/>
    <x v="37"/>
    <x v="1"/>
    <x v="1580"/>
  </r>
  <r>
    <x v="3"/>
    <x v="1"/>
    <n v="1653"/>
    <x v="37"/>
    <x v="37"/>
    <x v="1"/>
    <x v="1581"/>
  </r>
  <r>
    <x v="4"/>
    <x v="1"/>
    <n v="1653"/>
    <x v="37"/>
    <x v="37"/>
    <x v="1"/>
    <x v="1582"/>
  </r>
  <r>
    <x v="5"/>
    <x v="1"/>
    <n v="1653"/>
    <x v="37"/>
    <x v="37"/>
    <x v="1"/>
    <x v="1583"/>
  </r>
  <r>
    <x v="6"/>
    <x v="1"/>
    <n v="1653"/>
    <x v="37"/>
    <x v="37"/>
    <x v="1"/>
    <x v="1584"/>
  </r>
  <r>
    <x v="7"/>
    <x v="1"/>
    <n v="1653"/>
    <x v="37"/>
    <x v="37"/>
    <x v="1"/>
    <x v="1585"/>
  </r>
  <r>
    <x v="8"/>
    <x v="1"/>
    <n v="1653"/>
    <x v="37"/>
    <x v="37"/>
    <x v="1"/>
    <x v="1586"/>
  </r>
  <r>
    <x v="9"/>
    <x v="1"/>
    <n v="1653"/>
    <x v="37"/>
    <x v="37"/>
    <x v="1"/>
    <x v="1587"/>
  </r>
  <r>
    <x v="10"/>
    <x v="1"/>
    <n v="1653"/>
    <x v="37"/>
    <x v="37"/>
    <x v="1"/>
    <x v="1588"/>
  </r>
  <r>
    <x v="11"/>
    <x v="1"/>
    <n v="1653"/>
    <x v="37"/>
    <x v="37"/>
    <x v="1"/>
    <x v="1589"/>
  </r>
  <r>
    <x v="12"/>
    <x v="1"/>
    <n v="1653"/>
    <x v="37"/>
    <x v="37"/>
    <x v="1"/>
    <x v="1590"/>
  </r>
  <r>
    <x v="13"/>
    <x v="1"/>
    <n v="1653"/>
    <x v="37"/>
    <x v="37"/>
    <x v="1"/>
    <x v="1591"/>
  </r>
  <r>
    <x v="14"/>
    <x v="1"/>
    <n v="1653"/>
    <x v="37"/>
    <x v="37"/>
    <x v="1"/>
    <x v="1592"/>
  </r>
  <r>
    <x v="15"/>
    <x v="1"/>
    <n v="1653"/>
    <x v="37"/>
    <x v="37"/>
    <x v="1"/>
    <x v="1593"/>
  </r>
  <r>
    <x v="16"/>
    <x v="1"/>
    <n v="1653"/>
    <x v="37"/>
    <x v="37"/>
    <x v="1"/>
    <x v="1594"/>
  </r>
  <r>
    <x v="17"/>
    <x v="1"/>
    <n v="1653"/>
    <x v="37"/>
    <x v="37"/>
    <x v="1"/>
    <x v="1595"/>
  </r>
  <r>
    <x v="18"/>
    <x v="1"/>
    <n v="1653"/>
    <x v="37"/>
    <x v="37"/>
    <x v="1"/>
    <x v="1596"/>
  </r>
  <r>
    <x v="0"/>
    <x v="1"/>
    <n v="1653"/>
    <x v="37"/>
    <x v="37"/>
    <x v="2"/>
    <x v="1042"/>
  </r>
  <r>
    <x v="1"/>
    <x v="1"/>
    <n v="1653"/>
    <x v="37"/>
    <x v="37"/>
    <x v="2"/>
    <x v="1042"/>
  </r>
  <r>
    <x v="2"/>
    <x v="1"/>
    <n v="1653"/>
    <x v="37"/>
    <x v="37"/>
    <x v="2"/>
    <x v="1042"/>
  </r>
  <r>
    <x v="3"/>
    <x v="1"/>
    <n v="1653"/>
    <x v="37"/>
    <x v="37"/>
    <x v="2"/>
    <x v="188"/>
  </r>
  <r>
    <x v="4"/>
    <x v="1"/>
    <n v="1653"/>
    <x v="37"/>
    <x v="37"/>
    <x v="2"/>
    <x v="66"/>
  </r>
  <r>
    <x v="5"/>
    <x v="1"/>
    <n v="1653"/>
    <x v="37"/>
    <x v="37"/>
    <x v="2"/>
    <x v="1165"/>
  </r>
  <r>
    <x v="6"/>
    <x v="1"/>
    <n v="1653"/>
    <x v="37"/>
    <x v="37"/>
    <x v="2"/>
    <x v="237"/>
  </r>
  <r>
    <x v="7"/>
    <x v="1"/>
    <n v="1653"/>
    <x v="37"/>
    <x v="37"/>
    <x v="2"/>
    <x v="557"/>
  </r>
  <r>
    <x v="8"/>
    <x v="1"/>
    <n v="1653"/>
    <x v="37"/>
    <x v="37"/>
    <x v="2"/>
    <x v="514"/>
  </r>
  <r>
    <x v="9"/>
    <x v="1"/>
    <n v="1653"/>
    <x v="37"/>
    <x v="37"/>
    <x v="2"/>
    <x v="470"/>
  </r>
  <r>
    <x v="10"/>
    <x v="1"/>
    <n v="1653"/>
    <x v="37"/>
    <x v="37"/>
    <x v="2"/>
    <x v="559"/>
  </r>
  <r>
    <x v="11"/>
    <x v="1"/>
    <n v="1653"/>
    <x v="37"/>
    <x v="37"/>
    <x v="2"/>
    <x v="241"/>
  </r>
  <r>
    <x v="12"/>
    <x v="1"/>
    <n v="1653"/>
    <x v="37"/>
    <x v="37"/>
    <x v="2"/>
    <x v="196"/>
  </r>
  <r>
    <x v="13"/>
    <x v="1"/>
    <n v="1653"/>
    <x v="37"/>
    <x v="37"/>
    <x v="2"/>
    <x v="196"/>
  </r>
  <r>
    <x v="14"/>
    <x v="1"/>
    <n v="1653"/>
    <x v="37"/>
    <x v="37"/>
    <x v="2"/>
    <x v="471"/>
  </r>
  <r>
    <x v="15"/>
    <x v="1"/>
    <n v="1653"/>
    <x v="37"/>
    <x v="37"/>
    <x v="2"/>
    <x v="517"/>
  </r>
  <r>
    <x v="16"/>
    <x v="1"/>
    <n v="1653"/>
    <x v="37"/>
    <x v="37"/>
    <x v="2"/>
    <x v="38"/>
  </r>
  <r>
    <x v="17"/>
    <x v="1"/>
    <n v="1653"/>
    <x v="37"/>
    <x v="37"/>
    <x v="2"/>
    <x v="39"/>
  </r>
  <r>
    <x v="18"/>
    <x v="1"/>
    <n v="1653"/>
    <x v="37"/>
    <x v="37"/>
    <x v="2"/>
    <x v="137"/>
  </r>
  <r>
    <x v="0"/>
    <x v="1"/>
    <n v="1657"/>
    <x v="38"/>
    <x v="38"/>
    <x v="0"/>
    <x v="1597"/>
  </r>
  <r>
    <x v="1"/>
    <x v="1"/>
    <n v="1657"/>
    <x v="38"/>
    <x v="38"/>
    <x v="0"/>
    <x v="1598"/>
  </r>
  <r>
    <x v="2"/>
    <x v="1"/>
    <n v="1657"/>
    <x v="38"/>
    <x v="38"/>
    <x v="0"/>
    <x v="1599"/>
  </r>
  <r>
    <x v="3"/>
    <x v="1"/>
    <n v="1657"/>
    <x v="38"/>
    <x v="38"/>
    <x v="0"/>
    <x v="1600"/>
  </r>
  <r>
    <x v="4"/>
    <x v="1"/>
    <n v="1657"/>
    <x v="38"/>
    <x v="38"/>
    <x v="0"/>
    <x v="1601"/>
  </r>
  <r>
    <x v="5"/>
    <x v="1"/>
    <n v="1657"/>
    <x v="38"/>
    <x v="38"/>
    <x v="0"/>
    <x v="1602"/>
  </r>
  <r>
    <x v="6"/>
    <x v="1"/>
    <n v="1657"/>
    <x v="38"/>
    <x v="38"/>
    <x v="0"/>
    <x v="1603"/>
  </r>
  <r>
    <x v="7"/>
    <x v="1"/>
    <n v="1657"/>
    <x v="38"/>
    <x v="38"/>
    <x v="0"/>
    <x v="1604"/>
  </r>
  <r>
    <x v="8"/>
    <x v="1"/>
    <n v="1657"/>
    <x v="38"/>
    <x v="38"/>
    <x v="0"/>
    <x v="1605"/>
  </r>
  <r>
    <x v="9"/>
    <x v="1"/>
    <n v="1657"/>
    <x v="38"/>
    <x v="38"/>
    <x v="0"/>
    <x v="1606"/>
  </r>
  <r>
    <x v="10"/>
    <x v="1"/>
    <n v="1657"/>
    <x v="38"/>
    <x v="38"/>
    <x v="0"/>
    <x v="1607"/>
  </r>
  <r>
    <x v="11"/>
    <x v="1"/>
    <n v="1657"/>
    <x v="38"/>
    <x v="38"/>
    <x v="0"/>
    <x v="1608"/>
  </r>
  <r>
    <x v="12"/>
    <x v="1"/>
    <n v="1657"/>
    <x v="38"/>
    <x v="38"/>
    <x v="0"/>
    <x v="1609"/>
  </r>
  <r>
    <x v="13"/>
    <x v="1"/>
    <n v="1657"/>
    <x v="38"/>
    <x v="38"/>
    <x v="0"/>
    <x v="1610"/>
  </r>
  <r>
    <x v="14"/>
    <x v="1"/>
    <n v="1657"/>
    <x v="38"/>
    <x v="38"/>
    <x v="0"/>
    <x v="1611"/>
  </r>
  <r>
    <x v="15"/>
    <x v="1"/>
    <n v="1657"/>
    <x v="38"/>
    <x v="38"/>
    <x v="0"/>
    <x v="1612"/>
  </r>
  <r>
    <x v="16"/>
    <x v="1"/>
    <n v="1657"/>
    <x v="38"/>
    <x v="38"/>
    <x v="0"/>
    <x v="1613"/>
  </r>
  <r>
    <x v="17"/>
    <x v="1"/>
    <n v="1657"/>
    <x v="38"/>
    <x v="38"/>
    <x v="0"/>
    <x v="1614"/>
  </r>
  <r>
    <x v="18"/>
    <x v="1"/>
    <n v="1657"/>
    <x v="38"/>
    <x v="38"/>
    <x v="0"/>
    <x v="1615"/>
  </r>
  <r>
    <x v="0"/>
    <x v="1"/>
    <n v="1657"/>
    <x v="38"/>
    <x v="38"/>
    <x v="1"/>
    <x v="1616"/>
  </r>
  <r>
    <x v="1"/>
    <x v="1"/>
    <n v="1657"/>
    <x v="38"/>
    <x v="38"/>
    <x v="1"/>
    <x v="1617"/>
  </r>
  <r>
    <x v="2"/>
    <x v="1"/>
    <n v="1657"/>
    <x v="38"/>
    <x v="38"/>
    <x v="1"/>
    <x v="1618"/>
  </r>
  <r>
    <x v="3"/>
    <x v="1"/>
    <n v="1657"/>
    <x v="38"/>
    <x v="38"/>
    <x v="1"/>
    <x v="1619"/>
  </r>
  <r>
    <x v="4"/>
    <x v="1"/>
    <n v="1657"/>
    <x v="38"/>
    <x v="38"/>
    <x v="1"/>
    <x v="1620"/>
  </r>
  <r>
    <x v="5"/>
    <x v="1"/>
    <n v="1657"/>
    <x v="38"/>
    <x v="38"/>
    <x v="1"/>
    <x v="1621"/>
  </r>
  <r>
    <x v="6"/>
    <x v="1"/>
    <n v="1657"/>
    <x v="38"/>
    <x v="38"/>
    <x v="1"/>
    <x v="1622"/>
  </r>
  <r>
    <x v="7"/>
    <x v="1"/>
    <n v="1657"/>
    <x v="38"/>
    <x v="38"/>
    <x v="1"/>
    <x v="1623"/>
  </r>
  <r>
    <x v="8"/>
    <x v="1"/>
    <n v="1657"/>
    <x v="38"/>
    <x v="38"/>
    <x v="1"/>
    <x v="1624"/>
  </r>
  <r>
    <x v="9"/>
    <x v="1"/>
    <n v="1657"/>
    <x v="38"/>
    <x v="38"/>
    <x v="1"/>
    <x v="1625"/>
  </r>
  <r>
    <x v="10"/>
    <x v="1"/>
    <n v="1657"/>
    <x v="38"/>
    <x v="38"/>
    <x v="1"/>
    <x v="1626"/>
  </r>
  <r>
    <x v="11"/>
    <x v="1"/>
    <n v="1657"/>
    <x v="38"/>
    <x v="38"/>
    <x v="1"/>
    <x v="1627"/>
  </r>
  <r>
    <x v="12"/>
    <x v="1"/>
    <n v="1657"/>
    <x v="38"/>
    <x v="38"/>
    <x v="1"/>
    <x v="1628"/>
  </r>
  <r>
    <x v="13"/>
    <x v="1"/>
    <n v="1657"/>
    <x v="38"/>
    <x v="38"/>
    <x v="1"/>
    <x v="1629"/>
  </r>
  <r>
    <x v="14"/>
    <x v="1"/>
    <n v="1657"/>
    <x v="38"/>
    <x v="38"/>
    <x v="1"/>
    <x v="1630"/>
  </r>
  <r>
    <x v="15"/>
    <x v="1"/>
    <n v="1657"/>
    <x v="38"/>
    <x v="38"/>
    <x v="1"/>
    <x v="1631"/>
  </r>
  <r>
    <x v="16"/>
    <x v="1"/>
    <n v="1657"/>
    <x v="38"/>
    <x v="38"/>
    <x v="1"/>
    <x v="1632"/>
  </r>
  <r>
    <x v="17"/>
    <x v="1"/>
    <n v="1657"/>
    <x v="38"/>
    <x v="38"/>
    <x v="1"/>
    <x v="1633"/>
  </r>
  <r>
    <x v="18"/>
    <x v="1"/>
    <n v="1657"/>
    <x v="38"/>
    <x v="38"/>
    <x v="1"/>
    <x v="1634"/>
  </r>
  <r>
    <x v="0"/>
    <x v="1"/>
    <n v="1657"/>
    <x v="38"/>
    <x v="38"/>
    <x v="2"/>
    <x v="558"/>
  </r>
  <r>
    <x v="1"/>
    <x v="1"/>
    <n v="1657"/>
    <x v="38"/>
    <x v="38"/>
    <x v="2"/>
    <x v="809"/>
  </r>
  <r>
    <x v="2"/>
    <x v="1"/>
    <n v="1657"/>
    <x v="38"/>
    <x v="38"/>
    <x v="2"/>
    <x v="809"/>
  </r>
  <r>
    <x v="3"/>
    <x v="1"/>
    <n v="1657"/>
    <x v="38"/>
    <x v="38"/>
    <x v="2"/>
    <x v="559"/>
  </r>
  <r>
    <x v="4"/>
    <x v="1"/>
    <n v="1657"/>
    <x v="38"/>
    <x v="38"/>
    <x v="2"/>
    <x v="195"/>
  </r>
  <r>
    <x v="5"/>
    <x v="1"/>
    <n v="1657"/>
    <x v="38"/>
    <x v="38"/>
    <x v="2"/>
    <x v="516"/>
  </r>
  <r>
    <x v="6"/>
    <x v="1"/>
    <n v="1657"/>
    <x v="38"/>
    <x v="38"/>
    <x v="2"/>
    <x v="243"/>
  </r>
  <r>
    <x v="7"/>
    <x v="1"/>
    <n v="1657"/>
    <x v="38"/>
    <x v="38"/>
    <x v="2"/>
    <x v="517"/>
  </r>
  <r>
    <x v="8"/>
    <x v="1"/>
    <n v="1657"/>
    <x v="38"/>
    <x v="38"/>
    <x v="2"/>
    <x v="39"/>
  </r>
  <r>
    <x v="9"/>
    <x v="1"/>
    <n v="1657"/>
    <x v="38"/>
    <x v="38"/>
    <x v="2"/>
    <x v="518"/>
  </r>
  <r>
    <x v="10"/>
    <x v="1"/>
    <n v="1657"/>
    <x v="38"/>
    <x v="38"/>
    <x v="2"/>
    <x v="472"/>
  </r>
  <r>
    <x v="11"/>
    <x v="1"/>
    <n v="1657"/>
    <x v="38"/>
    <x v="38"/>
    <x v="2"/>
    <x v="472"/>
  </r>
  <r>
    <x v="12"/>
    <x v="1"/>
    <n v="1657"/>
    <x v="38"/>
    <x v="38"/>
    <x v="2"/>
    <x v="42"/>
  </r>
  <r>
    <x v="13"/>
    <x v="1"/>
    <n v="1657"/>
    <x v="38"/>
    <x v="38"/>
    <x v="2"/>
    <x v="425"/>
  </r>
  <r>
    <x v="14"/>
    <x v="1"/>
    <n v="1657"/>
    <x v="38"/>
    <x v="38"/>
    <x v="2"/>
    <x v="44"/>
  </r>
  <r>
    <x v="15"/>
    <x v="1"/>
    <n v="1657"/>
    <x v="38"/>
    <x v="38"/>
    <x v="2"/>
    <x v="49"/>
  </r>
  <r>
    <x v="16"/>
    <x v="1"/>
    <n v="1657"/>
    <x v="38"/>
    <x v="38"/>
    <x v="2"/>
    <x v="141"/>
  </r>
  <r>
    <x v="17"/>
    <x v="1"/>
    <n v="1657"/>
    <x v="38"/>
    <x v="38"/>
    <x v="2"/>
    <x v="53"/>
  </r>
  <r>
    <x v="18"/>
    <x v="1"/>
    <n v="1657"/>
    <x v="38"/>
    <x v="38"/>
    <x v="2"/>
    <x v="54"/>
  </r>
  <r>
    <x v="0"/>
    <x v="1"/>
    <n v="1662"/>
    <x v="39"/>
    <x v="39"/>
    <x v="0"/>
    <x v="1635"/>
  </r>
  <r>
    <x v="1"/>
    <x v="1"/>
    <n v="1662"/>
    <x v="39"/>
    <x v="39"/>
    <x v="0"/>
    <x v="1636"/>
  </r>
  <r>
    <x v="2"/>
    <x v="1"/>
    <n v="1662"/>
    <x v="39"/>
    <x v="39"/>
    <x v="0"/>
    <x v="1637"/>
  </r>
  <r>
    <x v="3"/>
    <x v="1"/>
    <n v="1662"/>
    <x v="39"/>
    <x v="39"/>
    <x v="0"/>
    <x v="1638"/>
  </r>
  <r>
    <x v="4"/>
    <x v="1"/>
    <n v="1662"/>
    <x v="39"/>
    <x v="39"/>
    <x v="0"/>
    <x v="1639"/>
  </r>
  <r>
    <x v="5"/>
    <x v="1"/>
    <n v="1662"/>
    <x v="39"/>
    <x v="39"/>
    <x v="0"/>
    <x v="1640"/>
  </r>
  <r>
    <x v="6"/>
    <x v="1"/>
    <n v="1662"/>
    <x v="39"/>
    <x v="39"/>
    <x v="0"/>
    <x v="1641"/>
  </r>
  <r>
    <x v="7"/>
    <x v="1"/>
    <n v="1662"/>
    <x v="39"/>
    <x v="39"/>
    <x v="0"/>
    <x v="1642"/>
  </r>
  <r>
    <x v="8"/>
    <x v="1"/>
    <n v="1662"/>
    <x v="39"/>
    <x v="39"/>
    <x v="0"/>
    <x v="1643"/>
  </r>
  <r>
    <x v="9"/>
    <x v="1"/>
    <n v="1662"/>
    <x v="39"/>
    <x v="39"/>
    <x v="0"/>
    <x v="1644"/>
  </r>
  <r>
    <x v="10"/>
    <x v="1"/>
    <n v="1662"/>
    <x v="39"/>
    <x v="39"/>
    <x v="0"/>
    <x v="1645"/>
  </r>
  <r>
    <x v="11"/>
    <x v="1"/>
    <n v="1662"/>
    <x v="39"/>
    <x v="39"/>
    <x v="0"/>
    <x v="1646"/>
  </r>
  <r>
    <x v="12"/>
    <x v="1"/>
    <n v="1662"/>
    <x v="39"/>
    <x v="39"/>
    <x v="0"/>
    <x v="1647"/>
  </r>
  <r>
    <x v="13"/>
    <x v="1"/>
    <n v="1662"/>
    <x v="39"/>
    <x v="39"/>
    <x v="0"/>
    <x v="1648"/>
  </r>
  <r>
    <x v="14"/>
    <x v="1"/>
    <n v="1662"/>
    <x v="39"/>
    <x v="39"/>
    <x v="0"/>
    <x v="1649"/>
  </r>
  <r>
    <x v="15"/>
    <x v="1"/>
    <n v="1662"/>
    <x v="39"/>
    <x v="39"/>
    <x v="0"/>
    <x v="1650"/>
  </r>
  <r>
    <x v="16"/>
    <x v="1"/>
    <n v="1662"/>
    <x v="39"/>
    <x v="39"/>
    <x v="0"/>
    <x v="1651"/>
  </r>
  <r>
    <x v="17"/>
    <x v="1"/>
    <n v="1662"/>
    <x v="39"/>
    <x v="39"/>
    <x v="0"/>
    <x v="1652"/>
  </r>
  <r>
    <x v="18"/>
    <x v="1"/>
    <n v="1662"/>
    <x v="39"/>
    <x v="39"/>
    <x v="0"/>
    <x v="1653"/>
  </r>
  <r>
    <x v="0"/>
    <x v="1"/>
    <n v="1662"/>
    <x v="39"/>
    <x v="39"/>
    <x v="1"/>
    <x v="1654"/>
  </r>
  <r>
    <x v="1"/>
    <x v="1"/>
    <n v="1662"/>
    <x v="39"/>
    <x v="39"/>
    <x v="1"/>
    <x v="1655"/>
  </r>
  <r>
    <x v="2"/>
    <x v="1"/>
    <n v="1662"/>
    <x v="39"/>
    <x v="39"/>
    <x v="1"/>
    <x v="1656"/>
  </r>
  <r>
    <x v="3"/>
    <x v="1"/>
    <n v="1662"/>
    <x v="39"/>
    <x v="39"/>
    <x v="1"/>
    <x v="1657"/>
  </r>
  <r>
    <x v="4"/>
    <x v="1"/>
    <n v="1662"/>
    <x v="39"/>
    <x v="39"/>
    <x v="1"/>
    <x v="1658"/>
  </r>
  <r>
    <x v="5"/>
    <x v="1"/>
    <n v="1662"/>
    <x v="39"/>
    <x v="39"/>
    <x v="1"/>
    <x v="1659"/>
  </r>
  <r>
    <x v="6"/>
    <x v="1"/>
    <n v="1662"/>
    <x v="39"/>
    <x v="39"/>
    <x v="1"/>
    <x v="1660"/>
  </r>
  <r>
    <x v="7"/>
    <x v="1"/>
    <n v="1662"/>
    <x v="39"/>
    <x v="39"/>
    <x v="1"/>
    <x v="1661"/>
  </r>
  <r>
    <x v="8"/>
    <x v="1"/>
    <n v="1662"/>
    <x v="39"/>
    <x v="39"/>
    <x v="1"/>
    <x v="1662"/>
  </r>
  <r>
    <x v="9"/>
    <x v="1"/>
    <n v="1662"/>
    <x v="39"/>
    <x v="39"/>
    <x v="1"/>
    <x v="1663"/>
  </r>
  <r>
    <x v="10"/>
    <x v="1"/>
    <n v="1662"/>
    <x v="39"/>
    <x v="39"/>
    <x v="1"/>
    <x v="1664"/>
  </r>
  <r>
    <x v="11"/>
    <x v="1"/>
    <n v="1662"/>
    <x v="39"/>
    <x v="39"/>
    <x v="1"/>
    <x v="1665"/>
  </r>
  <r>
    <x v="12"/>
    <x v="1"/>
    <n v="1662"/>
    <x v="39"/>
    <x v="39"/>
    <x v="1"/>
    <x v="1666"/>
  </r>
  <r>
    <x v="13"/>
    <x v="1"/>
    <n v="1662"/>
    <x v="39"/>
    <x v="39"/>
    <x v="1"/>
    <x v="280"/>
  </r>
  <r>
    <x v="14"/>
    <x v="1"/>
    <n v="1662"/>
    <x v="39"/>
    <x v="39"/>
    <x v="1"/>
    <x v="1667"/>
  </r>
  <r>
    <x v="15"/>
    <x v="1"/>
    <n v="1662"/>
    <x v="39"/>
    <x v="39"/>
    <x v="1"/>
    <x v="1668"/>
  </r>
  <r>
    <x v="16"/>
    <x v="1"/>
    <n v="1662"/>
    <x v="39"/>
    <x v="39"/>
    <x v="1"/>
    <x v="1669"/>
  </r>
  <r>
    <x v="17"/>
    <x v="1"/>
    <n v="1662"/>
    <x v="39"/>
    <x v="39"/>
    <x v="1"/>
    <x v="1670"/>
  </r>
  <r>
    <x v="18"/>
    <x v="1"/>
    <n v="1662"/>
    <x v="39"/>
    <x v="39"/>
    <x v="1"/>
    <x v="1671"/>
  </r>
  <r>
    <x v="0"/>
    <x v="1"/>
    <n v="1662"/>
    <x v="39"/>
    <x v="39"/>
    <x v="2"/>
    <x v="54"/>
  </r>
  <r>
    <x v="1"/>
    <x v="1"/>
    <n v="1662"/>
    <x v="39"/>
    <x v="39"/>
    <x v="2"/>
    <x v="1243"/>
  </r>
  <r>
    <x v="2"/>
    <x v="1"/>
    <n v="1662"/>
    <x v="39"/>
    <x v="39"/>
    <x v="2"/>
    <x v="54"/>
  </r>
  <r>
    <x v="3"/>
    <x v="1"/>
    <n v="1662"/>
    <x v="39"/>
    <x v="39"/>
    <x v="2"/>
    <x v="1243"/>
  </r>
  <r>
    <x v="4"/>
    <x v="1"/>
    <n v="1662"/>
    <x v="39"/>
    <x v="39"/>
    <x v="2"/>
    <x v="143"/>
  </r>
  <r>
    <x v="5"/>
    <x v="1"/>
    <n v="1662"/>
    <x v="39"/>
    <x v="39"/>
    <x v="2"/>
    <x v="55"/>
  </r>
  <r>
    <x v="6"/>
    <x v="1"/>
    <n v="1662"/>
    <x v="39"/>
    <x v="39"/>
    <x v="2"/>
    <x v="144"/>
  </r>
  <r>
    <x v="7"/>
    <x v="1"/>
    <n v="1662"/>
    <x v="39"/>
    <x v="39"/>
    <x v="2"/>
    <x v="289"/>
  </r>
  <r>
    <x v="8"/>
    <x v="1"/>
    <n v="1662"/>
    <x v="39"/>
    <x v="39"/>
    <x v="2"/>
    <x v="290"/>
  </r>
  <r>
    <x v="9"/>
    <x v="1"/>
    <n v="1662"/>
    <x v="39"/>
    <x v="39"/>
    <x v="2"/>
    <x v="330"/>
  </r>
  <r>
    <x v="10"/>
    <x v="1"/>
    <n v="1662"/>
    <x v="39"/>
    <x v="39"/>
    <x v="2"/>
    <x v="1672"/>
  </r>
  <r>
    <x v="11"/>
    <x v="1"/>
    <n v="1662"/>
    <x v="39"/>
    <x v="39"/>
    <x v="2"/>
    <x v="767"/>
  </r>
  <r>
    <x v="12"/>
    <x v="1"/>
    <n v="1662"/>
    <x v="39"/>
    <x v="39"/>
    <x v="2"/>
    <x v="767"/>
  </r>
  <r>
    <x v="13"/>
    <x v="1"/>
    <n v="1662"/>
    <x v="39"/>
    <x v="39"/>
    <x v="2"/>
    <x v="288"/>
  </r>
  <r>
    <x v="14"/>
    <x v="1"/>
    <n v="1662"/>
    <x v="39"/>
    <x v="39"/>
    <x v="2"/>
    <x v="1002"/>
  </r>
  <r>
    <x v="15"/>
    <x v="1"/>
    <n v="1662"/>
    <x v="39"/>
    <x v="39"/>
    <x v="2"/>
    <x v="331"/>
  </r>
  <r>
    <x v="16"/>
    <x v="1"/>
    <n v="1662"/>
    <x v="39"/>
    <x v="39"/>
    <x v="2"/>
    <x v="331"/>
  </r>
  <r>
    <x v="17"/>
    <x v="1"/>
    <n v="1662"/>
    <x v="39"/>
    <x v="39"/>
    <x v="2"/>
    <x v="331"/>
  </r>
  <r>
    <x v="18"/>
    <x v="1"/>
    <n v="1662"/>
    <x v="39"/>
    <x v="39"/>
    <x v="2"/>
    <x v="331"/>
  </r>
  <r>
    <x v="0"/>
    <x v="1"/>
    <n v="1663"/>
    <x v="40"/>
    <x v="40"/>
    <x v="0"/>
    <x v="1673"/>
  </r>
  <r>
    <x v="1"/>
    <x v="1"/>
    <n v="1663"/>
    <x v="40"/>
    <x v="40"/>
    <x v="0"/>
    <x v="1674"/>
  </r>
  <r>
    <x v="2"/>
    <x v="1"/>
    <n v="1663"/>
    <x v="40"/>
    <x v="40"/>
    <x v="0"/>
    <x v="1675"/>
  </r>
  <r>
    <x v="3"/>
    <x v="1"/>
    <n v="1663"/>
    <x v="40"/>
    <x v="40"/>
    <x v="0"/>
    <x v="1676"/>
  </r>
  <r>
    <x v="4"/>
    <x v="1"/>
    <n v="1663"/>
    <x v="40"/>
    <x v="40"/>
    <x v="0"/>
    <x v="1677"/>
  </r>
  <r>
    <x v="5"/>
    <x v="1"/>
    <n v="1663"/>
    <x v="40"/>
    <x v="40"/>
    <x v="0"/>
    <x v="1678"/>
  </r>
  <r>
    <x v="6"/>
    <x v="1"/>
    <n v="1663"/>
    <x v="40"/>
    <x v="40"/>
    <x v="0"/>
    <x v="1679"/>
  </r>
  <r>
    <x v="7"/>
    <x v="1"/>
    <n v="1663"/>
    <x v="40"/>
    <x v="40"/>
    <x v="0"/>
    <x v="1680"/>
  </r>
  <r>
    <x v="8"/>
    <x v="1"/>
    <n v="1663"/>
    <x v="40"/>
    <x v="40"/>
    <x v="0"/>
    <x v="1681"/>
  </r>
  <r>
    <x v="9"/>
    <x v="1"/>
    <n v="1663"/>
    <x v="40"/>
    <x v="40"/>
    <x v="0"/>
    <x v="1682"/>
  </r>
  <r>
    <x v="10"/>
    <x v="1"/>
    <n v="1663"/>
    <x v="40"/>
    <x v="40"/>
    <x v="0"/>
    <x v="689"/>
  </r>
  <r>
    <x v="11"/>
    <x v="1"/>
    <n v="1663"/>
    <x v="40"/>
    <x v="40"/>
    <x v="0"/>
    <x v="1683"/>
  </r>
  <r>
    <x v="12"/>
    <x v="1"/>
    <n v="1663"/>
    <x v="40"/>
    <x v="40"/>
    <x v="0"/>
    <x v="1684"/>
  </r>
  <r>
    <x v="13"/>
    <x v="1"/>
    <n v="1663"/>
    <x v="40"/>
    <x v="40"/>
    <x v="0"/>
    <x v="1685"/>
  </r>
  <r>
    <x v="14"/>
    <x v="1"/>
    <n v="1663"/>
    <x v="40"/>
    <x v="40"/>
    <x v="0"/>
    <x v="1686"/>
  </r>
  <r>
    <x v="15"/>
    <x v="1"/>
    <n v="1663"/>
    <x v="40"/>
    <x v="40"/>
    <x v="0"/>
    <x v="1687"/>
  </r>
  <r>
    <x v="16"/>
    <x v="1"/>
    <n v="1663"/>
    <x v="40"/>
    <x v="40"/>
    <x v="0"/>
    <x v="1688"/>
  </r>
  <r>
    <x v="17"/>
    <x v="1"/>
    <n v="1663"/>
    <x v="40"/>
    <x v="40"/>
    <x v="0"/>
    <x v="1689"/>
  </r>
  <r>
    <x v="18"/>
    <x v="1"/>
    <n v="1663"/>
    <x v="40"/>
    <x v="40"/>
    <x v="0"/>
    <x v="1690"/>
  </r>
  <r>
    <x v="0"/>
    <x v="1"/>
    <n v="1663"/>
    <x v="40"/>
    <x v="40"/>
    <x v="1"/>
    <x v="1691"/>
  </r>
  <r>
    <x v="1"/>
    <x v="1"/>
    <n v="1663"/>
    <x v="40"/>
    <x v="40"/>
    <x v="1"/>
    <x v="1692"/>
  </r>
  <r>
    <x v="2"/>
    <x v="1"/>
    <n v="1663"/>
    <x v="40"/>
    <x v="40"/>
    <x v="1"/>
    <x v="1693"/>
  </r>
  <r>
    <x v="3"/>
    <x v="1"/>
    <n v="1663"/>
    <x v="40"/>
    <x v="40"/>
    <x v="1"/>
    <x v="1694"/>
  </r>
  <r>
    <x v="4"/>
    <x v="1"/>
    <n v="1663"/>
    <x v="40"/>
    <x v="40"/>
    <x v="1"/>
    <x v="1695"/>
  </r>
  <r>
    <x v="5"/>
    <x v="1"/>
    <n v="1663"/>
    <x v="40"/>
    <x v="40"/>
    <x v="1"/>
    <x v="1696"/>
  </r>
  <r>
    <x v="6"/>
    <x v="1"/>
    <n v="1663"/>
    <x v="40"/>
    <x v="40"/>
    <x v="1"/>
    <x v="1697"/>
  </r>
  <r>
    <x v="7"/>
    <x v="1"/>
    <n v="1663"/>
    <x v="40"/>
    <x v="40"/>
    <x v="1"/>
    <x v="1698"/>
  </r>
  <r>
    <x v="8"/>
    <x v="1"/>
    <n v="1663"/>
    <x v="40"/>
    <x v="40"/>
    <x v="1"/>
    <x v="1699"/>
  </r>
  <r>
    <x v="9"/>
    <x v="1"/>
    <n v="1663"/>
    <x v="40"/>
    <x v="40"/>
    <x v="1"/>
    <x v="1700"/>
  </r>
  <r>
    <x v="10"/>
    <x v="1"/>
    <n v="1663"/>
    <x v="40"/>
    <x v="40"/>
    <x v="1"/>
    <x v="1701"/>
  </r>
  <r>
    <x v="11"/>
    <x v="1"/>
    <n v="1663"/>
    <x v="40"/>
    <x v="40"/>
    <x v="1"/>
    <x v="1702"/>
  </r>
  <r>
    <x v="12"/>
    <x v="1"/>
    <n v="1663"/>
    <x v="40"/>
    <x v="40"/>
    <x v="1"/>
    <x v="1703"/>
  </r>
  <r>
    <x v="13"/>
    <x v="1"/>
    <n v="1663"/>
    <x v="40"/>
    <x v="40"/>
    <x v="1"/>
    <x v="1704"/>
  </r>
  <r>
    <x v="14"/>
    <x v="1"/>
    <n v="1663"/>
    <x v="40"/>
    <x v="40"/>
    <x v="1"/>
    <x v="1705"/>
  </r>
  <r>
    <x v="15"/>
    <x v="1"/>
    <n v="1663"/>
    <x v="40"/>
    <x v="40"/>
    <x v="1"/>
    <x v="1706"/>
  </r>
  <r>
    <x v="16"/>
    <x v="1"/>
    <n v="1663"/>
    <x v="40"/>
    <x v="40"/>
    <x v="1"/>
    <x v="1707"/>
  </r>
  <r>
    <x v="17"/>
    <x v="1"/>
    <n v="1663"/>
    <x v="40"/>
    <x v="40"/>
    <x v="1"/>
    <x v="1708"/>
  </r>
  <r>
    <x v="18"/>
    <x v="1"/>
    <n v="1663"/>
    <x v="40"/>
    <x v="40"/>
    <x v="1"/>
    <x v="1709"/>
  </r>
  <r>
    <x v="0"/>
    <x v="1"/>
    <n v="1663"/>
    <x v="40"/>
    <x v="40"/>
    <x v="2"/>
    <x v="141"/>
  </r>
  <r>
    <x v="1"/>
    <x v="1"/>
    <n v="1663"/>
    <x v="40"/>
    <x v="40"/>
    <x v="2"/>
    <x v="141"/>
  </r>
  <r>
    <x v="2"/>
    <x v="1"/>
    <n v="1663"/>
    <x v="40"/>
    <x v="40"/>
    <x v="2"/>
    <x v="141"/>
  </r>
  <r>
    <x v="3"/>
    <x v="1"/>
    <n v="1663"/>
    <x v="40"/>
    <x v="40"/>
    <x v="2"/>
    <x v="52"/>
  </r>
  <r>
    <x v="4"/>
    <x v="1"/>
    <n v="1663"/>
    <x v="40"/>
    <x v="40"/>
    <x v="2"/>
    <x v="142"/>
  </r>
  <r>
    <x v="5"/>
    <x v="1"/>
    <n v="1663"/>
    <x v="40"/>
    <x v="40"/>
    <x v="2"/>
    <x v="143"/>
  </r>
  <r>
    <x v="6"/>
    <x v="1"/>
    <n v="1663"/>
    <x v="40"/>
    <x v="40"/>
    <x v="2"/>
    <x v="55"/>
  </r>
  <r>
    <x v="7"/>
    <x v="1"/>
    <n v="1663"/>
    <x v="40"/>
    <x v="40"/>
    <x v="2"/>
    <x v="144"/>
  </r>
  <r>
    <x v="8"/>
    <x v="1"/>
    <n v="1663"/>
    <x v="40"/>
    <x v="40"/>
    <x v="2"/>
    <x v="285"/>
  </r>
  <r>
    <x v="9"/>
    <x v="1"/>
    <n v="1663"/>
    <x v="40"/>
    <x v="40"/>
    <x v="2"/>
    <x v="285"/>
  </r>
  <r>
    <x v="10"/>
    <x v="1"/>
    <n v="1663"/>
    <x v="40"/>
    <x v="40"/>
    <x v="2"/>
    <x v="285"/>
  </r>
  <r>
    <x v="11"/>
    <x v="1"/>
    <n v="1663"/>
    <x v="40"/>
    <x v="40"/>
    <x v="2"/>
    <x v="285"/>
  </r>
  <r>
    <x v="12"/>
    <x v="1"/>
    <n v="1663"/>
    <x v="40"/>
    <x v="40"/>
    <x v="2"/>
    <x v="285"/>
  </r>
  <r>
    <x v="13"/>
    <x v="1"/>
    <n v="1663"/>
    <x v="40"/>
    <x v="40"/>
    <x v="2"/>
    <x v="285"/>
  </r>
  <r>
    <x v="14"/>
    <x v="1"/>
    <n v="1663"/>
    <x v="40"/>
    <x v="40"/>
    <x v="2"/>
    <x v="330"/>
  </r>
  <r>
    <x v="15"/>
    <x v="1"/>
    <n v="1663"/>
    <x v="40"/>
    <x v="40"/>
    <x v="2"/>
    <x v="286"/>
  </r>
  <r>
    <x v="16"/>
    <x v="1"/>
    <n v="1663"/>
    <x v="40"/>
    <x v="40"/>
    <x v="2"/>
    <x v="291"/>
  </r>
  <r>
    <x v="17"/>
    <x v="1"/>
    <n v="1663"/>
    <x v="40"/>
    <x v="40"/>
    <x v="2"/>
    <x v="286"/>
  </r>
  <r>
    <x v="18"/>
    <x v="1"/>
    <n v="1663"/>
    <x v="40"/>
    <x v="40"/>
    <x v="2"/>
    <x v="286"/>
  </r>
  <r>
    <x v="0"/>
    <x v="1"/>
    <n v="1664"/>
    <x v="41"/>
    <x v="41"/>
    <x v="0"/>
    <x v="1710"/>
  </r>
  <r>
    <x v="1"/>
    <x v="1"/>
    <n v="1664"/>
    <x v="41"/>
    <x v="41"/>
    <x v="0"/>
    <x v="1711"/>
  </r>
  <r>
    <x v="2"/>
    <x v="1"/>
    <n v="1664"/>
    <x v="41"/>
    <x v="41"/>
    <x v="0"/>
    <x v="1712"/>
  </r>
  <r>
    <x v="3"/>
    <x v="1"/>
    <n v="1664"/>
    <x v="41"/>
    <x v="41"/>
    <x v="0"/>
    <x v="1713"/>
  </r>
  <r>
    <x v="4"/>
    <x v="1"/>
    <n v="1664"/>
    <x v="41"/>
    <x v="41"/>
    <x v="0"/>
    <x v="1714"/>
  </r>
  <r>
    <x v="5"/>
    <x v="1"/>
    <n v="1664"/>
    <x v="41"/>
    <x v="41"/>
    <x v="0"/>
    <x v="1715"/>
  </r>
  <r>
    <x v="6"/>
    <x v="1"/>
    <n v="1664"/>
    <x v="41"/>
    <x v="41"/>
    <x v="0"/>
    <x v="1716"/>
  </r>
  <r>
    <x v="7"/>
    <x v="1"/>
    <n v="1664"/>
    <x v="41"/>
    <x v="41"/>
    <x v="0"/>
    <x v="1717"/>
  </r>
  <r>
    <x v="8"/>
    <x v="1"/>
    <n v="1664"/>
    <x v="41"/>
    <x v="41"/>
    <x v="0"/>
    <x v="1718"/>
  </r>
  <r>
    <x v="9"/>
    <x v="1"/>
    <n v="1664"/>
    <x v="41"/>
    <x v="41"/>
    <x v="0"/>
    <x v="1719"/>
  </r>
  <r>
    <x v="10"/>
    <x v="1"/>
    <n v="1664"/>
    <x v="41"/>
    <x v="41"/>
    <x v="0"/>
    <x v="1720"/>
  </r>
  <r>
    <x v="11"/>
    <x v="1"/>
    <n v="1664"/>
    <x v="41"/>
    <x v="41"/>
    <x v="0"/>
    <x v="1721"/>
  </r>
  <r>
    <x v="12"/>
    <x v="1"/>
    <n v="1664"/>
    <x v="41"/>
    <x v="41"/>
    <x v="0"/>
    <x v="1722"/>
  </r>
  <r>
    <x v="13"/>
    <x v="1"/>
    <n v="1664"/>
    <x v="41"/>
    <x v="41"/>
    <x v="0"/>
    <x v="1723"/>
  </r>
  <r>
    <x v="14"/>
    <x v="1"/>
    <n v="1664"/>
    <x v="41"/>
    <x v="41"/>
    <x v="0"/>
    <x v="1724"/>
  </r>
  <r>
    <x v="15"/>
    <x v="1"/>
    <n v="1664"/>
    <x v="41"/>
    <x v="41"/>
    <x v="0"/>
    <x v="1725"/>
  </r>
  <r>
    <x v="16"/>
    <x v="1"/>
    <n v="1664"/>
    <x v="41"/>
    <x v="41"/>
    <x v="0"/>
    <x v="1726"/>
  </r>
  <r>
    <x v="17"/>
    <x v="1"/>
    <n v="1664"/>
    <x v="41"/>
    <x v="41"/>
    <x v="0"/>
    <x v="1727"/>
  </r>
  <r>
    <x v="18"/>
    <x v="1"/>
    <n v="1664"/>
    <x v="41"/>
    <x v="41"/>
    <x v="0"/>
    <x v="1728"/>
  </r>
  <r>
    <x v="0"/>
    <x v="1"/>
    <n v="1664"/>
    <x v="41"/>
    <x v="41"/>
    <x v="1"/>
    <x v="1729"/>
  </r>
  <r>
    <x v="1"/>
    <x v="1"/>
    <n v="1664"/>
    <x v="41"/>
    <x v="41"/>
    <x v="1"/>
    <x v="1730"/>
  </r>
  <r>
    <x v="2"/>
    <x v="1"/>
    <n v="1664"/>
    <x v="41"/>
    <x v="41"/>
    <x v="1"/>
    <x v="1731"/>
  </r>
  <r>
    <x v="3"/>
    <x v="1"/>
    <n v="1664"/>
    <x v="41"/>
    <x v="41"/>
    <x v="1"/>
    <x v="1732"/>
  </r>
  <r>
    <x v="4"/>
    <x v="1"/>
    <n v="1664"/>
    <x v="41"/>
    <x v="41"/>
    <x v="1"/>
    <x v="1733"/>
  </r>
  <r>
    <x v="5"/>
    <x v="1"/>
    <n v="1664"/>
    <x v="41"/>
    <x v="41"/>
    <x v="1"/>
    <x v="1734"/>
  </r>
  <r>
    <x v="6"/>
    <x v="1"/>
    <n v="1664"/>
    <x v="41"/>
    <x v="41"/>
    <x v="1"/>
    <x v="1735"/>
  </r>
  <r>
    <x v="7"/>
    <x v="1"/>
    <n v="1664"/>
    <x v="41"/>
    <x v="41"/>
    <x v="1"/>
    <x v="1736"/>
  </r>
  <r>
    <x v="8"/>
    <x v="1"/>
    <n v="1664"/>
    <x v="41"/>
    <x v="41"/>
    <x v="1"/>
    <x v="1737"/>
  </r>
  <r>
    <x v="9"/>
    <x v="1"/>
    <n v="1664"/>
    <x v="41"/>
    <x v="41"/>
    <x v="1"/>
    <x v="1738"/>
  </r>
  <r>
    <x v="10"/>
    <x v="1"/>
    <n v="1664"/>
    <x v="41"/>
    <x v="41"/>
    <x v="1"/>
    <x v="1739"/>
  </r>
  <r>
    <x v="11"/>
    <x v="1"/>
    <n v="1664"/>
    <x v="41"/>
    <x v="41"/>
    <x v="1"/>
    <x v="1740"/>
  </r>
  <r>
    <x v="12"/>
    <x v="1"/>
    <n v="1664"/>
    <x v="41"/>
    <x v="41"/>
    <x v="1"/>
    <x v="1741"/>
  </r>
  <r>
    <x v="13"/>
    <x v="1"/>
    <n v="1664"/>
    <x v="41"/>
    <x v="41"/>
    <x v="1"/>
    <x v="1742"/>
  </r>
  <r>
    <x v="14"/>
    <x v="1"/>
    <n v="1664"/>
    <x v="41"/>
    <x v="41"/>
    <x v="1"/>
    <x v="1592"/>
  </r>
  <r>
    <x v="15"/>
    <x v="1"/>
    <n v="1664"/>
    <x v="41"/>
    <x v="41"/>
    <x v="1"/>
    <x v="1743"/>
  </r>
  <r>
    <x v="16"/>
    <x v="1"/>
    <n v="1664"/>
    <x v="41"/>
    <x v="41"/>
    <x v="1"/>
    <x v="1744"/>
  </r>
  <r>
    <x v="17"/>
    <x v="1"/>
    <n v="1664"/>
    <x v="41"/>
    <x v="41"/>
    <x v="1"/>
    <x v="1745"/>
  </r>
  <r>
    <x v="18"/>
    <x v="1"/>
    <n v="1664"/>
    <x v="41"/>
    <x v="41"/>
    <x v="1"/>
    <x v="1746"/>
  </r>
  <r>
    <x v="0"/>
    <x v="1"/>
    <n v="1664"/>
    <x v="41"/>
    <x v="41"/>
    <x v="2"/>
    <x v="381"/>
  </r>
  <r>
    <x v="1"/>
    <x v="1"/>
    <n v="1664"/>
    <x v="41"/>
    <x v="41"/>
    <x v="2"/>
    <x v="381"/>
  </r>
  <r>
    <x v="2"/>
    <x v="1"/>
    <n v="1664"/>
    <x v="41"/>
    <x v="41"/>
    <x v="2"/>
    <x v="438"/>
  </r>
  <r>
    <x v="3"/>
    <x v="1"/>
    <n v="1664"/>
    <x v="41"/>
    <x v="41"/>
    <x v="2"/>
    <x v="189"/>
  </r>
  <r>
    <x v="4"/>
    <x v="1"/>
    <n v="1664"/>
    <x v="41"/>
    <x v="41"/>
    <x v="2"/>
    <x v="468"/>
  </r>
  <r>
    <x v="5"/>
    <x v="1"/>
    <n v="1664"/>
    <x v="41"/>
    <x v="41"/>
    <x v="2"/>
    <x v="887"/>
  </r>
  <r>
    <x v="6"/>
    <x v="1"/>
    <n v="1664"/>
    <x v="41"/>
    <x v="41"/>
    <x v="2"/>
    <x v="808"/>
  </r>
  <r>
    <x v="7"/>
    <x v="1"/>
    <n v="1664"/>
    <x v="41"/>
    <x v="41"/>
    <x v="2"/>
    <x v="238"/>
  </r>
  <r>
    <x v="8"/>
    <x v="1"/>
    <n v="1664"/>
    <x v="41"/>
    <x v="41"/>
    <x v="2"/>
    <x v="514"/>
  </r>
  <r>
    <x v="9"/>
    <x v="1"/>
    <n v="1664"/>
    <x v="41"/>
    <x v="41"/>
    <x v="2"/>
    <x v="469"/>
  </r>
  <r>
    <x v="10"/>
    <x v="1"/>
    <n v="1664"/>
    <x v="41"/>
    <x v="41"/>
    <x v="2"/>
    <x v="598"/>
  </r>
  <r>
    <x v="11"/>
    <x v="1"/>
    <n v="1664"/>
    <x v="41"/>
    <x v="41"/>
    <x v="2"/>
    <x v="197"/>
  </r>
  <r>
    <x v="12"/>
    <x v="1"/>
    <n v="1664"/>
    <x v="41"/>
    <x v="41"/>
    <x v="2"/>
    <x v="646"/>
  </r>
  <r>
    <x v="13"/>
    <x v="1"/>
    <n v="1664"/>
    <x v="41"/>
    <x v="41"/>
    <x v="2"/>
    <x v="471"/>
  </r>
  <r>
    <x v="14"/>
    <x v="1"/>
    <n v="1664"/>
    <x v="41"/>
    <x v="41"/>
    <x v="2"/>
    <x v="38"/>
  </r>
  <r>
    <x v="15"/>
    <x v="1"/>
    <n v="1664"/>
    <x v="41"/>
    <x v="41"/>
    <x v="2"/>
    <x v="518"/>
  </r>
  <r>
    <x v="16"/>
    <x v="1"/>
    <n v="1664"/>
    <x v="41"/>
    <x v="41"/>
    <x v="2"/>
    <x v="41"/>
  </r>
  <r>
    <x v="17"/>
    <x v="1"/>
    <n v="1664"/>
    <x v="41"/>
    <x v="41"/>
    <x v="2"/>
    <x v="41"/>
  </r>
  <r>
    <x v="18"/>
    <x v="1"/>
    <n v="1664"/>
    <x v="41"/>
    <x v="41"/>
    <x v="2"/>
    <x v="810"/>
  </r>
  <r>
    <x v="0"/>
    <x v="1"/>
    <n v="1665"/>
    <x v="42"/>
    <x v="42"/>
    <x v="0"/>
    <x v="1747"/>
  </r>
  <r>
    <x v="1"/>
    <x v="1"/>
    <n v="1665"/>
    <x v="42"/>
    <x v="42"/>
    <x v="0"/>
    <x v="1748"/>
  </r>
  <r>
    <x v="2"/>
    <x v="1"/>
    <n v="1665"/>
    <x v="42"/>
    <x v="42"/>
    <x v="0"/>
    <x v="1749"/>
  </r>
  <r>
    <x v="3"/>
    <x v="1"/>
    <n v="1665"/>
    <x v="42"/>
    <x v="42"/>
    <x v="0"/>
    <x v="1750"/>
  </r>
  <r>
    <x v="4"/>
    <x v="1"/>
    <n v="1665"/>
    <x v="42"/>
    <x v="42"/>
    <x v="0"/>
    <x v="1751"/>
  </r>
  <r>
    <x v="5"/>
    <x v="1"/>
    <n v="1665"/>
    <x v="42"/>
    <x v="42"/>
    <x v="0"/>
    <x v="1752"/>
  </r>
  <r>
    <x v="6"/>
    <x v="1"/>
    <n v="1665"/>
    <x v="42"/>
    <x v="42"/>
    <x v="0"/>
    <x v="1753"/>
  </r>
  <r>
    <x v="7"/>
    <x v="1"/>
    <n v="1665"/>
    <x v="42"/>
    <x v="42"/>
    <x v="0"/>
    <x v="1754"/>
  </r>
  <r>
    <x v="8"/>
    <x v="1"/>
    <n v="1665"/>
    <x v="42"/>
    <x v="42"/>
    <x v="0"/>
    <x v="1755"/>
  </r>
  <r>
    <x v="9"/>
    <x v="1"/>
    <n v="1665"/>
    <x v="42"/>
    <x v="42"/>
    <x v="0"/>
    <x v="1756"/>
  </r>
  <r>
    <x v="10"/>
    <x v="1"/>
    <n v="1665"/>
    <x v="42"/>
    <x v="42"/>
    <x v="0"/>
    <x v="1757"/>
  </r>
  <r>
    <x v="11"/>
    <x v="1"/>
    <n v="1665"/>
    <x v="42"/>
    <x v="42"/>
    <x v="0"/>
    <x v="1758"/>
  </r>
  <r>
    <x v="12"/>
    <x v="1"/>
    <n v="1665"/>
    <x v="42"/>
    <x v="42"/>
    <x v="0"/>
    <x v="1759"/>
  </r>
  <r>
    <x v="13"/>
    <x v="1"/>
    <n v="1665"/>
    <x v="42"/>
    <x v="42"/>
    <x v="0"/>
    <x v="1760"/>
  </r>
  <r>
    <x v="14"/>
    <x v="1"/>
    <n v="1665"/>
    <x v="42"/>
    <x v="42"/>
    <x v="0"/>
    <x v="1761"/>
  </r>
  <r>
    <x v="15"/>
    <x v="1"/>
    <n v="1665"/>
    <x v="42"/>
    <x v="42"/>
    <x v="0"/>
    <x v="1762"/>
  </r>
  <r>
    <x v="16"/>
    <x v="1"/>
    <n v="1665"/>
    <x v="42"/>
    <x v="42"/>
    <x v="0"/>
    <x v="1763"/>
  </r>
  <r>
    <x v="17"/>
    <x v="1"/>
    <n v="1665"/>
    <x v="42"/>
    <x v="42"/>
    <x v="0"/>
    <x v="1764"/>
  </r>
  <r>
    <x v="18"/>
    <x v="1"/>
    <n v="1665"/>
    <x v="42"/>
    <x v="42"/>
    <x v="0"/>
    <x v="1765"/>
  </r>
  <r>
    <x v="0"/>
    <x v="1"/>
    <n v="1665"/>
    <x v="42"/>
    <x v="42"/>
    <x v="1"/>
    <x v="1766"/>
  </r>
  <r>
    <x v="1"/>
    <x v="1"/>
    <n v="1665"/>
    <x v="42"/>
    <x v="42"/>
    <x v="1"/>
    <x v="1767"/>
  </r>
  <r>
    <x v="2"/>
    <x v="1"/>
    <n v="1665"/>
    <x v="42"/>
    <x v="42"/>
    <x v="1"/>
    <x v="1768"/>
  </r>
  <r>
    <x v="3"/>
    <x v="1"/>
    <n v="1665"/>
    <x v="42"/>
    <x v="42"/>
    <x v="1"/>
    <x v="1769"/>
  </r>
  <r>
    <x v="4"/>
    <x v="1"/>
    <n v="1665"/>
    <x v="42"/>
    <x v="42"/>
    <x v="1"/>
    <x v="1770"/>
  </r>
  <r>
    <x v="5"/>
    <x v="1"/>
    <n v="1665"/>
    <x v="42"/>
    <x v="42"/>
    <x v="1"/>
    <x v="1771"/>
  </r>
  <r>
    <x v="6"/>
    <x v="1"/>
    <n v="1665"/>
    <x v="42"/>
    <x v="42"/>
    <x v="1"/>
    <x v="1772"/>
  </r>
  <r>
    <x v="7"/>
    <x v="1"/>
    <n v="1665"/>
    <x v="42"/>
    <x v="42"/>
    <x v="1"/>
    <x v="1773"/>
  </r>
  <r>
    <x v="8"/>
    <x v="1"/>
    <n v="1665"/>
    <x v="42"/>
    <x v="42"/>
    <x v="1"/>
    <x v="1774"/>
  </r>
  <r>
    <x v="9"/>
    <x v="1"/>
    <n v="1665"/>
    <x v="42"/>
    <x v="42"/>
    <x v="1"/>
    <x v="1775"/>
  </r>
  <r>
    <x v="10"/>
    <x v="1"/>
    <n v="1665"/>
    <x v="42"/>
    <x v="42"/>
    <x v="1"/>
    <x v="1776"/>
  </r>
  <r>
    <x v="11"/>
    <x v="1"/>
    <n v="1665"/>
    <x v="42"/>
    <x v="42"/>
    <x v="1"/>
    <x v="1777"/>
  </r>
  <r>
    <x v="12"/>
    <x v="1"/>
    <n v="1665"/>
    <x v="42"/>
    <x v="42"/>
    <x v="1"/>
    <x v="1778"/>
  </r>
  <r>
    <x v="13"/>
    <x v="1"/>
    <n v="1665"/>
    <x v="42"/>
    <x v="42"/>
    <x v="1"/>
    <x v="1779"/>
  </r>
  <r>
    <x v="14"/>
    <x v="1"/>
    <n v="1665"/>
    <x v="42"/>
    <x v="42"/>
    <x v="1"/>
    <x v="1780"/>
  </r>
  <r>
    <x v="15"/>
    <x v="1"/>
    <n v="1665"/>
    <x v="42"/>
    <x v="42"/>
    <x v="1"/>
    <x v="1781"/>
  </r>
  <r>
    <x v="16"/>
    <x v="1"/>
    <n v="1665"/>
    <x v="42"/>
    <x v="42"/>
    <x v="1"/>
    <x v="1782"/>
  </r>
  <r>
    <x v="17"/>
    <x v="1"/>
    <n v="1665"/>
    <x v="42"/>
    <x v="42"/>
    <x v="1"/>
    <x v="1783"/>
  </r>
  <r>
    <x v="18"/>
    <x v="1"/>
    <n v="1665"/>
    <x v="42"/>
    <x v="42"/>
    <x v="1"/>
    <x v="1784"/>
  </r>
  <r>
    <x v="0"/>
    <x v="1"/>
    <n v="1665"/>
    <x v="42"/>
    <x v="42"/>
    <x v="2"/>
    <x v="48"/>
  </r>
  <r>
    <x v="1"/>
    <x v="1"/>
    <n v="1665"/>
    <x v="42"/>
    <x v="42"/>
    <x v="2"/>
    <x v="49"/>
  </r>
  <r>
    <x v="2"/>
    <x v="1"/>
    <n v="1665"/>
    <x v="42"/>
    <x v="42"/>
    <x v="2"/>
    <x v="49"/>
  </r>
  <r>
    <x v="3"/>
    <x v="1"/>
    <n v="1665"/>
    <x v="42"/>
    <x v="42"/>
    <x v="2"/>
    <x v="49"/>
  </r>
  <r>
    <x v="4"/>
    <x v="1"/>
    <n v="1665"/>
    <x v="42"/>
    <x v="42"/>
    <x v="2"/>
    <x v="50"/>
  </r>
  <r>
    <x v="5"/>
    <x v="1"/>
    <n v="1665"/>
    <x v="42"/>
    <x v="42"/>
    <x v="2"/>
    <x v="50"/>
  </r>
  <r>
    <x v="6"/>
    <x v="1"/>
    <n v="1665"/>
    <x v="42"/>
    <x v="42"/>
    <x v="2"/>
    <x v="141"/>
  </r>
  <r>
    <x v="7"/>
    <x v="1"/>
    <n v="1665"/>
    <x v="42"/>
    <x v="42"/>
    <x v="2"/>
    <x v="141"/>
  </r>
  <r>
    <x v="8"/>
    <x v="1"/>
    <n v="1665"/>
    <x v="42"/>
    <x v="42"/>
    <x v="2"/>
    <x v="141"/>
  </r>
  <r>
    <x v="9"/>
    <x v="1"/>
    <n v="1665"/>
    <x v="42"/>
    <x v="42"/>
    <x v="2"/>
    <x v="52"/>
  </r>
  <r>
    <x v="10"/>
    <x v="1"/>
    <n v="1665"/>
    <x v="42"/>
    <x v="42"/>
    <x v="2"/>
    <x v="51"/>
  </r>
  <r>
    <x v="11"/>
    <x v="1"/>
    <n v="1665"/>
    <x v="42"/>
    <x v="42"/>
    <x v="2"/>
    <x v="53"/>
  </r>
  <r>
    <x v="12"/>
    <x v="1"/>
    <n v="1665"/>
    <x v="42"/>
    <x v="42"/>
    <x v="2"/>
    <x v="143"/>
  </r>
  <r>
    <x v="13"/>
    <x v="1"/>
    <n v="1665"/>
    <x v="42"/>
    <x v="42"/>
    <x v="2"/>
    <x v="143"/>
  </r>
  <r>
    <x v="14"/>
    <x v="1"/>
    <n v="1665"/>
    <x v="42"/>
    <x v="42"/>
    <x v="2"/>
    <x v="289"/>
  </r>
  <r>
    <x v="15"/>
    <x v="1"/>
    <n v="1665"/>
    <x v="42"/>
    <x v="42"/>
    <x v="2"/>
    <x v="289"/>
  </r>
  <r>
    <x v="16"/>
    <x v="1"/>
    <n v="1665"/>
    <x v="42"/>
    <x v="42"/>
    <x v="2"/>
    <x v="144"/>
  </r>
  <r>
    <x v="17"/>
    <x v="1"/>
    <n v="1665"/>
    <x v="42"/>
    <x v="42"/>
    <x v="2"/>
    <x v="285"/>
  </r>
  <r>
    <x v="18"/>
    <x v="1"/>
    <n v="1665"/>
    <x v="42"/>
    <x v="42"/>
    <x v="2"/>
    <x v="290"/>
  </r>
  <r>
    <x v="0"/>
    <x v="2"/>
    <n v="1702"/>
    <x v="43"/>
    <x v="43"/>
    <x v="0"/>
    <x v="1785"/>
  </r>
  <r>
    <x v="1"/>
    <x v="2"/>
    <n v="1702"/>
    <x v="43"/>
    <x v="43"/>
    <x v="0"/>
    <x v="1786"/>
  </r>
  <r>
    <x v="2"/>
    <x v="2"/>
    <n v="1702"/>
    <x v="43"/>
    <x v="43"/>
    <x v="0"/>
    <x v="1787"/>
  </r>
  <r>
    <x v="3"/>
    <x v="2"/>
    <n v="1702"/>
    <x v="43"/>
    <x v="43"/>
    <x v="0"/>
    <x v="1788"/>
  </r>
  <r>
    <x v="4"/>
    <x v="2"/>
    <n v="1702"/>
    <x v="43"/>
    <x v="43"/>
    <x v="0"/>
    <x v="1789"/>
  </r>
  <r>
    <x v="5"/>
    <x v="2"/>
    <n v="1702"/>
    <x v="43"/>
    <x v="43"/>
    <x v="0"/>
    <x v="1790"/>
  </r>
  <r>
    <x v="6"/>
    <x v="2"/>
    <n v="1702"/>
    <x v="43"/>
    <x v="43"/>
    <x v="0"/>
    <x v="1791"/>
  </r>
  <r>
    <x v="7"/>
    <x v="2"/>
    <n v="1702"/>
    <x v="43"/>
    <x v="43"/>
    <x v="0"/>
    <x v="1792"/>
  </r>
  <r>
    <x v="8"/>
    <x v="2"/>
    <n v="1702"/>
    <x v="43"/>
    <x v="43"/>
    <x v="0"/>
    <x v="1793"/>
  </r>
  <r>
    <x v="9"/>
    <x v="2"/>
    <n v="1702"/>
    <x v="43"/>
    <x v="43"/>
    <x v="0"/>
    <x v="1794"/>
  </r>
  <r>
    <x v="10"/>
    <x v="2"/>
    <n v="1702"/>
    <x v="43"/>
    <x v="43"/>
    <x v="0"/>
    <x v="1795"/>
  </r>
  <r>
    <x v="11"/>
    <x v="2"/>
    <n v="1702"/>
    <x v="43"/>
    <x v="43"/>
    <x v="0"/>
    <x v="1796"/>
  </r>
  <r>
    <x v="12"/>
    <x v="2"/>
    <n v="1702"/>
    <x v="43"/>
    <x v="43"/>
    <x v="0"/>
    <x v="1797"/>
  </r>
  <r>
    <x v="13"/>
    <x v="2"/>
    <n v="1702"/>
    <x v="43"/>
    <x v="43"/>
    <x v="0"/>
    <x v="1798"/>
  </r>
  <r>
    <x v="14"/>
    <x v="2"/>
    <n v="1702"/>
    <x v="43"/>
    <x v="43"/>
    <x v="0"/>
    <x v="1799"/>
  </r>
  <r>
    <x v="15"/>
    <x v="2"/>
    <n v="1702"/>
    <x v="43"/>
    <x v="43"/>
    <x v="0"/>
    <x v="1800"/>
  </r>
  <r>
    <x v="16"/>
    <x v="2"/>
    <n v="1702"/>
    <x v="43"/>
    <x v="43"/>
    <x v="0"/>
    <x v="1801"/>
  </r>
  <r>
    <x v="17"/>
    <x v="2"/>
    <n v="1702"/>
    <x v="43"/>
    <x v="43"/>
    <x v="0"/>
    <x v="1802"/>
  </r>
  <r>
    <x v="18"/>
    <x v="2"/>
    <n v="1702"/>
    <x v="43"/>
    <x v="43"/>
    <x v="0"/>
    <x v="1803"/>
  </r>
  <r>
    <x v="0"/>
    <x v="2"/>
    <n v="1702"/>
    <x v="43"/>
    <x v="43"/>
    <x v="1"/>
    <x v="1804"/>
  </r>
  <r>
    <x v="1"/>
    <x v="2"/>
    <n v="1702"/>
    <x v="43"/>
    <x v="43"/>
    <x v="1"/>
    <x v="1805"/>
  </r>
  <r>
    <x v="2"/>
    <x v="2"/>
    <n v="1702"/>
    <x v="43"/>
    <x v="43"/>
    <x v="1"/>
    <x v="1806"/>
  </r>
  <r>
    <x v="3"/>
    <x v="2"/>
    <n v="1702"/>
    <x v="43"/>
    <x v="43"/>
    <x v="1"/>
    <x v="1807"/>
  </r>
  <r>
    <x v="4"/>
    <x v="2"/>
    <n v="1702"/>
    <x v="43"/>
    <x v="43"/>
    <x v="1"/>
    <x v="1808"/>
  </r>
  <r>
    <x v="5"/>
    <x v="2"/>
    <n v="1702"/>
    <x v="43"/>
    <x v="43"/>
    <x v="1"/>
    <x v="1809"/>
  </r>
  <r>
    <x v="6"/>
    <x v="2"/>
    <n v="1702"/>
    <x v="43"/>
    <x v="43"/>
    <x v="1"/>
    <x v="1810"/>
  </r>
  <r>
    <x v="7"/>
    <x v="2"/>
    <n v="1702"/>
    <x v="43"/>
    <x v="43"/>
    <x v="1"/>
    <x v="1811"/>
  </r>
  <r>
    <x v="8"/>
    <x v="2"/>
    <n v="1702"/>
    <x v="43"/>
    <x v="43"/>
    <x v="1"/>
    <x v="1812"/>
  </r>
  <r>
    <x v="9"/>
    <x v="2"/>
    <n v="1702"/>
    <x v="43"/>
    <x v="43"/>
    <x v="1"/>
    <x v="1813"/>
  </r>
  <r>
    <x v="10"/>
    <x v="2"/>
    <n v="1702"/>
    <x v="43"/>
    <x v="43"/>
    <x v="1"/>
    <x v="1814"/>
  </r>
  <r>
    <x v="11"/>
    <x v="2"/>
    <n v="1702"/>
    <x v="43"/>
    <x v="43"/>
    <x v="1"/>
    <x v="1815"/>
  </r>
  <r>
    <x v="12"/>
    <x v="2"/>
    <n v="1702"/>
    <x v="43"/>
    <x v="43"/>
    <x v="1"/>
    <x v="1816"/>
  </r>
  <r>
    <x v="13"/>
    <x v="2"/>
    <n v="1702"/>
    <x v="43"/>
    <x v="43"/>
    <x v="1"/>
    <x v="1817"/>
  </r>
  <r>
    <x v="14"/>
    <x v="2"/>
    <n v="1702"/>
    <x v="43"/>
    <x v="43"/>
    <x v="1"/>
    <x v="1818"/>
  </r>
  <r>
    <x v="15"/>
    <x v="2"/>
    <n v="1702"/>
    <x v="43"/>
    <x v="43"/>
    <x v="1"/>
    <x v="1819"/>
  </r>
  <r>
    <x v="16"/>
    <x v="2"/>
    <n v="1702"/>
    <x v="43"/>
    <x v="43"/>
    <x v="1"/>
    <x v="1820"/>
  </r>
  <r>
    <x v="17"/>
    <x v="2"/>
    <n v="1702"/>
    <x v="43"/>
    <x v="43"/>
    <x v="1"/>
    <x v="1821"/>
  </r>
  <r>
    <x v="18"/>
    <x v="2"/>
    <n v="1702"/>
    <x v="43"/>
    <x v="43"/>
    <x v="1"/>
    <x v="1822"/>
  </r>
  <r>
    <x v="0"/>
    <x v="2"/>
    <n v="1702"/>
    <x v="43"/>
    <x v="43"/>
    <x v="2"/>
    <x v="1823"/>
  </r>
  <r>
    <x v="1"/>
    <x v="2"/>
    <n v="1702"/>
    <x v="43"/>
    <x v="43"/>
    <x v="2"/>
    <x v="1824"/>
  </r>
  <r>
    <x v="2"/>
    <x v="2"/>
    <n v="1702"/>
    <x v="43"/>
    <x v="43"/>
    <x v="2"/>
    <x v="1825"/>
  </r>
  <r>
    <x v="3"/>
    <x v="2"/>
    <n v="1702"/>
    <x v="43"/>
    <x v="43"/>
    <x v="2"/>
    <x v="1826"/>
  </r>
  <r>
    <x v="4"/>
    <x v="2"/>
    <n v="1702"/>
    <x v="43"/>
    <x v="43"/>
    <x v="2"/>
    <x v="1827"/>
  </r>
  <r>
    <x v="5"/>
    <x v="2"/>
    <n v="1702"/>
    <x v="43"/>
    <x v="43"/>
    <x v="2"/>
    <x v="1828"/>
  </r>
  <r>
    <x v="6"/>
    <x v="2"/>
    <n v="1702"/>
    <x v="43"/>
    <x v="43"/>
    <x v="2"/>
    <x v="1829"/>
  </r>
  <r>
    <x v="7"/>
    <x v="2"/>
    <n v="1702"/>
    <x v="43"/>
    <x v="43"/>
    <x v="2"/>
    <x v="1830"/>
  </r>
  <r>
    <x v="8"/>
    <x v="2"/>
    <n v="1702"/>
    <x v="43"/>
    <x v="43"/>
    <x v="2"/>
    <x v="1831"/>
  </r>
  <r>
    <x v="9"/>
    <x v="2"/>
    <n v="1702"/>
    <x v="43"/>
    <x v="43"/>
    <x v="2"/>
    <x v="1832"/>
  </r>
  <r>
    <x v="10"/>
    <x v="2"/>
    <n v="1702"/>
    <x v="43"/>
    <x v="43"/>
    <x v="2"/>
    <x v="1833"/>
  </r>
  <r>
    <x v="11"/>
    <x v="2"/>
    <n v="1702"/>
    <x v="43"/>
    <x v="43"/>
    <x v="2"/>
    <x v="1834"/>
  </r>
  <r>
    <x v="12"/>
    <x v="2"/>
    <n v="1702"/>
    <x v="43"/>
    <x v="43"/>
    <x v="2"/>
    <x v="1835"/>
  </r>
  <r>
    <x v="13"/>
    <x v="2"/>
    <n v="1702"/>
    <x v="43"/>
    <x v="43"/>
    <x v="2"/>
    <x v="1836"/>
  </r>
  <r>
    <x v="14"/>
    <x v="2"/>
    <n v="1702"/>
    <x v="43"/>
    <x v="43"/>
    <x v="2"/>
    <x v="1837"/>
  </r>
  <r>
    <x v="15"/>
    <x v="2"/>
    <n v="1702"/>
    <x v="43"/>
    <x v="43"/>
    <x v="2"/>
    <x v="374"/>
  </r>
  <r>
    <x v="16"/>
    <x v="2"/>
    <n v="1702"/>
    <x v="43"/>
    <x v="43"/>
    <x v="2"/>
    <x v="374"/>
  </r>
  <r>
    <x v="17"/>
    <x v="2"/>
    <n v="1702"/>
    <x v="43"/>
    <x v="43"/>
    <x v="2"/>
    <x v="107"/>
  </r>
  <r>
    <x v="18"/>
    <x v="2"/>
    <n v="1702"/>
    <x v="43"/>
    <x v="43"/>
    <x v="2"/>
    <x v="1838"/>
  </r>
  <r>
    <x v="0"/>
    <x v="2"/>
    <n v="1703"/>
    <x v="44"/>
    <x v="44"/>
    <x v="0"/>
    <x v="1839"/>
  </r>
  <r>
    <x v="1"/>
    <x v="2"/>
    <n v="1703"/>
    <x v="44"/>
    <x v="44"/>
    <x v="0"/>
    <x v="1840"/>
  </r>
  <r>
    <x v="2"/>
    <x v="2"/>
    <n v="1703"/>
    <x v="44"/>
    <x v="44"/>
    <x v="0"/>
    <x v="1841"/>
  </r>
  <r>
    <x v="3"/>
    <x v="2"/>
    <n v="1703"/>
    <x v="44"/>
    <x v="44"/>
    <x v="0"/>
    <x v="1842"/>
  </r>
  <r>
    <x v="4"/>
    <x v="2"/>
    <n v="1703"/>
    <x v="44"/>
    <x v="44"/>
    <x v="0"/>
    <x v="1843"/>
  </r>
  <r>
    <x v="5"/>
    <x v="2"/>
    <n v="1703"/>
    <x v="44"/>
    <x v="44"/>
    <x v="0"/>
    <x v="1844"/>
  </r>
  <r>
    <x v="6"/>
    <x v="2"/>
    <n v="1703"/>
    <x v="44"/>
    <x v="44"/>
    <x v="0"/>
    <x v="1845"/>
  </r>
  <r>
    <x v="7"/>
    <x v="2"/>
    <n v="1703"/>
    <x v="44"/>
    <x v="44"/>
    <x v="0"/>
    <x v="1846"/>
  </r>
  <r>
    <x v="8"/>
    <x v="2"/>
    <n v="1703"/>
    <x v="44"/>
    <x v="44"/>
    <x v="0"/>
    <x v="1847"/>
  </r>
  <r>
    <x v="9"/>
    <x v="2"/>
    <n v="1703"/>
    <x v="44"/>
    <x v="44"/>
    <x v="0"/>
    <x v="1848"/>
  </r>
  <r>
    <x v="10"/>
    <x v="2"/>
    <n v="1703"/>
    <x v="44"/>
    <x v="44"/>
    <x v="0"/>
    <x v="1849"/>
  </r>
  <r>
    <x v="11"/>
    <x v="2"/>
    <n v="1703"/>
    <x v="44"/>
    <x v="44"/>
    <x v="0"/>
    <x v="1850"/>
  </r>
  <r>
    <x v="12"/>
    <x v="2"/>
    <n v="1703"/>
    <x v="44"/>
    <x v="44"/>
    <x v="0"/>
    <x v="1851"/>
  </r>
  <r>
    <x v="13"/>
    <x v="2"/>
    <n v="1703"/>
    <x v="44"/>
    <x v="44"/>
    <x v="0"/>
    <x v="1852"/>
  </r>
  <r>
    <x v="14"/>
    <x v="2"/>
    <n v="1703"/>
    <x v="44"/>
    <x v="44"/>
    <x v="0"/>
    <x v="1853"/>
  </r>
  <r>
    <x v="15"/>
    <x v="2"/>
    <n v="1703"/>
    <x v="44"/>
    <x v="44"/>
    <x v="0"/>
    <x v="1854"/>
  </r>
  <r>
    <x v="16"/>
    <x v="2"/>
    <n v="1703"/>
    <x v="44"/>
    <x v="44"/>
    <x v="0"/>
    <x v="1855"/>
  </r>
  <r>
    <x v="17"/>
    <x v="2"/>
    <n v="1703"/>
    <x v="44"/>
    <x v="44"/>
    <x v="0"/>
    <x v="1856"/>
  </r>
  <r>
    <x v="18"/>
    <x v="2"/>
    <n v="1703"/>
    <x v="44"/>
    <x v="44"/>
    <x v="0"/>
    <x v="1857"/>
  </r>
  <r>
    <x v="0"/>
    <x v="2"/>
    <n v="1703"/>
    <x v="44"/>
    <x v="44"/>
    <x v="1"/>
    <x v="1858"/>
  </r>
  <r>
    <x v="1"/>
    <x v="2"/>
    <n v="1703"/>
    <x v="44"/>
    <x v="44"/>
    <x v="1"/>
    <x v="1859"/>
  </r>
  <r>
    <x v="2"/>
    <x v="2"/>
    <n v="1703"/>
    <x v="44"/>
    <x v="44"/>
    <x v="1"/>
    <x v="1860"/>
  </r>
  <r>
    <x v="3"/>
    <x v="2"/>
    <n v="1703"/>
    <x v="44"/>
    <x v="44"/>
    <x v="1"/>
    <x v="1861"/>
  </r>
  <r>
    <x v="4"/>
    <x v="2"/>
    <n v="1703"/>
    <x v="44"/>
    <x v="44"/>
    <x v="1"/>
    <x v="1862"/>
  </r>
  <r>
    <x v="5"/>
    <x v="2"/>
    <n v="1703"/>
    <x v="44"/>
    <x v="44"/>
    <x v="1"/>
    <x v="1863"/>
  </r>
  <r>
    <x v="6"/>
    <x v="2"/>
    <n v="1703"/>
    <x v="44"/>
    <x v="44"/>
    <x v="1"/>
    <x v="1864"/>
  </r>
  <r>
    <x v="7"/>
    <x v="2"/>
    <n v="1703"/>
    <x v="44"/>
    <x v="44"/>
    <x v="1"/>
    <x v="1865"/>
  </r>
  <r>
    <x v="8"/>
    <x v="2"/>
    <n v="1703"/>
    <x v="44"/>
    <x v="44"/>
    <x v="1"/>
    <x v="1866"/>
  </r>
  <r>
    <x v="9"/>
    <x v="2"/>
    <n v="1703"/>
    <x v="44"/>
    <x v="44"/>
    <x v="1"/>
    <x v="1867"/>
  </r>
  <r>
    <x v="10"/>
    <x v="2"/>
    <n v="1703"/>
    <x v="44"/>
    <x v="44"/>
    <x v="1"/>
    <x v="1868"/>
  </r>
  <r>
    <x v="11"/>
    <x v="2"/>
    <n v="1703"/>
    <x v="44"/>
    <x v="44"/>
    <x v="1"/>
    <x v="1869"/>
  </r>
  <r>
    <x v="12"/>
    <x v="2"/>
    <n v="1703"/>
    <x v="44"/>
    <x v="44"/>
    <x v="1"/>
    <x v="1870"/>
  </r>
  <r>
    <x v="13"/>
    <x v="2"/>
    <n v="1703"/>
    <x v="44"/>
    <x v="44"/>
    <x v="1"/>
    <x v="1871"/>
  </r>
  <r>
    <x v="14"/>
    <x v="2"/>
    <n v="1703"/>
    <x v="44"/>
    <x v="44"/>
    <x v="1"/>
    <x v="1872"/>
  </r>
  <r>
    <x v="15"/>
    <x v="2"/>
    <n v="1703"/>
    <x v="44"/>
    <x v="44"/>
    <x v="1"/>
    <x v="1873"/>
  </r>
  <r>
    <x v="16"/>
    <x v="2"/>
    <n v="1703"/>
    <x v="44"/>
    <x v="44"/>
    <x v="1"/>
    <x v="1874"/>
  </r>
  <r>
    <x v="17"/>
    <x v="2"/>
    <n v="1703"/>
    <x v="44"/>
    <x v="44"/>
    <x v="1"/>
    <x v="1875"/>
  </r>
  <r>
    <x v="18"/>
    <x v="2"/>
    <n v="1703"/>
    <x v="44"/>
    <x v="44"/>
    <x v="1"/>
    <x v="1876"/>
  </r>
  <r>
    <x v="0"/>
    <x v="2"/>
    <n v="1703"/>
    <x v="44"/>
    <x v="44"/>
    <x v="2"/>
    <x v="195"/>
  </r>
  <r>
    <x v="1"/>
    <x v="2"/>
    <n v="1703"/>
    <x v="44"/>
    <x v="44"/>
    <x v="2"/>
    <x v="195"/>
  </r>
  <r>
    <x v="2"/>
    <x v="2"/>
    <n v="1703"/>
    <x v="44"/>
    <x v="44"/>
    <x v="2"/>
    <x v="195"/>
  </r>
  <r>
    <x v="3"/>
    <x v="2"/>
    <n v="1703"/>
    <x v="44"/>
    <x v="44"/>
    <x v="2"/>
    <x v="241"/>
  </r>
  <r>
    <x v="4"/>
    <x v="2"/>
    <n v="1703"/>
    <x v="44"/>
    <x v="44"/>
    <x v="2"/>
    <x v="241"/>
  </r>
  <r>
    <x v="5"/>
    <x v="2"/>
    <n v="1703"/>
    <x v="44"/>
    <x v="44"/>
    <x v="2"/>
    <x v="242"/>
  </r>
  <r>
    <x v="6"/>
    <x v="2"/>
    <n v="1703"/>
    <x v="44"/>
    <x v="44"/>
    <x v="2"/>
    <x v="471"/>
  </r>
  <r>
    <x v="7"/>
    <x v="2"/>
    <n v="1703"/>
    <x v="44"/>
    <x v="44"/>
    <x v="2"/>
    <x v="135"/>
  </r>
  <r>
    <x v="8"/>
    <x v="2"/>
    <n v="1703"/>
    <x v="44"/>
    <x v="44"/>
    <x v="2"/>
    <x v="40"/>
  </r>
  <r>
    <x v="9"/>
    <x v="2"/>
    <n v="1703"/>
    <x v="44"/>
    <x v="44"/>
    <x v="2"/>
    <x v="472"/>
  </r>
  <r>
    <x v="10"/>
    <x v="2"/>
    <n v="1703"/>
    <x v="44"/>
    <x v="44"/>
    <x v="2"/>
    <x v="42"/>
  </r>
  <r>
    <x v="11"/>
    <x v="2"/>
    <n v="1703"/>
    <x v="44"/>
    <x v="44"/>
    <x v="2"/>
    <x v="43"/>
  </r>
  <r>
    <x v="12"/>
    <x v="2"/>
    <n v="1703"/>
    <x v="44"/>
    <x v="44"/>
    <x v="2"/>
    <x v="48"/>
  </r>
  <r>
    <x v="13"/>
    <x v="2"/>
    <n v="1703"/>
    <x v="44"/>
    <x v="44"/>
    <x v="2"/>
    <x v="49"/>
  </r>
  <r>
    <x v="14"/>
    <x v="2"/>
    <n v="1703"/>
    <x v="44"/>
    <x v="44"/>
    <x v="2"/>
    <x v="51"/>
  </r>
  <r>
    <x v="15"/>
    <x v="2"/>
    <n v="1703"/>
    <x v="44"/>
    <x v="44"/>
    <x v="2"/>
    <x v="51"/>
  </r>
  <r>
    <x v="16"/>
    <x v="2"/>
    <n v="1703"/>
    <x v="44"/>
    <x v="44"/>
    <x v="2"/>
    <x v="51"/>
  </r>
  <r>
    <x v="17"/>
    <x v="2"/>
    <n v="1703"/>
    <x v="44"/>
    <x v="44"/>
    <x v="2"/>
    <x v="142"/>
  </r>
  <r>
    <x v="18"/>
    <x v="2"/>
    <n v="1703"/>
    <x v="44"/>
    <x v="44"/>
    <x v="2"/>
    <x v="143"/>
  </r>
  <r>
    <x v="0"/>
    <x v="2"/>
    <n v="1711"/>
    <x v="45"/>
    <x v="45"/>
    <x v="0"/>
    <x v="1877"/>
  </r>
  <r>
    <x v="1"/>
    <x v="2"/>
    <n v="1711"/>
    <x v="45"/>
    <x v="45"/>
    <x v="0"/>
    <x v="1878"/>
  </r>
  <r>
    <x v="2"/>
    <x v="2"/>
    <n v="1711"/>
    <x v="45"/>
    <x v="45"/>
    <x v="0"/>
    <x v="1879"/>
  </r>
  <r>
    <x v="3"/>
    <x v="2"/>
    <n v="1711"/>
    <x v="45"/>
    <x v="45"/>
    <x v="0"/>
    <x v="1880"/>
  </r>
  <r>
    <x v="4"/>
    <x v="2"/>
    <n v="1711"/>
    <x v="45"/>
    <x v="45"/>
    <x v="0"/>
    <x v="1881"/>
  </r>
  <r>
    <x v="5"/>
    <x v="2"/>
    <n v="1711"/>
    <x v="45"/>
    <x v="45"/>
    <x v="0"/>
    <x v="1882"/>
  </r>
  <r>
    <x v="6"/>
    <x v="2"/>
    <n v="1711"/>
    <x v="45"/>
    <x v="45"/>
    <x v="0"/>
    <x v="1883"/>
  </r>
  <r>
    <x v="7"/>
    <x v="2"/>
    <n v="1711"/>
    <x v="45"/>
    <x v="45"/>
    <x v="0"/>
    <x v="1884"/>
  </r>
  <r>
    <x v="8"/>
    <x v="2"/>
    <n v="1711"/>
    <x v="45"/>
    <x v="45"/>
    <x v="0"/>
    <x v="1885"/>
  </r>
  <r>
    <x v="9"/>
    <x v="2"/>
    <n v="1711"/>
    <x v="45"/>
    <x v="45"/>
    <x v="0"/>
    <x v="1886"/>
  </r>
  <r>
    <x v="10"/>
    <x v="2"/>
    <n v="1711"/>
    <x v="45"/>
    <x v="45"/>
    <x v="0"/>
    <x v="1887"/>
  </r>
  <r>
    <x v="11"/>
    <x v="2"/>
    <n v="1711"/>
    <x v="45"/>
    <x v="45"/>
    <x v="0"/>
    <x v="1888"/>
  </r>
  <r>
    <x v="12"/>
    <x v="2"/>
    <n v="1711"/>
    <x v="45"/>
    <x v="45"/>
    <x v="0"/>
    <x v="1889"/>
  </r>
  <r>
    <x v="13"/>
    <x v="2"/>
    <n v="1711"/>
    <x v="45"/>
    <x v="45"/>
    <x v="0"/>
    <x v="185"/>
  </r>
  <r>
    <x v="14"/>
    <x v="2"/>
    <n v="1711"/>
    <x v="45"/>
    <x v="45"/>
    <x v="0"/>
    <x v="1890"/>
  </r>
  <r>
    <x v="15"/>
    <x v="2"/>
    <n v="1711"/>
    <x v="45"/>
    <x v="45"/>
    <x v="0"/>
    <x v="1891"/>
  </r>
  <r>
    <x v="16"/>
    <x v="2"/>
    <n v="1711"/>
    <x v="45"/>
    <x v="45"/>
    <x v="0"/>
    <x v="1892"/>
  </r>
  <r>
    <x v="17"/>
    <x v="2"/>
    <n v="1711"/>
    <x v="45"/>
    <x v="45"/>
    <x v="0"/>
    <x v="1893"/>
  </r>
  <r>
    <x v="18"/>
    <x v="2"/>
    <n v="1711"/>
    <x v="45"/>
    <x v="45"/>
    <x v="0"/>
    <x v="1894"/>
  </r>
  <r>
    <x v="0"/>
    <x v="2"/>
    <n v="1711"/>
    <x v="45"/>
    <x v="45"/>
    <x v="1"/>
    <x v="1895"/>
  </r>
  <r>
    <x v="1"/>
    <x v="2"/>
    <n v="1711"/>
    <x v="45"/>
    <x v="45"/>
    <x v="1"/>
    <x v="1896"/>
  </r>
  <r>
    <x v="2"/>
    <x v="2"/>
    <n v="1711"/>
    <x v="45"/>
    <x v="45"/>
    <x v="1"/>
    <x v="1897"/>
  </r>
  <r>
    <x v="3"/>
    <x v="2"/>
    <n v="1711"/>
    <x v="45"/>
    <x v="45"/>
    <x v="1"/>
    <x v="1898"/>
  </r>
  <r>
    <x v="4"/>
    <x v="2"/>
    <n v="1711"/>
    <x v="45"/>
    <x v="45"/>
    <x v="1"/>
    <x v="1899"/>
  </r>
  <r>
    <x v="5"/>
    <x v="2"/>
    <n v="1711"/>
    <x v="45"/>
    <x v="45"/>
    <x v="1"/>
    <x v="1900"/>
  </r>
  <r>
    <x v="6"/>
    <x v="2"/>
    <n v="1711"/>
    <x v="45"/>
    <x v="45"/>
    <x v="1"/>
    <x v="1901"/>
  </r>
  <r>
    <x v="7"/>
    <x v="2"/>
    <n v="1711"/>
    <x v="45"/>
    <x v="45"/>
    <x v="1"/>
    <x v="1902"/>
  </r>
  <r>
    <x v="8"/>
    <x v="2"/>
    <n v="1711"/>
    <x v="45"/>
    <x v="45"/>
    <x v="1"/>
    <x v="1903"/>
  </r>
  <r>
    <x v="9"/>
    <x v="2"/>
    <n v="1711"/>
    <x v="45"/>
    <x v="45"/>
    <x v="1"/>
    <x v="1904"/>
  </r>
  <r>
    <x v="10"/>
    <x v="2"/>
    <n v="1711"/>
    <x v="45"/>
    <x v="45"/>
    <x v="1"/>
    <x v="1905"/>
  </r>
  <r>
    <x v="11"/>
    <x v="2"/>
    <n v="1711"/>
    <x v="45"/>
    <x v="45"/>
    <x v="1"/>
    <x v="1906"/>
  </r>
  <r>
    <x v="12"/>
    <x v="2"/>
    <n v="1711"/>
    <x v="45"/>
    <x v="45"/>
    <x v="1"/>
    <x v="1907"/>
  </r>
  <r>
    <x v="13"/>
    <x v="2"/>
    <n v="1711"/>
    <x v="45"/>
    <x v="45"/>
    <x v="1"/>
    <x v="1908"/>
  </r>
  <r>
    <x v="14"/>
    <x v="2"/>
    <n v="1711"/>
    <x v="45"/>
    <x v="45"/>
    <x v="1"/>
    <x v="1909"/>
  </r>
  <r>
    <x v="15"/>
    <x v="2"/>
    <n v="1711"/>
    <x v="45"/>
    <x v="45"/>
    <x v="1"/>
    <x v="1910"/>
  </r>
  <r>
    <x v="16"/>
    <x v="2"/>
    <n v="1711"/>
    <x v="45"/>
    <x v="45"/>
    <x v="1"/>
    <x v="1911"/>
  </r>
  <r>
    <x v="17"/>
    <x v="2"/>
    <n v="1711"/>
    <x v="45"/>
    <x v="45"/>
    <x v="1"/>
    <x v="1912"/>
  </r>
  <r>
    <x v="18"/>
    <x v="2"/>
    <n v="1711"/>
    <x v="45"/>
    <x v="45"/>
    <x v="1"/>
    <x v="1913"/>
  </r>
  <r>
    <x v="0"/>
    <x v="2"/>
    <n v="1711"/>
    <x v="45"/>
    <x v="45"/>
    <x v="2"/>
    <x v="55"/>
  </r>
  <r>
    <x v="1"/>
    <x v="2"/>
    <n v="1711"/>
    <x v="45"/>
    <x v="45"/>
    <x v="2"/>
    <x v="143"/>
  </r>
  <r>
    <x v="2"/>
    <x v="2"/>
    <n v="1711"/>
    <x v="45"/>
    <x v="45"/>
    <x v="2"/>
    <x v="143"/>
  </r>
  <r>
    <x v="3"/>
    <x v="2"/>
    <n v="1711"/>
    <x v="45"/>
    <x v="45"/>
    <x v="2"/>
    <x v="55"/>
  </r>
  <r>
    <x v="4"/>
    <x v="2"/>
    <n v="1711"/>
    <x v="45"/>
    <x v="45"/>
    <x v="2"/>
    <x v="55"/>
  </r>
  <r>
    <x v="5"/>
    <x v="2"/>
    <n v="1711"/>
    <x v="45"/>
    <x v="45"/>
    <x v="2"/>
    <x v="144"/>
  </r>
  <r>
    <x v="6"/>
    <x v="2"/>
    <n v="1711"/>
    <x v="45"/>
    <x v="45"/>
    <x v="2"/>
    <x v="330"/>
  </r>
  <r>
    <x v="7"/>
    <x v="2"/>
    <n v="1711"/>
    <x v="45"/>
    <x v="45"/>
    <x v="2"/>
    <x v="330"/>
  </r>
  <r>
    <x v="8"/>
    <x v="2"/>
    <n v="1711"/>
    <x v="45"/>
    <x v="45"/>
    <x v="2"/>
    <x v="330"/>
  </r>
  <r>
    <x v="9"/>
    <x v="2"/>
    <n v="1711"/>
    <x v="45"/>
    <x v="45"/>
    <x v="2"/>
    <x v="1672"/>
  </r>
  <r>
    <x v="10"/>
    <x v="2"/>
    <n v="1711"/>
    <x v="45"/>
    <x v="45"/>
    <x v="2"/>
    <x v="330"/>
  </r>
  <r>
    <x v="11"/>
    <x v="2"/>
    <n v="1711"/>
    <x v="45"/>
    <x v="45"/>
    <x v="2"/>
    <x v="287"/>
  </r>
  <r>
    <x v="12"/>
    <x v="2"/>
    <n v="1711"/>
    <x v="45"/>
    <x v="45"/>
    <x v="2"/>
    <x v="331"/>
  </r>
  <r>
    <x v="13"/>
    <x v="2"/>
    <n v="1711"/>
    <x v="45"/>
    <x v="45"/>
    <x v="2"/>
    <x v="91"/>
  </r>
  <r>
    <x v="14"/>
    <x v="2"/>
    <n v="1711"/>
    <x v="45"/>
    <x v="45"/>
    <x v="2"/>
    <x v="93"/>
  </r>
  <r>
    <x v="15"/>
    <x v="2"/>
    <n v="1711"/>
    <x v="45"/>
    <x v="45"/>
    <x v="2"/>
    <x v="93"/>
  </r>
  <r>
    <x v="16"/>
    <x v="2"/>
    <n v="1711"/>
    <x v="45"/>
    <x v="45"/>
    <x v="2"/>
    <x v="93"/>
  </r>
  <r>
    <x v="17"/>
    <x v="2"/>
    <n v="1711"/>
    <x v="45"/>
    <x v="45"/>
    <x v="2"/>
    <x v="93"/>
  </r>
  <r>
    <x v="18"/>
    <x v="2"/>
    <n v="1711"/>
    <x v="45"/>
    <x v="45"/>
    <x v="2"/>
    <x v="93"/>
  </r>
  <r>
    <x v="0"/>
    <x v="2"/>
    <n v="1714"/>
    <x v="46"/>
    <x v="46"/>
    <x v="0"/>
    <x v="1914"/>
  </r>
  <r>
    <x v="1"/>
    <x v="2"/>
    <n v="1714"/>
    <x v="46"/>
    <x v="46"/>
    <x v="0"/>
    <x v="1915"/>
  </r>
  <r>
    <x v="2"/>
    <x v="2"/>
    <n v="1714"/>
    <x v="46"/>
    <x v="46"/>
    <x v="0"/>
    <x v="1916"/>
  </r>
  <r>
    <x v="3"/>
    <x v="2"/>
    <n v="1714"/>
    <x v="46"/>
    <x v="46"/>
    <x v="0"/>
    <x v="1917"/>
  </r>
  <r>
    <x v="4"/>
    <x v="2"/>
    <n v="1714"/>
    <x v="46"/>
    <x v="46"/>
    <x v="0"/>
    <x v="1918"/>
  </r>
  <r>
    <x v="5"/>
    <x v="2"/>
    <n v="1714"/>
    <x v="46"/>
    <x v="46"/>
    <x v="0"/>
    <x v="1919"/>
  </r>
  <r>
    <x v="6"/>
    <x v="2"/>
    <n v="1714"/>
    <x v="46"/>
    <x v="46"/>
    <x v="0"/>
    <x v="1920"/>
  </r>
  <r>
    <x v="7"/>
    <x v="2"/>
    <n v="1714"/>
    <x v="46"/>
    <x v="46"/>
    <x v="0"/>
    <x v="1921"/>
  </r>
  <r>
    <x v="8"/>
    <x v="2"/>
    <n v="1714"/>
    <x v="46"/>
    <x v="46"/>
    <x v="0"/>
    <x v="1922"/>
  </r>
  <r>
    <x v="9"/>
    <x v="2"/>
    <n v="1714"/>
    <x v="46"/>
    <x v="46"/>
    <x v="0"/>
    <x v="1923"/>
  </r>
  <r>
    <x v="10"/>
    <x v="2"/>
    <n v="1714"/>
    <x v="46"/>
    <x v="46"/>
    <x v="0"/>
    <x v="1924"/>
  </r>
  <r>
    <x v="11"/>
    <x v="2"/>
    <n v="1714"/>
    <x v="46"/>
    <x v="46"/>
    <x v="0"/>
    <x v="1925"/>
  </r>
  <r>
    <x v="12"/>
    <x v="2"/>
    <n v="1714"/>
    <x v="46"/>
    <x v="46"/>
    <x v="0"/>
    <x v="1926"/>
  </r>
  <r>
    <x v="13"/>
    <x v="2"/>
    <n v="1714"/>
    <x v="46"/>
    <x v="46"/>
    <x v="0"/>
    <x v="1927"/>
  </r>
  <r>
    <x v="14"/>
    <x v="2"/>
    <n v="1714"/>
    <x v="46"/>
    <x v="46"/>
    <x v="0"/>
    <x v="1928"/>
  </r>
  <r>
    <x v="15"/>
    <x v="2"/>
    <n v="1714"/>
    <x v="46"/>
    <x v="46"/>
    <x v="0"/>
    <x v="1929"/>
  </r>
  <r>
    <x v="16"/>
    <x v="2"/>
    <n v="1714"/>
    <x v="46"/>
    <x v="46"/>
    <x v="0"/>
    <x v="1930"/>
  </r>
  <r>
    <x v="17"/>
    <x v="2"/>
    <n v="1714"/>
    <x v="46"/>
    <x v="46"/>
    <x v="0"/>
    <x v="1931"/>
  </r>
  <r>
    <x v="18"/>
    <x v="2"/>
    <n v="1714"/>
    <x v="46"/>
    <x v="46"/>
    <x v="0"/>
    <x v="1932"/>
  </r>
  <r>
    <x v="0"/>
    <x v="2"/>
    <n v="1714"/>
    <x v="46"/>
    <x v="46"/>
    <x v="1"/>
    <x v="1933"/>
  </r>
  <r>
    <x v="1"/>
    <x v="2"/>
    <n v="1714"/>
    <x v="46"/>
    <x v="46"/>
    <x v="1"/>
    <x v="1934"/>
  </r>
  <r>
    <x v="2"/>
    <x v="2"/>
    <n v="1714"/>
    <x v="46"/>
    <x v="46"/>
    <x v="1"/>
    <x v="1935"/>
  </r>
  <r>
    <x v="3"/>
    <x v="2"/>
    <n v="1714"/>
    <x v="46"/>
    <x v="46"/>
    <x v="1"/>
    <x v="1936"/>
  </r>
  <r>
    <x v="4"/>
    <x v="2"/>
    <n v="1714"/>
    <x v="46"/>
    <x v="46"/>
    <x v="1"/>
    <x v="1937"/>
  </r>
  <r>
    <x v="5"/>
    <x v="2"/>
    <n v="1714"/>
    <x v="46"/>
    <x v="46"/>
    <x v="1"/>
    <x v="1938"/>
  </r>
  <r>
    <x v="6"/>
    <x v="2"/>
    <n v="1714"/>
    <x v="46"/>
    <x v="46"/>
    <x v="1"/>
    <x v="1939"/>
  </r>
  <r>
    <x v="7"/>
    <x v="2"/>
    <n v="1714"/>
    <x v="46"/>
    <x v="46"/>
    <x v="1"/>
    <x v="1940"/>
  </r>
  <r>
    <x v="8"/>
    <x v="2"/>
    <n v="1714"/>
    <x v="46"/>
    <x v="46"/>
    <x v="1"/>
    <x v="1941"/>
  </r>
  <r>
    <x v="9"/>
    <x v="2"/>
    <n v="1714"/>
    <x v="46"/>
    <x v="46"/>
    <x v="1"/>
    <x v="1942"/>
  </r>
  <r>
    <x v="10"/>
    <x v="2"/>
    <n v="1714"/>
    <x v="46"/>
    <x v="46"/>
    <x v="1"/>
    <x v="1943"/>
  </r>
  <r>
    <x v="11"/>
    <x v="2"/>
    <n v="1714"/>
    <x v="46"/>
    <x v="46"/>
    <x v="1"/>
    <x v="1944"/>
  </r>
  <r>
    <x v="12"/>
    <x v="2"/>
    <n v="1714"/>
    <x v="46"/>
    <x v="46"/>
    <x v="1"/>
    <x v="1945"/>
  </r>
  <r>
    <x v="13"/>
    <x v="2"/>
    <n v="1714"/>
    <x v="46"/>
    <x v="46"/>
    <x v="1"/>
    <x v="1946"/>
  </r>
  <r>
    <x v="14"/>
    <x v="2"/>
    <n v="1714"/>
    <x v="46"/>
    <x v="46"/>
    <x v="1"/>
    <x v="1947"/>
  </r>
  <r>
    <x v="15"/>
    <x v="2"/>
    <n v="1714"/>
    <x v="46"/>
    <x v="46"/>
    <x v="1"/>
    <x v="1948"/>
  </r>
  <r>
    <x v="16"/>
    <x v="2"/>
    <n v="1714"/>
    <x v="46"/>
    <x v="46"/>
    <x v="1"/>
    <x v="1949"/>
  </r>
  <r>
    <x v="17"/>
    <x v="2"/>
    <n v="1714"/>
    <x v="46"/>
    <x v="46"/>
    <x v="1"/>
    <x v="1950"/>
  </r>
  <r>
    <x v="18"/>
    <x v="2"/>
    <n v="1714"/>
    <x v="46"/>
    <x v="46"/>
    <x v="1"/>
    <x v="1951"/>
  </r>
  <r>
    <x v="0"/>
    <x v="2"/>
    <n v="1714"/>
    <x v="46"/>
    <x v="46"/>
    <x v="2"/>
    <x v="1952"/>
  </r>
  <r>
    <x v="1"/>
    <x v="2"/>
    <n v="1714"/>
    <x v="46"/>
    <x v="46"/>
    <x v="2"/>
    <x v="1953"/>
  </r>
  <r>
    <x v="2"/>
    <x v="2"/>
    <n v="1714"/>
    <x v="46"/>
    <x v="46"/>
    <x v="2"/>
    <x v="1954"/>
  </r>
  <r>
    <x v="3"/>
    <x v="2"/>
    <n v="1714"/>
    <x v="46"/>
    <x v="46"/>
    <x v="2"/>
    <x v="1955"/>
  </r>
  <r>
    <x v="4"/>
    <x v="2"/>
    <n v="1714"/>
    <x v="46"/>
    <x v="46"/>
    <x v="2"/>
    <x v="1556"/>
  </r>
  <r>
    <x v="5"/>
    <x v="2"/>
    <n v="1714"/>
    <x v="46"/>
    <x v="46"/>
    <x v="2"/>
    <x v="1956"/>
  </r>
  <r>
    <x v="6"/>
    <x v="2"/>
    <n v="1714"/>
    <x v="46"/>
    <x v="46"/>
    <x v="2"/>
    <x v="376"/>
  </r>
  <r>
    <x v="7"/>
    <x v="2"/>
    <n v="1714"/>
    <x v="46"/>
    <x v="46"/>
    <x v="2"/>
    <x v="1957"/>
  </r>
  <r>
    <x v="8"/>
    <x v="2"/>
    <n v="1714"/>
    <x v="46"/>
    <x v="46"/>
    <x v="2"/>
    <x v="380"/>
  </r>
  <r>
    <x v="9"/>
    <x v="2"/>
    <n v="1714"/>
    <x v="46"/>
    <x v="46"/>
    <x v="2"/>
    <x v="688"/>
  </r>
  <r>
    <x v="10"/>
    <x v="2"/>
    <n v="1714"/>
    <x v="46"/>
    <x v="46"/>
    <x v="2"/>
    <x v="644"/>
  </r>
  <r>
    <x v="11"/>
    <x v="2"/>
    <n v="1714"/>
    <x v="46"/>
    <x v="46"/>
    <x v="2"/>
    <x v="689"/>
  </r>
  <r>
    <x v="12"/>
    <x v="2"/>
    <n v="1714"/>
    <x v="46"/>
    <x v="46"/>
    <x v="2"/>
    <x v="469"/>
  </r>
  <r>
    <x v="13"/>
    <x v="2"/>
    <n v="1714"/>
    <x v="46"/>
    <x v="46"/>
    <x v="2"/>
    <x v="194"/>
  </r>
  <r>
    <x v="14"/>
    <x v="2"/>
    <n v="1714"/>
    <x v="46"/>
    <x v="46"/>
    <x v="2"/>
    <x v="422"/>
  </r>
  <r>
    <x v="15"/>
    <x v="2"/>
    <n v="1714"/>
    <x v="46"/>
    <x v="46"/>
    <x v="2"/>
    <x v="599"/>
  </r>
  <r>
    <x v="16"/>
    <x v="2"/>
    <n v="1714"/>
    <x v="46"/>
    <x v="46"/>
    <x v="2"/>
    <x v="599"/>
  </r>
  <r>
    <x v="17"/>
    <x v="2"/>
    <n v="1714"/>
    <x v="46"/>
    <x v="46"/>
    <x v="2"/>
    <x v="599"/>
  </r>
  <r>
    <x v="18"/>
    <x v="2"/>
    <n v="1714"/>
    <x v="46"/>
    <x v="46"/>
    <x v="2"/>
    <x v="516"/>
  </r>
  <r>
    <x v="0"/>
    <x v="2"/>
    <n v="1717"/>
    <x v="47"/>
    <x v="47"/>
    <x v="0"/>
    <x v="1958"/>
  </r>
  <r>
    <x v="1"/>
    <x v="2"/>
    <n v="1717"/>
    <x v="47"/>
    <x v="47"/>
    <x v="0"/>
    <x v="1959"/>
  </r>
  <r>
    <x v="2"/>
    <x v="2"/>
    <n v="1717"/>
    <x v="47"/>
    <x v="47"/>
    <x v="0"/>
    <x v="1960"/>
  </r>
  <r>
    <x v="3"/>
    <x v="2"/>
    <n v="1717"/>
    <x v="47"/>
    <x v="47"/>
    <x v="0"/>
    <x v="1961"/>
  </r>
  <r>
    <x v="4"/>
    <x v="2"/>
    <n v="1717"/>
    <x v="47"/>
    <x v="47"/>
    <x v="0"/>
    <x v="1962"/>
  </r>
  <r>
    <x v="5"/>
    <x v="2"/>
    <n v="1717"/>
    <x v="47"/>
    <x v="47"/>
    <x v="0"/>
    <x v="1963"/>
  </r>
  <r>
    <x v="6"/>
    <x v="2"/>
    <n v="1717"/>
    <x v="47"/>
    <x v="47"/>
    <x v="0"/>
    <x v="1964"/>
  </r>
  <r>
    <x v="7"/>
    <x v="2"/>
    <n v="1717"/>
    <x v="47"/>
    <x v="47"/>
    <x v="0"/>
    <x v="1965"/>
  </r>
  <r>
    <x v="8"/>
    <x v="2"/>
    <n v="1717"/>
    <x v="47"/>
    <x v="47"/>
    <x v="0"/>
    <x v="1966"/>
  </r>
  <r>
    <x v="9"/>
    <x v="2"/>
    <n v="1717"/>
    <x v="47"/>
    <x v="47"/>
    <x v="0"/>
    <x v="1967"/>
  </r>
  <r>
    <x v="10"/>
    <x v="2"/>
    <n v="1717"/>
    <x v="47"/>
    <x v="47"/>
    <x v="0"/>
    <x v="1968"/>
  </r>
  <r>
    <x v="11"/>
    <x v="2"/>
    <n v="1717"/>
    <x v="47"/>
    <x v="47"/>
    <x v="0"/>
    <x v="1969"/>
  </r>
  <r>
    <x v="12"/>
    <x v="2"/>
    <n v="1717"/>
    <x v="47"/>
    <x v="47"/>
    <x v="0"/>
    <x v="1970"/>
  </r>
  <r>
    <x v="13"/>
    <x v="2"/>
    <n v="1717"/>
    <x v="47"/>
    <x v="47"/>
    <x v="0"/>
    <x v="1205"/>
  </r>
  <r>
    <x v="14"/>
    <x v="2"/>
    <n v="1717"/>
    <x v="47"/>
    <x v="47"/>
    <x v="0"/>
    <x v="1971"/>
  </r>
  <r>
    <x v="15"/>
    <x v="2"/>
    <n v="1717"/>
    <x v="47"/>
    <x v="47"/>
    <x v="0"/>
    <x v="1972"/>
  </r>
  <r>
    <x v="16"/>
    <x v="2"/>
    <n v="1717"/>
    <x v="47"/>
    <x v="47"/>
    <x v="0"/>
    <x v="1973"/>
  </r>
  <r>
    <x v="17"/>
    <x v="2"/>
    <n v="1717"/>
    <x v="47"/>
    <x v="47"/>
    <x v="0"/>
    <x v="1974"/>
  </r>
  <r>
    <x v="18"/>
    <x v="2"/>
    <n v="1717"/>
    <x v="47"/>
    <x v="47"/>
    <x v="0"/>
    <x v="1975"/>
  </r>
  <r>
    <x v="0"/>
    <x v="2"/>
    <n v="1717"/>
    <x v="47"/>
    <x v="47"/>
    <x v="1"/>
    <x v="1976"/>
  </r>
  <r>
    <x v="1"/>
    <x v="2"/>
    <n v="1717"/>
    <x v="47"/>
    <x v="47"/>
    <x v="1"/>
    <x v="1976"/>
  </r>
  <r>
    <x v="2"/>
    <x v="2"/>
    <n v="1717"/>
    <x v="47"/>
    <x v="47"/>
    <x v="1"/>
    <x v="1977"/>
  </r>
  <r>
    <x v="3"/>
    <x v="2"/>
    <n v="1717"/>
    <x v="47"/>
    <x v="47"/>
    <x v="1"/>
    <x v="1978"/>
  </r>
  <r>
    <x v="4"/>
    <x v="2"/>
    <n v="1717"/>
    <x v="47"/>
    <x v="47"/>
    <x v="1"/>
    <x v="1979"/>
  </r>
  <r>
    <x v="5"/>
    <x v="2"/>
    <n v="1717"/>
    <x v="47"/>
    <x v="47"/>
    <x v="1"/>
    <x v="1980"/>
  </r>
  <r>
    <x v="6"/>
    <x v="2"/>
    <n v="1717"/>
    <x v="47"/>
    <x v="47"/>
    <x v="1"/>
    <x v="1981"/>
  </r>
  <r>
    <x v="7"/>
    <x v="2"/>
    <n v="1717"/>
    <x v="47"/>
    <x v="47"/>
    <x v="1"/>
    <x v="1982"/>
  </r>
  <r>
    <x v="8"/>
    <x v="2"/>
    <n v="1717"/>
    <x v="47"/>
    <x v="47"/>
    <x v="1"/>
    <x v="1983"/>
  </r>
  <r>
    <x v="9"/>
    <x v="2"/>
    <n v="1717"/>
    <x v="47"/>
    <x v="47"/>
    <x v="1"/>
    <x v="1984"/>
  </r>
  <r>
    <x v="10"/>
    <x v="2"/>
    <n v="1717"/>
    <x v="47"/>
    <x v="47"/>
    <x v="1"/>
    <x v="1985"/>
  </r>
  <r>
    <x v="11"/>
    <x v="2"/>
    <n v="1717"/>
    <x v="47"/>
    <x v="47"/>
    <x v="1"/>
    <x v="1986"/>
  </r>
  <r>
    <x v="12"/>
    <x v="2"/>
    <n v="1717"/>
    <x v="47"/>
    <x v="47"/>
    <x v="1"/>
    <x v="1987"/>
  </r>
  <r>
    <x v="13"/>
    <x v="2"/>
    <n v="1717"/>
    <x v="47"/>
    <x v="47"/>
    <x v="1"/>
    <x v="1988"/>
  </r>
  <r>
    <x v="14"/>
    <x v="2"/>
    <n v="1717"/>
    <x v="47"/>
    <x v="47"/>
    <x v="1"/>
    <x v="1989"/>
  </r>
  <r>
    <x v="15"/>
    <x v="2"/>
    <n v="1717"/>
    <x v="47"/>
    <x v="47"/>
    <x v="1"/>
    <x v="1990"/>
  </r>
  <r>
    <x v="16"/>
    <x v="2"/>
    <n v="1717"/>
    <x v="47"/>
    <x v="47"/>
    <x v="1"/>
    <x v="1991"/>
  </r>
  <r>
    <x v="17"/>
    <x v="2"/>
    <n v="1717"/>
    <x v="47"/>
    <x v="47"/>
    <x v="1"/>
    <x v="1992"/>
  </r>
  <r>
    <x v="18"/>
    <x v="2"/>
    <n v="1717"/>
    <x v="47"/>
    <x v="47"/>
    <x v="1"/>
    <x v="1993"/>
  </r>
  <r>
    <x v="0"/>
    <x v="2"/>
    <n v="1717"/>
    <x v="47"/>
    <x v="47"/>
    <x v="2"/>
    <x v="46"/>
  </r>
  <r>
    <x v="1"/>
    <x v="2"/>
    <n v="1717"/>
    <x v="47"/>
    <x v="47"/>
    <x v="2"/>
    <x v="48"/>
  </r>
  <r>
    <x v="2"/>
    <x v="2"/>
    <n v="1717"/>
    <x v="47"/>
    <x v="47"/>
    <x v="2"/>
    <x v="48"/>
  </r>
  <r>
    <x v="3"/>
    <x v="2"/>
    <n v="1717"/>
    <x v="47"/>
    <x v="47"/>
    <x v="2"/>
    <x v="48"/>
  </r>
  <r>
    <x v="4"/>
    <x v="2"/>
    <n v="1717"/>
    <x v="47"/>
    <x v="47"/>
    <x v="2"/>
    <x v="50"/>
  </r>
  <r>
    <x v="5"/>
    <x v="2"/>
    <n v="1717"/>
    <x v="47"/>
    <x v="47"/>
    <x v="2"/>
    <x v="141"/>
  </r>
  <r>
    <x v="6"/>
    <x v="2"/>
    <n v="1717"/>
    <x v="47"/>
    <x v="47"/>
    <x v="2"/>
    <x v="142"/>
  </r>
  <r>
    <x v="7"/>
    <x v="2"/>
    <n v="1717"/>
    <x v="47"/>
    <x v="47"/>
    <x v="2"/>
    <x v="54"/>
  </r>
  <r>
    <x v="8"/>
    <x v="2"/>
    <n v="1717"/>
    <x v="47"/>
    <x v="47"/>
    <x v="2"/>
    <x v="144"/>
  </r>
  <r>
    <x v="9"/>
    <x v="2"/>
    <n v="1717"/>
    <x v="47"/>
    <x v="47"/>
    <x v="2"/>
    <x v="289"/>
  </r>
  <r>
    <x v="10"/>
    <x v="2"/>
    <n v="1717"/>
    <x v="47"/>
    <x v="47"/>
    <x v="2"/>
    <x v="285"/>
  </r>
  <r>
    <x v="11"/>
    <x v="2"/>
    <n v="1717"/>
    <x v="47"/>
    <x v="47"/>
    <x v="2"/>
    <x v="285"/>
  </r>
  <r>
    <x v="12"/>
    <x v="2"/>
    <n v="1717"/>
    <x v="47"/>
    <x v="47"/>
    <x v="2"/>
    <x v="330"/>
  </r>
  <r>
    <x v="13"/>
    <x v="2"/>
    <n v="1717"/>
    <x v="47"/>
    <x v="47"/>
    <x v="2"/>
    <x v="767"/>
  </r>
  <r>
    <x v="14"/>
    <x v="2"/>
    <n v="1717"/>
    <x v="47"/>
    <x v="47"/>
    <x v="2"/>
    <x v="287"/>
  </r>
  <r>
    <x v="15"/>
    <x v="2"/>
    <n v="1717"/>
    <x v="47"/>
    <x v="47"/>
    <x v="2"/>
    <x v="288"/>
  </r>
  <r>
    <x v="16"/>
    <x v="2"/>
    <n v="1717"/>
    <x v="47"/>
    <x v="47"/>
    <x v="2"/>
    <x v="288"/>
  </r>
  <r>
    <x v="17"/>
    <x v="2"/>
    <n v="1717"/>
    <x v="47"/>
    <x v="47"/>
    <x v="2"/>
    <x v="288"/>
  </r>
  <r>
    <x v="18"/>
    <x v="2"/>
    <n v="1717"/>
    <x v="47"/>
    <x v="47"/>
    <x v="2"/>
    <x v="288"/>
  </r>
  <r>
    <x v="0"/>
    <x v="2"/>
    <n v="1718"/>
    <x v="48"/>
    <x v="48"/>
    <x v="0"/>
    <x v="1994"/>
  </r>
  <r>
    <x v="1"/>
    <x v="2"/>
    <n v="1718"/>
    <x v="48"/>
    <x v="48"/>
    <x v="0"/>
    <x v="1995"/>
  </r>
  <r>
    <x v="2"/>
    <x v="2"/>
    <n v="1718"/>
    <x v="48"/>
    <x v="48"/>
    <x v="0"/>
    <x v="1996"/>
  </r>
  <r>
    <x v="3"/>
    <x v="2"/>
    <n v="1718"/>
    <x v="48"/>
    <x v="48"/>
    <x v="0"/>
    <x v="1997"/>
  </r>
  <r>
    <x v="4"/>
    <x v="2"/>
    <n v="1718"/>
    <x v="48"/>
    <x v="48"/>
    <x v="0"/>
    <x v="1998"/>
  </r>
  <r>
    <x v="5"/>
    <x v="2"/>
    <n v="1718"/>
    <x v="48"/>
    <x v="48"/>
    <x v="0"/>
    <x v="1999"/>
  </r>
  <r>
    <x v="6"/>
    <x v="2"/>
    <n v="1718"/>
    <x v="48"/>
    <x v="48"/>
    <x v="0"/>
    <x v="2000"/>
  </r>
  <r>
    <x v="7"/>
    <x v="2"/>
    <n v="1718"/>
    <x v="48"/>
    <x v="48"/>
    <x v="0"/>
    <x v="2001"/>
  </r>
  <r>
    <x v="8"/>
    <x v="2"/>
    <n v="1718"/>
    <x v="48"/>
    <x v="48"/>
    <x v="0"/>
    <x v="2002"/>
  </r>
  <r>
    <x v="9"/>
    <x v="2"/>
    <n v="1718"/>
    <x v="48"/>
    <x v="48"/>
    <x v="0"/>
    <x v="2003"/>
  </r>
  <r>
    <x v="10"/>
    <x v="2"/>
    <n v="1718"/>
    <x v="48"/>
    <x v="48"/>
    <x v="0"/>
    <x v="2004"/>
  </r>
  <r>
    <x v="11"/>
    <x v="2"/>
    <n v="1718"/>
    <x v="48"/>
    <x v="48"/>
    <x v="0"/>
    <x v="2005"/>
  </r>
  <r>
    <x v="12"/>
    <x v="2"/>
    <n v="1718"/>
    <x v="48"/>
    <x v="48"/>
    <x v="0"/>
    <x v="2006"/>
  </r>
  <r>
    <x v="13"/>
    <x v="2"/>
    <n v="1718"/>
    <x v="48"/>
    <x v="48"/>
    <x v="0"/>
    <x v="2007"/>
  </r>
  <r>
    <x v="14"/>
    <x v="2"/>
    <n v="1718"/>
    <x v="48"/>
    <x v="48"/>
    <x v="0"/>
    <x v="2008"/>
  </r>
  <r>
    <x v="15"/>
    <x v="2"/>
    <n v="1718"/>
    <x v="48"/>
    <x v="48"/>
    <x v="0"/>
    <x v="2009"/>
  </r>
  <r>
    <x v="16"/>
    <x v="2"/>
    <n v="1718"/>
    <x v="48"/>
    <x v="48"/>
    <x v="0"/>
    <x v="2010"/>
  </r>
  <r>
    <x v="17"/>
    <x v="2"/>
    <n v="1718"/>
    <x v="48"/>
    <x v="48"/>
    <x v="0"/>
    <x v="2011"/>
  </r>
  <r>
    <x v="18"/>
    <x v="2"/>
    <n v="1718"/>
    <x v="48"/>
    <x v="48"/>
    <x v="0"/>
    <x v="2012"/>
  </r>
  <r>
    <x v="0"/>
    <x v="2"/>
    <n v="1718"/>
    <x v="48"/>
    <x v="48"/>
    <x v="1"/>
    <x v="2013"/>
  </r>
  <r>
    <x v="1"/>
    <x v="2"/>
    <n v="1718"/>
    <x v="48"/>
    <x v="48"/>
    <x v="1"/>
    <x v="2014"/>
  </r>
  <r>
    <x v="2"/>
    <x v="2"/>
    <n v="1718"/>
    <x v="48"/>
    <x v="48"/>
    <x v="1"/>
    <x v="2015"/>
  </r>
  <r>
    <x v="3"/>
    <x v="2"/>
    <n v="1718"/>
    <x v="48"/>
    <x v="48"/>
    <x v="1"/>
    <x v="2016"/>
  </r>
  <r>
    <x v="4"/>
    <x v="2"/>
    <n v="1718"/>
    <x v="48"/>
    <x v="48"/>
    <x v="1"/>
    <x v="2017"/>
  </r>
  <r>
    <x v="5"/>
    <x v="2"/>
    <n v="1718"/>
    <x v="48"/>
    <x v="48"/>
    <x v="1"/>
    <x v="2018"/>
  </r>
  <r>
    <x v="6"/>
    <x v="2"/>
    <n v="1718"/>
    <x v="48"/>
    <x v="48"/>
    <x v="1"/>
    <x v="2019"/>
  </r>
  <r>
    <x v="7"/>
    <x v="2"/>
    <n v="1718"/>
    <x v="48"/>
    <x v="48"/>
    <x v="1"/>
    <x v="2020"/>
  </r>
  <r>
    <x v="8"/>
    <x v="2"/>
    <n v="1718"/>
    <x v="48"/>
    <x v="48"/>
    <x v="1"/>
    <x v="2021"/>
  </r>
  <r>
    <x v="9"/>
    <x v="2"/>
    <n v="1718"/>
    <x v="48"/>
    <x v="48"/>
    <x v="1"/>
    <x v="2022"/>
  </r>
  <r>
    <x v="10"/>
    <x v="2"/>
    <n v="1718"/>
    <x v="48"/>
    <x v="48"/>
    <x v="1"/>
    <x v="2023"/>
  </r>
  <r>
    <x v="11"/>
    <x v="2"/>
    <n v="1718"/>
    <x v="48"/>
    <x v="48"/>
    <x v="1"/>
    <x v="2024"/>
  </r>
  <r>
    <x v="12"/>
    <x v="2"/>
    <n v="1718"/>
    <x v="48"/>
    <x v="48"/>
    <x v="1"/>
    <x v="2025"/>
  </r>
  <r>
    <x v="13"/>
    <x v="2"/>
    <n v="1718"/>
    <x v="48"/>
    <x v="48"/>
    <x v="1"/>
    <x v="2026"/>
  </r>
  <r>
    <x v="14"/>
    <x v="2"/>
    <n v="1718"/>
    <x v="48"/>
    <x v="48"/>
    <x v="1"/>
    <x v="2027"/>
  </r>
  <r>
    <x v="15"/>
    <x v="2"/>
    <n v="1718"/>
    <x v="48"/>
    <x v="48"/>
    <x v="1"/>
    <x v="2028"/>
  </r>
  <r>
    <x v="16"/>
    <x v="2"/>
    <n v="1718"/>
    <x v="48"/>
    <x v="48"/>
    <x v="1"/>
    <x v="2029"/>
  </r>
  <r>
    <x v="17"/>
    <x v="2"/>
    <n v="1718"/>
    <x v="48"/>
    <x v="48"/>
    <x v="1"/>
    <x v="2030"/>
  </r>
  <r>
    <x v="18"/>
    <x v="2"/>
    <n v="1718"/>
    <x v="48"/>
    <x v="48"/>
    <x v="1"/>
    <x v="2031"/>
  </r>
  <r>
    <x v="0"/>
    <x v="2"/>
    <n v="1718"/>
    <x v="48"/>
    <x v="48"/>
    <x v="2"/>
    <x v="189"/>
  </r>
  <r>
    <x v="1"/>
    <x v="2"/>
    <n v="1718"/>
    <x v="48"/>
    <x v="48"/>
    <x v="2"/>
    <x v="512"/>
  </r>
  <r>
    <x v="2"/>
    <x v="2"/>
    <n v="1718"/>
    <x v="48"/>
    <x v="48"/>
    <x v="2"/>
    <x v="190"/>
  </r>
  <r>
    <x v="3"/>
    <x v="2"/>
    <n v="1718"/>
    <x v="48"/>
    <x v="48"/>
    <x v="2"/>
    <x v="190"/>
  </r>
  <r>
    <x v="4"/>
    <x v="2"/>
    <n v="1718"/>
    <x v="48"/>
    <x v="48"/>
    <x v="2"/>
    <x v="887"/>
  </r>
  <r>
    <x v="5"/>
    <x v="2"/>
    <n v="1718"/>
    <x v="48"/>
    <x v="48"/>
    <x v="2"/>
    <x v="192"/>
  </r>
  <r>
    <x v="6"/>
    <x v="2"/>
    <n v="1718"/>
    <x v="48"/>
    <x v="48"/>
    <x v="2"/>
    <x v="558"/>
  </r>
  <r>
    <x v="7"/>
    <x v="2"/>
    <n v="1718"/>
    <x v="48"/>
    <x v="48"/>
    <x v="2"/>
    <x v="240"/>
  </r>
  <r>
    <x v="8"/>
    <x v="2"/>
    <n v="1718"/>
    <x v="48"/>
    <x v="48"/>
    <x v="2"/>
    <x v="598"/>
  </r>
  <r>
    <x v="9"/>
    <x v="2"/>
    <n v="1718"/>
    <x v="48"/>
    <x v="48"/>
    <x v="2"/>
    <x v="599"/>
  </r>
  <r>
    <x v="10"/>
    <x v="2"/>
    <n v="1718"/>
    <x v="48"/>
    <x v="48"/>
    <x v="2"/>
    <x v="516"/>
  </r>
  <r>
    <x v="11"/>
    <x v="2"/>
    <n v="1718"/>
    <x v="48"/>
    <x v="48"/>
    <x v="2"/>
    <x v="242"/>
  </r>
  <r>
    <x v="12"/>
    <x v="2"/>
    <n v="1718"/>
    <x v="48"/>
    <x v="48"/>
    <x v="2"/>
    <x v="196"/>
  </r>
  <r>
    <x v="13"/>
    <x v="2"/>
    <n v="1718"/>
    <x v="48"/>
    <x v="48"/>
    <x v="2"/>
    <x v="134"/>
  </r>
  <r>
    <x v="14"/>
    <x v="2"/>
    <n v="1718"/>
    <x v="48"/>
    <x v="48"/>
    <x v="2"/>
    <x v="471"/>
  </r>
  <r>
    <x v="15"/>
    <x v="2"/>
    <n v="1718"/>
    <x v="48"/>
    <x v="48"/>
    <x v="2"/>
    <x v="136"/>
  </r>
  <r>
    <x v="16"/>
    <x v="2"/>
    <n v="1718"/>
    <x v="48"/>
    <x v="48"/>
    <x v="2"/>
    <x v="39"/>
  </r>
  <r>
    <x v="17"/>
    <x v="2"/>
    <n v="1718"/>
    <x v="48"/>
    <x v="48"/>
    <x v="2"/>
    <x v="40"/>
  </r>
  <r>
    <x v="18"/>
    <x v="2"/>
    <n v="1718"/>
    <x v="48"/>
    <x v="48"/>
    <x v="2"/>
    <x v="810"/>
  </r>
  <r>
    <x v="0"/>
    <x v="2"/>
    <n v="1719"/>
    <x v="49"/>
    <x v="49"/>
    <x v="0"/>
    <x v="2032"/>
  </r>
  <r>
    <x v="1"/>
    <x v="2"/>
    <n v="1719"/>
    <x v="49"/>
    <x v="49"/>
    <x v="0"/>
    <x v="2033"/>
  </r>
  <r>
    <x v="2"/>
    <x v="2"/>
    <n v="1719"/>
    <x v="49"/>
    <x v="49"/>
    <x v="0"/>
    <x v="2034"/>
  </r>
  <r>
    <x v="3"/>
    <x v="2"/>
    <n v="1719"/>
    <x v="49"/>
    <x v="49"/>
    <x v="0"/>
    <x v="2035"/>
  </r>
  <r>
    <x v="4"/>
    <x v="2"/>
    <n v="1719"/>
    <x v="49"/>
    <x v="49"/>
    <x v="0"/>
    <x v="2036"/>
  </r>
  <r>
    <x v="5"/>
    <x v="2"/>
    <n v="1719"/>
    <x v="49"/>
    <x v="49"/>
    <x v="0"/>
    <x v="2037"/>
  </r>
  <r>
    <x v="6"/>
    <x v="2"/>
    <n v="1719"/>
    <x v="49"/>
    <x v="49"/>
    <x v="0"/>
    <x v="2038"/>
  </r>
  <r>
    <x v="7"/>
    <x v="2"/>
    <n v="1719"/>
    <x v="49"/>
    <x v="49"/>
    <x v="0"/>
    <x v="2039"/>
  </r>
  <r>
    <x v="8"/>
    <x v="2"/>
    <n v="1719"/>
    <x v="49"/>
    <x v="49"/>
    <x v="0"/>
    <x v="2040"/>
  </r>
  <r>
    <x v="9"/>
    <x v="2"/>
    <n v="1719"/>
    <x v="49"/>
    <x v="49"/>
    <x v="0"/>
    <x v="2041"/>
  </r>
  <r>
    <x v="10"/>
    <x v="2"/>
    <n v="1719"/>
    <x v="49"/>
    <x v="49"/>
    <x v="0"/>
    <x v="2042"/>
  </r>
  <r>
    <x v="11"/>
    <x v="2"/>
    <n v="1719"/>
    <x v="49"/>
    <x v="49"/>
    <x v="0"/>
    <x v="2043"/>
  </r>
  <r>
    <x v="12"/>
    <x v="2"/>
    <n v="1719"/>
    <x v="49"/>
    <x v="49"/>
    <x v="0"/>
    <x v="2044"/>
  </r>
  <r>
    <x v="13"/>
    <x v="2"/>
    <n v="1719"/>
    <x v="49"/>
    <x v="49"/>
    <x v="0"/>
    <x v="2045"/>
  </r>
  <r>
    <x v="14"/>
    <x v="2"/>
    <n v="1719"/>
    <x v="49"/>
    <x v="49"/>
    <x v="0"/>
    <x v="2046"/>
  </r>
  <r>
    <x v="15"/>
    <x v="2"/>
    <n v="1719"/>
    <x v="49"/>
    <x v="49"/>
    <x v="0"/>
    <x v="2047"/>
  </r>
  <r>
    <x v="16"/>
    <x v="2"/>
    <n v="1719"/>
    <x v="49"/>
    <x v="49"/>
    <x v="0"/>
    <x v="2048"/>
  </r>
  <r>
    <x v="17"/>
    <x v="2"/>
    <n v="1719"/>
    <x v="49"/>
    <x v="49"/>
    <x v="0"/>
    <x v="2049"/>
  </r>
  <r>
    <x v="18"/>
    <x v="2"/>
    <n v="1719"/>
    <x v="49"/>
    <x v="49"/>
    <x v="0"/>
    <x v="2050"/>
  </r>
  <r>
    <x v="0"/>
    <x v="2"/>
    <n v="1719"/>
    <x v="49"/>
    <x v="49"/>
    <x v="1"/>
    <x v="2051"/>
  </r>
  <r>
    <x v="1"/>
    <x v="2"/>
    <n v="1719"/>
    <x v="49"/>
    <x v="49"/>
    <x v="1"/>
    <x v="2052"/>
  </r>
  <r>
    <x v="2"/>
    <x v="2"/>
    <n v="1719"/>
    <x v="49"/>
    <x v="49"/>
    <x v="1"/>
    <x v="2053"/>
  </r>
  <r>
    <x v="3"/>
    <x v="2"/>
    <n v="1719"/>
    <x v="49"/>
    <x v="49"/>
    <x v="1"/>
    <x v="2054"/>
  </r>
  <r>
    <x v="4"/>
    <x v="2"/>
    <n v="1719"/>
    <x v="49"/>
    <x v="49"/>
    <x v="1"/>
    <x v="2055"/>
  </r>
  <r>
    <x v="5"/>
    <x v="2"/>
    <n v="1719"/>
    <x v="49"/>
    <x v="49"/>
    <x v="1"/>
    <x v="2056"/>
  </r>
  <r>
    <x v="6"/>
    <x v="2"/>
    <n v="1719"/>
    <x v="49"/>
    <x v="49"/>
    <x v="1"/>
    <x v="2057"/>
  </r>
  <r>
    <x v="7"/>
    <x v="2"/>
    <n v="1719"/>
    <x v="49"/>
    <x v="49"/>
    <x v="1"/>
    <x v="2058"/>
  </r>
  <r>
    <x v="8"/>
    <x v="2"/>
    <n v="1719"/>
    <x v="49"/>
    <x v="49"/>
    <x v="1"/>
    <x v="2059"/>
  </r>
  <r>
    <x v="9"/>
    <x v="2"/>
    <n v="1719"/>
    <x v="49"/>
    <x v="49"/>
    <x v="1"/>
    <x v="2060"/>
  </r>
  <r>
    <x v="10"/>
    <x v="2"/>
    <n v="1719"/>
    <x v="49"/>
    <x v="49"/>
    <x v="1"/>
    <x v="2061"/>
  </r>
  <r>
    <x v="11"/>
    <x v="2"/>
    <n v="1719"/>
    <x v="49"/>
    <x v="49"/>
    <x v="1"/>
    <x v="2062"/>
  </r>
  <r>
    <x v="12"/>
    <x v="2"/>
    <n v="1719"/>
    <x v="49"/>
    <x v="49"/>
    <x v="1"/>
    <x v="2063"/>
  </r>
  <r>
    <x v="13"/>
    <x v="2"/>
    <n v="1719"/>
    <x v="49"/>
    <x v="49"/>
    <x v="1"/>
    <x v="2064"/>
  </r>
  <r>
    <x v="14"/>
    <x v="2"/>
    <n v="1719"/>
    <x v="49"/>
    <x v="49"/>
    <x v="1"/>
    <x v="2065"/>
  </r>
  <r>
    <x v="15"/>
    <x v="2"/>
    <n v="1719"/>
    <x v="49"/>
    <x v="49"/>
    <x v="1"/>
    <x v="2066"/>
  </r>
  <r>
    <x v="16"/>
    <x v="2"/>
    <n v="1719"/>
    <x v="49"/>
    <x v="49"/>
    <x v="1"/>
    <x v="2067"/>
  </r>
  <r>
    <x v="17"/>
    <x v="2"/>
    <n v="1719"/>
    <x v="49"/>
    <x v="49"/>
    <x v="1"/>
    <x v="2068"/>
  </r>
  <r>
    <x v="18"/>
    <x v="2"/>
    <n v="1719"/>
    <x v="49"/>
    <x v="49"/>
    <x v="1"/>
    <x v="2069"/>
  </r>
  <r>
    <x v="0"/>
    <x v="2"/>
    <n v="1719"/>
    <x v="49"/>
    <x v="49"/>
    <x v="2"/>
    <x v="1120"/>
  </r>
  <r>
    <x v="1"/>
    <x v="2"/>
    <n v="1719"/>
    <x v="49"/>
    <x v="49"/>
    <x v="2"/>
    <x v="1120"/>
  </r>
  <r>
    <x v="2"/>
    <x v="2"/>
    <n v="1719"/>
    <x v="49"/>
    <x v="49"/>
    <x v="2"/>
    <x v="2070"/>
  </r>
  <r>
    <x v="3"/>
    <x v="2"/>
    <n v="1719"/>
    <x v="49"/>
    <x v="49"/>
    <x v="2"/>
    <x v="2071"/>
  </r>
  <r>
    <x v="4"/>
    <x v="2"/>
    <n v="1719"/>
    <x v="49"/>
    <x v="49"/>
    <x v="2"/>
    <x v="2072"/>
  </r>
  <r>
    <x v="5"/>
    <x v="2"/>
    <n v="1719"/>
    <x v="49"/>
    <x v="49"/>
    <x v="2"/>
    <x v="2073"/>
  </r>
  <r>
    <x v="6"/>
    <x v="2"/>
    <n v="1719"/>
    <x v="49"/>
    <x v="49"/>
    <x v="2"/>
    <x v="371"/>
  </r>
  <r>
    <x v="7"/>
    <x v="2"/>
    <n v="1719"/>
    <x v="49"/>
    <x v="49"/>
    <x v="2"/>
    <x v="2074"/>
  </r>
  <r>
    <x v="8"/>
    <x v="2"/>
    <n v="1719"/>
    <x v="49"/>
    <x v="49"/>
    <x v="2"/>
    <x v="1953"/>
  </r>
  <r>
    <x v="9"/>
    <x v="2"/>
    <n v="1719"/>
    <x v="49"/>
    <x v="49"/>
    <x v="2"/>
    <x v="2075"/>
  </r>
  <r>
    <x v="10"/>
    <x v="2"/>
    <n v="1719"/>
    <x v="49"/>
    <x v="49"/>
    <x v="2"/>
    <x v="2076"/>
  </r>
  <r>
    <x v="11"/>
    <x v="2"/>
    <n v="1719"/>
    <x v="49"/>
    <x v="49"/>
    <x v="2"/>
    <x v="2077"/>
  </r>
  <r>
    <x v="12"/>
    <x v="2"/>
    <n v="1719"/>
    <x v="49"/>
    <x v="49"/>
    <x v="2"/>
    <x v="2078"/>
  </r>
  <r>
    <x v="13"/>
    <x v="2"/>
    <n v="1719"/>
    <x v="49"/>
    <x v="49"/>
    <x v="2"/>
    <x v="1127"/>
  </r>
  <r>
    <x v="14"/>
    <x v="2"/>
    <n v="1719"/>
    <x v="49"/>
    <x v="49"/>
    <x v="2"/>
    <x v="380"/>
  </r>
  <r>
    <x v="15"/>
    <x v="2"/>
    <n v="1719"/>
    <x v="49"/>
    <x v="49"/>
    <x v="2"/>
    <x v="465"/>
  </r>
  <r>
    <x v="16"/>
    <x v="2"/>
    <n v="1719"/>
    <x v="49"/>
    <x v="49"/>
    <x v="2"/>
    <x v="466"/>
  </r>
  <r>
    <x v="17"/>
    <x v="2"/>
    <n v="1719"/>
    <x v="49"/>
    <x v="49"/>
    <x v="2"/>
    <x v="393"/>
  </r>
  <r>
    <x v="18"/>
    <x v="2"/>
    <n v="1719"/>
    <x v="49"/>
    <x v="49"/>
    <x v="2"/>
    <x v="188"/>
  </r>
  <r>
    <x v="0"/>
    <x v="2"/>
    <n v="1721"/>
    <x v="50"/>
    <x v="50"/>
    <x v="0"/>
    <x v="2079"/>
  </r>
  <r>
    <x v="1"/>
    <x v="2"/>
    <n v="1721"/>
    <x v="50"/>
    <x v="50"/>
    <x v="0"/>
    <x v="2080"/>
  </r>
  <r>
    <x v="2"/>
    <x v="2"/>
    <n v="1721"/>
    <x v="50"/>
    <x v="50"/>
    <x v="0"/>
    <x v="2081"/>
  </r>
  <r>
    <x v="3"/>
    <x v="2"/>
    <n v="1721"/>
    <x v="50"/>
    <x v="50"/>
    <x v="0"/>
    <x v="2082"/>
  </r>
  <r>
    <x v="4"/>
    <x v="2"/>
    <n v="1721"/>
    <x v="50"/>
    <x v="50"/>
    <x v="0"/>
    <x v="2083"/>
  </r>
  <r>
    <x v="5"/>
    <x v="2"/>
    <n v="1721"/>
    <x v="50"/>
    <x v="50"/>
    <x v="0"/>
    <x v="2084"/>
  </r>
  <r>
    <x v="6"/>
    <x v="2"/>
    <n v="1721"/>
    <x v="50"/>
    <x v="50"/>
    <x v="0"/>
    <x v="2085"/>
  </r>
  <r>
    <x v="7"/>
    <x v="2"/>
    <n v="1721"/>
    <x v="50"/>
    <x v="50"/>
    <x v="0"/>
    <x v="2086"/>
  </r>
  <r>
    <x v="8"/>
    <x v="2"/>
    <n v="1721"/>
    <x v="50"/>
    <x v="50"/>
    <x v="0"/>
    <x v="2087"/>
  </r>
  <r>
    <x v="9"/>
    <x v="2"/>
    <n v="1721"/>
    <x v="50"/>
    <x v="50"/>
    <x v="0"/>
    <x v="2088"/>
  </r>
  <r>
    <x v="10"/>
    <x v="2"/>
    <n v="1721"/>
    <x v="50"/>
    <x v="50"/>
    <x v="0"/>
    <x v="2089"/>
  </r>
  <r>
    <x v="11"/>
    <x v="2"/>
    <n v="1721"/>
    <x v="50"/>
    <x v="50"/>
    <x v="0"/>
    <x v="2090"/>
  </r>
  <r>
    <x v="12"/>
    <x v="2"/>
    <n v="1721"/>
    <x v="50"/>
    <x v="50"/>
    <x v="0"/>
    <x v="2091"/>
  </r>
  <r>
    <x v="13"/>
    <x v="2"/>
    <n v="1721"/>
    <x v="50"/>
    <x v="50"/>
    <x v="0"/>
    <x v="2092"/>
  </r>
  <r>
    <x v="14"/>
    <x v="2"/>
    <n v="1721"/>
    <x v="50"/>
    <x v="50"/>
    <x v="0"/>
    <x v="1559"/>
  </r>
  <r>
    <x v="15"/>
    <x v="2"/>
    <n v="1721"/>
    <x v="50"/>
    <x v="50"/>
    <x v="0"/>
    <x v="2093"/>
  </r>
  <r>
    <x v="16"/>
    <x v="2"/>
    <n v="1721"/>
    <x v="50"/>
    <x v="50"/>
    <x v="0"/>
    <x v="2094"/>
  </r>
  <r>
    <x v="17"/>
    <x v="2"/>
    <n v="1721"/>
    <x v="50"/>
    <x v="50"/>
    <x v="0"/>
    <x v="2095"/>
  </r>
  <r>
    <x v="18"/>
    <x v="2"/>
    <n v="1721"/>
    <x v="50"/>
    <x v="50"/>
    <x v="0"/>
    <x v="2096"/>
  </r>
  <r>
    <x v="0"/>
    <x v="2"/>
    <n v="1721"/>
    <x v="50"/>
    <x v="50"/>
    <x v="1"/>
    <x v="2097"/>
  </r>
  <r>
    <x v="1"/>
    <x v="2"/>
    <n v="1721"/>
    <x v="50"/>
    <x v="50"/>
    <x v="1"/>
    <x v="2098"/>
  </r>
  <r>
    <x v="2"/>
    <x v="2"/>
    <n v="1721"/>
    <x v="50"/>
    <x v="50"/>
    <x v="1"/>
    <x v="2099"/>
  </r>
  <r>
    <x v="3"/>
    <x v="2"/>
    <n v="1721"/>
    <x v="50"/>
    <x v="50"/>
    <x v="1"/>
    <x v="2100"/>
  </r>
  <r>
    <x v="4"/>
    <x v="2"/>
    <n v="1721"/>
    <x v="50"/>
    <x v="50"/>
    <x v="1"/>
    <x v="2101"/>
  </r>
  <r>
    <x v="5"/>
    <x v="2"/>
    <n v="1721"/>
    <x v="50"/>
    <x v="50"/>
    <x v="1"/>
    <x v="2102"/>
  </r>
  <r>
    <x v="6"/>
    <x v="2"/>
    <n v="1721"/>
    <x v="50"/>
    <x v="50"/>
    <x v="1"/>
    <x v="2103"/>
  </r>
  <r>
    <x v="7"/>
    <x v="2"/>
    <n v="1721"/>
    <x v="50"/>
    <x v="50"/>
    <x v="1"/>
    <x v="2104"/>
  </r>
  <r>
    <x v="8"/>
    <x v="2"/>
    <n v="1721"/>
    <x v="50"/>
    <x v="50"/>
    <x v="1"/>
    <x v="2105"/>
  </r>
  <r>
    <x v="9"/>
    <x v="2"/>
    <n v="1721"/>
    <x v="50"/>
    <x v="50"/>
    <x v="1"/>
    <x v="2106"/>
  </r>
  <r>
    <x v="10"/>
    <x v="2"/>
    <n v="1721"/>
    <x v="50"/>
    <x v="50"/>
    <x v="1"/>
    <x v="2107"/>
  </r>
  <r>
    <x v="11"/>
    <x v="2"/>
    <n v="1721"/>
    <x v="50"/>
    <x v="50"/>
    <x v="1"/>
    <x v="2108"/>
  </r>
  <r>
    <x v="12"/>
    <x v="2"/>
    <n v="1721"/>
    <x v="50"/>
    <x v="50"/>
    <x v="1"/>
    <x v="2109"/>
  </r>
  <r>
    <x v="13"/>
    <x v="2"/>
    <n v="1721"/>
    <x v="50"/>
    <x v="50"/>
    <x v="1"/>
    <x v="2110"/>
  </r>
  <r>
    <x v="14"/>
    <x v="2"/>
    <n v="1721"/>
    <x v="50"/>
    <x v="50"/>
    <x v="1"/>
    <x v="2111"/>
  </r>
  <r>
    <x v="15"/>
    <x v="2"/>
    <n v="1721"/>
    <x v="50"/>
    <x v="50"/>
    <x v="1"/>
    <x v="2112"/>
  </r>
  <r>
    <x v="16"/>
    <x v="2"/>
    <n v="1721"/>
    <x v="50"/>
    <x v="50"/>
    <x v="1"/>
    <x v="2113"/>
  </r>
  <r>
    <x v="17"/>
    <x v="2"/>
    <n v="1721"/>
    <x v="50"/>
    <x v="50"/>
    <x v="1"/>
    <x v="2114"/>
  </r>
  <r>
    <x v="18"/>
    <x v="2"/>
    <n v="1721"/>
    <x v="50"/>
    <x v="50"/>
    <x v="1"/>
    <x v="2115"/>
  </r>
  <r>
    <x v="0"/>
    <x v="2"/>
    <n v="1721"/>
    <x v="50"/>
    <x v="50"/>
    <x v="2"/>
    <x v="2116"/>
  </r>
  <r>
    <x v="1"/>
    <x v="2"/>
    <n v="1721"/>
    <x v="50"/>
    <x v="50"/>
    <x v="2"/>
    <x v="2117"/>
  </r>
  <r>
    <x v="2"/>
    <x v="2"/>
    <n v="1721"/>
    <x v="50"/>
    <x v="50"/>
    <x v="2"/>
    <x v="370"/>
  </r>
  <r>
    <x v="3"/>
    <x v="2"/>
    <n v="1721"/>
    <x v="50"/>
    <x v="50"/>
    <x v="2"/>
    <x v="1835"/>
  </r>
  <r>
    <x v="4"/>
    <x v="2"/>
    <n v="1721"/>
    <x v="50"/>
    <x v="50"/>
    <x v="2"/>
    <x v="2118"/>
  </r>
  <r>
    <x v="5"/>
    <x v="2"/>
    <n v="1721"/>
    <x v="50"/>
    <x v="50"/>
    <x v="2"/>
    <x v="2119"/>
  </r>
  <r>
    <x v="6"/>
    <x v="2"/>
    <n v="1721"/>
    <x v="50"/>
    <x v="50"/>
    <x v="2"/>
    <x v="1124"/>
  </r>
  <r>
    <x v="7"/>
    <x v="2"/>
    <n v="1721"/>
    <x v="50"/>
    <x v="50"/>
    <x v="2"/>
    <x v="1204"/>
  </r>
  <r>
    <x v="8"/>
    <x v="2"/>
    <n v="1721"/>
    <x v="50"/>
    <x v="50"/>
    <x v="2"/>
    <x v="1127"/>
  </r>
  <r>
    <x v="9"/>
    <x v="2"/>
    <n v="1721"/>
    <x v="50"/>
    <x v="50"/>
    <x v="2"/>
    <x v="685"/>
  </r>
  <r>
    <x v="10"/>
    <x v="2"/>
    <n v="1721"/>
    <x v="50"/>
    <x v="50"/>
    <x v="2"/>
    <x v="2120"/>
  </r>
  <r>
    <x v="11"/>
    <x v="2"/>
    <n v="1721"/>
    <x v="50"/>
    <x v="50"/>
    <x v="2"/>
    <x v="1041"/>
  </r>
  <r>
    <x v="12"/>
    <x v="2"/>
    <n v="1721"/>
    <x v="50"/>
    <x v="50"/>
    <x v="2"/>
    <x v="467"/>
  </r>
  <r>
    <x v="13"/>
    <x v="2"/>
    <n v="1721"/>
    <x v="50"/>
    <x v="50"/>
    <x v="2"/>
    <x v="383"/>
  </r>
  <r>
    <x v="14"/>
    <x v="2"/>
    <n v="1721"/>
    <x v="50"/>
    <x v="50"/>
    <x v="2"/>
    <x v="192"/>
  </r>
  <r>
    <x v="15"/>
    <x v="2"/>
    <n v="1721"/>
    <x v="50"/>
    <x v="50"/>
    <x v="2"/>
    <x v="558"/>
  </r>
  <r>
    <x v="16"/>
    <x v="2"/>
    <n v="1721"/>
    <x v="50"/>
    <x v="50"/>
    <x v="2"/>
    <x v="515"/>
  </r>
  <r>
    <x v="17"/>
    <x v="2"/>
    <n v="1721"/>
    <x v="50"/>
    <x v="50"/>
    <x v="2"/>
    <x v="598"/>
  </r>
  <r>
    <x v="18"/>
    <x v="2"/>
    <n v="1721"/>
    <x v="50"/>
    <x v="50"/>
    <x v="2"/>
    <x v="242"/>
  </r>
  <r>
    <x v="0"/>
    <x v="2"/>
    <n v="1724"/>
    <x v="51"/>
    <x v="51"/>
    <x v="0"/>
    <x v="2121"/>
  </r>
  <r>
    <x v="1"/>
    <x v="2"/>
    <n v="1724"/>
    <x v="51"/>
    <x v="51"/>
    <x v="0"/>
    <x v="2122"/>
  </r>
  <r>
    <x v="2"/>
    <x v="2"/>
    <n v="1724"/>
    <x v="51"/>
    <x v="51"/>
    <x v="0"/>
    <x v="2123"/>
  </r>
  <r>
    <x v="3"/>
    <x v="2"/>
    <n v="1724"/>
    <x v="51"/>
    <x v="51"/>
    <x v="0"/>
    <x v="2124"/>
  </r>
  <r>
    <x v="4"/>
    <x v="2"/>
    <n v="1724"/>
    <x v="51"/>
    <x v="51"/>
    <x v="0"/>
    <x v="2125"/>
  </r>
  <r>
    <x v="5"/>
    <x v="2"/>
    <n v="1724"/>
    <x v="51"/>
    <x v="51"/>
    <x v="0"/>
    <x v="2126"/>
  </r>
  <r>
    <x v="6"/>
    <x v="2"/>
    <n v="1724"/>
    <x v="51"/>
    <x v="51"/>
    <x v="0"/>
    <x v="2127"/>
  </r>
  <r>
    <x v="7"/>
    <x v="2"/>
    <n v="1724"/>
    <x v="51"/>
    <x v="51"/>
    <x v="0"/>
    <x v="2128"/>
  </r>
  <r>
    <x v="8"/>
    <x v="2"/>
    <n v="1724"/>
    <x v="51"/>
    <x v="51"/>
    <x v="0"/>
    <x v="2129"/>
  </r>
  <r>
    <x v="9"/>
    <x v="2"/>
    <n v="1724"/>
    <x v="51"/>
    <x v="51"/>
    <x v="0"/>
    <x v="2130"/>
  </r>
  <r>
    <x v="10"/>
    <x v="2"/>
    <n v="1724"/>
    <x v="51"/>
    <x v="51"/>
    <x v="0"/>
    <x v="2131"/>
  </r>
  <r>
    <x v="11"/>
    <x v="2"/>
    <n v="1724"/>
    <x v="51"/>
    <x v="51"/>
    <x v="0"/>
    <x v="2132"/>
  </r>
  <r>
    <x v="12"/>
    <x v="2"/>
    <n v="1724"/>
    <x v="51"/>
    <x v="51"/>
    <x v="0"/>
    <x v="2133"/>
  </r>
  <r>
    <x v="13"/>
    <x v="2"/>
    <n v="1724"/>
    <x v="51"/>
    <x v="51"/>
    <x v="0"/>
    <x v="2134"/>
  </r>
  <r>
    <x v="14"/>
    <x v="2"/>
    <n v="1724"/>
    <x v="51"/>
    <x v="51"/>
    <x v="0"/>
    <x v="2135"/>
  </r>
  <r>
    <x v="15"/>
    <x v="2"/>
    <n v="1724"/>
    <x v="51"/>
    <x v="51"/>
    <x v="0"/>
    <x v="2136"/>
  </r>
  <r>
    <x v="16"/>
    <x v="2"/>
    <n v="1724"/>
    <x v="51"/>
    <x v="51"/>
    <x v="0"/>
    <x v="2137"/>
  </r>
  <r>
    <x v="17"/>
    <x v="2"/>
    <n v="1724"/>
    <x v="51"/>
    <x v="51"/>
    <x v="0"/>
    <x v="2138"/>
  </r>
  <r>
    <x v="18"/>
    <x v="2"/>
    <n v="1724"/>
    <x v="51"/>
    <x v="51"/>
    <x v="0"/>
    <x v="2139"/>
  </r>
  <r>
    <x v="0"/>
    <x v="2"/>
    <n v="1724"/>
    <x v="51"/>
    <x v="51"/>
    <x v="1"/>
    <x v="2140"/>
  </r>
  <r>
    <x v="1"/>
    <x v="2"/>
    <n v="1724"/>
    <x v="51"/>
    <x v="51"/>
    <x v="1"/>
    <x v="2141"/>
  </r>
  <r>
    <x v="2"/>
    <x v="2"/>
    <n v="1724"/>
    <x v="51"/>
    <x v="51"/>
    <x v="1"/>
    <x v="2142"/>
  </r>
  <r>
    <x v="3"/>
    <x v="2"/>
    <n v="1724"/>
    <x v="51"/>
    <x v="51"/>
    <x v="1"/>
    <x v="2143"/>
  </r>
  <r>
    <x v="4"/>
    <x v="2"/>
    <n v="1724"/>
    <x v="51"/>
    <x v="51"/>
    <x v="1"/>
    <x v="2144"/>
  </r>
  <r>
    <x v="5"/>
    <x v="2"/>
    <n v="1724"/>
    <x v="51"/>
    <x v="51"/>
    <x v="1"/>
    <x v="2145"/>
  </r>
  <r>
    <x v="6"/>
    <x v="2"/>
    <n v="1724"/>
    <x v="51"/>
    <x v="51"/>
    <x v="1"/>
    <x v="2146"/>
  </r>
  <r>
    <x v="7"/>
    <x v="2"/>
    <n v="1724"/>
    <x v="51"/>
    <x v="51"/>
    <x v="1"/>
    <x v="2147"/>
  </r>
  <r>
    <x v="8"/>
    <x v="2"/>
    <n v="1724"/>
    <x v="51"/>
    <x v="51"/>
    <x v="1"/>
    <x v="2148"/>
  </r>
  <r>
    <x v="9"/>
    <x v="2"/>
    <n v="1724"/>
    <x v="51"/>
    <x v="51"/>
    <x v="1"/>
    <x v="2149"/>
  </r>
  <r>
    <x v="10"/>
    <x v="2"/>
    <n v="1724"/>
    <x v="51"/>
    <x v="51"/>
    <x v="1"/>
    <x v="2150"/>
  </r>
  <r>
    <x v="11"/>
    <x v="2"/>
    <n v="1724"/>
    <x v="51"/>
    <x v="51"/>
    <x v="1"/>
    <x v="2151"/>
  </r>
  <r>
    <x v="12"/>
    <x v="2"/>
    <n v="1724"/>
    <x v="51"/>
    <x v="51"/>
    <x v="1"/>
    <x v="2152"/>
  </r>
  <r>
    <x v="13"/>
    <x v="2"/>
    <n v="1724"/>
    <x v="51"/>
    <x v="51"/>
    <x v="1"/>
    <x v="2153"/>
  </r>
  <r>
    <x v="14"/>
    <x v="2"/>
    <n v="1724"/>
    <x v="51"/>
    <x v="51"/>
    <x v="1"/>
    <x v="2154"/>
  </r>
  <r>
    <x v="15"/>
    <x v="2"/>
    <n v="1724"/>
    <x v="51"/>
    <x v="51"/>
    <x v="1"/>
    <x v="2155"/>
  </r>
  <r>
    <x v="16"/>
    <x v="2"/>
    <n v="1724"/>
    <x v="51"/>
    <x v="51"/>
    <x v="1"/>
    <x v="2156"/>
  </r>
  <r>
    <x v="17"/>
    <x v="2"/>
    <n v="1724"/>
    <x v="51"/>
    <x v="51"/>
    <x v="1"/>
    <x v="2157"/>
  </r>
  <r>
    <x v="18"/>
    <x v="2"/>
    <n v="1724"/>
    <x v="51"/>
    <x v="51"/>
    <x v="1"/>
    <x v="2158"/>
  </r>
  <r>
    <x v="0"/>
    <x v="2"/>
    <n v="1724"/>
    <x v="51"/>
    <x v="51"/>
    <x v="2"/>
    <x v="247"/>
  </r>
  <r>
    <x v="1"/>
    <x v="2"/>
    <n v="1724"/>
    <x v="51"/>
    <x v="51"/>
    <x v="2"/>
    <x v="247"/>
  </r>
  <r>
    <x v="2"/>
    <x v="2"/>
    <n v="1724"/>
    <x v="51"/>
    <x v="51"/>
    <x v="2"/>
    <x v="139"/>
  </r>
  <r>
    <x v="3"/>
    <x v="2"/>
    <n v="1724"/>
    <x v="51"/>
    <x v="51"/>
    <x v="2"/>
    <x v="139"/>
  </r>
  <r>
    <x v="4"/>
    <x v="2"/>
    <n v="1724"/>
    <x v="51"/>
    <x v="51"/>
    <x v="2"/>
    <x v="45"/>
  </r>
  <r>
    <x v="5"/>
    <x v="2"/>
    <n v="1724"/>
    <x v="51"/>
    <x v="51"/>
    <x v="2"/>
    <x v="45"/>
  </r>
  <r>
    <x v="6"/>
    <x v="2"/>
    <n v="1724"/>
    <x v="51"/>
    <x v="51"/>
    <x v="2"/>
    <x v="46"/>
  </r>
  <r>
    <x v="7"/>
    <x v="2"/>
    <n v="1724"/>
    <x v="51"/>
    <x v="51"/>
    <x v="2"/>
    <x v="46"/>
  </r>
  <r>
    <x v="8"/>
    <x v="2"/>
    <n v="1724"/>
    <x v="51"/>
    <x v="51"/>
    <x v="2"/>
    <x v="46"/>
  </r>
  <r>
    <x v="9"/>
    <x v="2"/>
    <n v="1724"/>
    <x v="51"/>
    <x v="51"/>
    <x v="2"/>
    <x v="48"/>
  </r>
  <r>
    <x v="10"/>
    <x v="2"/>
    <n v="1724"/>
    <x v="51"/>
    <x v="51"/>
    <x v="2"/>
    <x v="50"/>
  </r>
  <r>
    <x v="11"/>
    <x v="2"/>
    <n v="1724"/>
    <x v="51"/>
    <x v="51"/>
    <x v="2"/>
    <x v="50"/>
  </r>
  <r>
    <x v="12"/>
    <x v="2"/>
    <n v="1724"/>
    <x v="51"/>
    <x v="51"/>
    <x v="2"/>
    <x v="141"/>
  </r>
  <r>
    <x v="13"/>
    <x v="2"/>
    <n v="1724"/>
    <x v="51"/>
    <x v="51"/>
    <x v="2"/>
    <x v="53"/>
  </r>
  <r>
    <x v="14"/>
    <x v="2"/>
    <n v="1724"/>
    <x v="51"/>
    <x v="51"/>
    <x v="2"/>
    <x v="143"/>
  </r>
  <r>
    <x v="15"/>
    <x v="2"/>
    <n v="1724"/>
    <x v="51"/>
    <x v="51"/>
    <x v="2"/>
    <x v="144"/>
  </r>
  <r>
    <x v="16"/>
    <x v="2"/>
    <n v="1724"/>
    <x v="51"/>
    <x v="51"/>
    <x v="2"/>
    <x v="55"/>
  </r>
  <r>
    <x v="17"/>
    <x v="2"/>
    <n v="1724"/>
    <x v="51"/>
    <x v="51"/>
    <x v="2"/>
    <x v="144"/>
  </r>
  <r>
    <x v="18"/>
    <x v="2"/>
    <n v="1724"/>
    <x v="51"/>
    <x v="51"/>
    <x v="2"/>
    <x v="144"/>
  </r>
  <r>
    <x v="0"/>
    <x v="2"/>
    <n v="1725"/>
    <x v="52"/>
    <x v="52"/>
    <x v="0"/>
    <x v="2159"/>
  </r>
  <r>
    <x v="1"/>
    <x v="2"/>
    <n v="1725"/>
    <x v="52"/>
    <x v="52"/>
    <x v="0"/>
    <x v="2160"/>
  </r>
  <r>
    <x v="2"/>
    <x v="2"/>
    <n v="1725"/>
    <x v="52"/>
    <x v="52"/>
    <x v="0"/>
    <x v="2161"/>
  </r>
  <r>
    <x v="3"/>
    <x v="2"/>
    <n v="1725"/>
    <x v="52"/>
    <x v="52"/>
    <x v="0"/>
    <x v="2162"/>
  </r>
  <r>
    <x v="4"/>
    <x v="2"/>
    <n v="1725"/>
    <x v="52"/>
    <x v="52"/>
    <x v="0"/>
    <x v="2163"/>
  </r>
  <r>
    <x v="5"/>
    <x v="2"/>
    <n v="1725"/>
    <x v="52"/>
    <x v="52"/>
    <x v="0"/>
    <x v="2164"/>
  </r>
  <r>
    <x v="6"/>
    <x v="2"/>
    <n v="1725"/>
    <x v="52"/>
    <x v="52"/>
    <x v="0"/>
    <x v="2165"/>
  </r>
  <r>
    <x v="7"/>
    <x v="2"/>
    <n v="1725"/>
    <x v="52"/>
    <x v="52"/>
    <x v="0"/>
    <x v="2166"/>
  </r>
  <r>
    <x v="8"/>
    <x v="2"/>
    <n v="1725"/>
    <x v="52"/>
    <x v="52"/>
    <x v="0"/>
    <x v="2167"/>
  </r>
  <r>
    <x v="9"/>
    <x v="2"/>
    <n v="1725"/>
    <x v="52"/>
    <x v="52"/>
    <x v="0"/>
    <x v="2168"/>
  </r>
  <r>
    <x v="10"/>
    <x v="2"/>
    <n v="1725"/>
    <x v="52"/>
    <x v="52"/>
    <x v="0"/>
    <x v="2169"/>
  </r>
  <r>
    <x v="11"/>
    <x v="2"/>
    <n v="1725"/>
    <x v="52"/>
    <x v="52"/>
    <x v="0"/>
    <x v="2170"/>
  </r>
  <r>
    <x v="12"/>
    <x v="2"/>
    <n v="1725"/>
    <x v="52"/>
    <x v="52"/>
    <x v="0"/>
    <x v="2171"/>
  </r>
  <r>
    <x v="13"/>
    <x v="2"/>
    <n v="1725"/>
    <x v="52"/>
    <x v="52"/>
    <x v="0"/>
    <x v="2172"/>
  </r>
  <r>
    <x v="14"/>
    <x v="2"/>
    <n v="1725"/>
    <x v="52"/>
    <x v="52"/>
    <x v="0"/>
    <x v="2173"/>
  </r>
  <r>
    <x v="15"/>
    <x v="2"/>
    <n v="1725"/>
    <x v="52"/>
    <x v="52"/>
    <x v="0"/>
    <x v="2174"/>
  </r>
  <r>
    <x v="16"/>
    <x v="2"/>
    <n v="1725"/>
    <x v="52"/>
    <x v="52"/>
    <x v="0"/>
    <x v="2175"/>
  </r>
  <r>
    <x v="17"/>
    <x v="2"/>
    <n v="1725"/>
    <x v="52"/>
    <x v="52"/>
    <x v="0"/>
    <x v="2176"/>
  </r>
  <r>
    <x v="18"/>
    <x v="2"/>
    <n v="1725"/>
    <x v="52"/>
    <x v="52"/>
    <x v="0"/>
    <x v="2177"/>
  </r>
  <r>
    <x v="0"/>
    <x v="2"/>
    <n v="1725"/>
    <x v="52"/>
    <x v="52"/>
    <x v="1"/>
    <x v="2178"/>
  </r>
  <r>
    <x v="1"/>
    <x v="2"/>
    <n v="1725"/>
    <x v="52"/>
    <x v="52"/>
    <x v="1"/>
    <x v="2179"/>
  </r>
  <r>
    <x v="2"/>
    <x v="2"/>
    <n v="1725"/>
    <x v="52"/>
    <x v="52"/>
    <x v="1"/>
    <x v="2180"/>
  </r>
  <r>
    <x v="3"/>
    <x v="2"/>
    <n v="1725"/>
    <x v="52"/>
    <x v="52"/>
    <x v="1"/>
    <x v="2181"/>
  </r>
  <r>
    <x v="4"/>
    <x v="2"/>
    <n v="1725"/>
    <x v="52"/>
    <x v="52"/>
    <x v="1"/>
    <x v="2182"/>
  </r>
  <r>
    <x v="5"/>
    <x v="2"/>
    <n v="1725"/>
    <x v="52"/>
    <x v="52"/>
    <x v="1"/>
    <x v="2183"/>
  </r>
  <r>
    <x v="6"/>
    <x v="2"/>
    <n v="1725"/>
    <x v="52"/>
    <x v="52"/>
    <x v="1"/>
    <x v="2184"/>
  </r>
  <r>
    <x v="7"/>
    <x v="2"/>
    <n v="1725"/>
    <x v="52"/>
    <x v="52"/>
    <x v="1"/>
    <x v="2185"/>
  </r>
  <r>
    <x v="8"/>
    <x v="2"/>
    <n v="1725"/>
    <x v="52"/>
    <x v="52"/>
    <x v="1"/>
    <x v="2186"/>
  </r>
  <r>
    <x v="9"/>
    <x v="2"/>
    <n v="1725"/>
    <x v="52"/>
    <x v="52"/>
    <x v="1"/>
    <x v="2187"/>
  </r>
  <r>
    <x v="10"/>
    <x v="2"/>
    <n v="1725"/>
    <x v="52"/>
    <x v="52"/>
    <x v="1"/>
    <x v="2188"/>
  </r>
  <r>
    <x v="11"/>
    <x v="2"/>
    <n v="1725"/>
    <x v="52"/>
    <x v="52"/>
    <x v="1"/>
    <x v="2189"/>
  </r>
  <r>
    <x v="12"/>
    <x v="2"/>
    <n v="1725"/>
    <x v="52"/>
    <x v="52"/>
    <x v="1"/>
    <x v="2190"/>
  </r>
  <r>
    <x v="13"/>
    <x v="2"/>
    <n v="1725"/>
    <x v="52"/>
    <x v="52"/>
    <x v="1"/>
    <x v="2191"/>
  </r>
  <r>
    <x v="14"/>
    <x v="2"/>
    <n v="1725"/>
    <x v="52"/>
    <x v="52"/>
    <x v="1"/>
    <x v="2192"/>
  </r>
  <r>
    <x v="15"/>
    <x v="2"/>
    <n v="1725"/>
    <x v="52"/>
    <x v="52"/>
    <x v="1"/>
    <x v="2193"/>
  </r>
  <r>
    <x v="16"/>
    <x v="2"/>
    <n v="1725"/>
    <x v="52"/>
    <x v="52"/>
    <x v="1"/>
    <x v="2194"/>
  </r>
  <r>
    <x v="17"/>
    <x v="2"/>
    <n v="1725"/>
    <x v="52"/>
    <x v="52"/>
    <x v="1"/>
    <x v="2195"/>
  </r>
  <r>
    <x v="18"/>
    <x v="2"/>
    <n v="1725"/>
    <x v="52"/>
    <x v="52"/>
    <x v="1"/>
    <x v="2196"/>
  </r>
  <r>
    <x v="0"/>
    <x v="2"/>
    <n v="1725"/>
    <x v="52"/>
    <x v="52"/>
    <x v="2"/>
    <x v="188"/>
  </r>
  <r>
    <x v="1"/>
    <x v="2"/>
    <n v="1725"/>
    <x v="52"/>
    <x v="52"/>
    <x v="2"/>
    <x v="467"/>
  </r>
  <r>
    <x v="2"/>
    <x v="2"/>
    <n v="1725"/>
    <x v="52"/>
    <x v="52"/>
    <x v="2"/>
    <x v="467"/>
  </r>
  <r>
    <x v="3"/>
    <x v="2"/>
    <n v="1725"/>
    <x v="52"/>
    <x v="52"/>
    <x v="2"/>
    <x v="66"/>
  </r>
  <r>
    <x v="4"/>
    <x v="2"/>
    <n v="1725"/>
    <x v="52"/>
    <x v="52"/>
    <x v="2"/>
    <x v="1165"/>
  </r>
  <r>
    <x v="5"/>
    <x v="2"/>
    <n v="1725"/>
    <x v="52"/>
    <x v="52"/>
    <x v="2"/>
    <x v="512"/>
  </r>
  <r>
    <x v="6"/>
    <x v="2"/>
    <n v="1725"/>
    <x v="52"/>
    <x v="52"/>
    <x v="2"/>
    <x v="887"/>
  </r>
  <r>
    <x v="7"/>
    <x v="2"/>
    <n v="1725"/>
    <x v="52"/>
    <x v="52"/>
    <x v="2"/>
    <x v="237"/>
  </r>
  <r>
    <x v="8"/>
    <x v="2"/>
    <n v="1725"/>
    <x v="52"/>
    <x v="52"/>
    <x v="2"/>
    <x v="645"/>
  </r>
  <r>
    <x v="9"/>
    <x v="2"/>
    <n v="1725"/>
    <x v="52"/>
    <x v="52"/>
    <x v="2"/>
    <x v="849"/>
  </r>
  <r>
    <x v="10"/>
    <x v="2"/>
    <n v="1725"/>
    <x v="52"/>
    <x v="52"/>
    <x v="2"/>
    <x v="469"/>
  </r>
  <r>
    <x v="11"/>
    <x v="2"/>
    <n v="1725"/>
    <x v="52"/>
    <x v="52"/>
    <x v="2"/>
    <x v="515"/>
  </r>
  <r>
    <x v="12"/>
    <x v="2"/>
    <n v="1725"/>
    <x v="52"/>
    <x v="52"/>
    <x v="2"/>
    <x v="195"/>
  </r>
  <r>
    <x v="13"/>
    <x v="2"/>
    <n v="1725"/>
    <x v="52"/>
    <x v="52"/>
    <x v="2"/>
    <x v="599"/>
  </r>
  <r>
    <x v="14"/>
    <x v="2"/>
    <n v="1725"/>
    <x v="52"/>
    <x v="52"/>
    <x v="2"/>
    <x v="197"/>
  </r>
  <r>
    <x v="15"/>
    <x v="2"/>
    <n v="1725"/>
    <x v="52"/>
    <x v="52"/>
    <x v="2"/>
    <x v="600"/>
  </r>
  <r>
    <x v="16"/>
    <x v="2"/>
    <n v="1725"/>
    <x v="52"/>
    <x v="52"/>
    <x v="2"/>
    <x v="243"/>
  </r>
  <r>
    <x v="17"/>
    <x v="2"/>
    <n v="1725"/>
    <x v="52"/>
    <x v="52"/>
    <x v="2"/>
    <x v="471"/>
  </r>
  <r>
    <x v="18"/>
    <x v="2"/>
    <n v="1725"/>
    <x v="52"/>
    <x v="52"/>
    <x v="2"/>
    <x v="690"/>
  </r>
  <r>
    <x v="0"/>
    <x v="2"/>
    <n v="1736"/>
    <x v="53"/>
    <x v="53"/>
    <x v="0"/>
    <x v="2197"/>
  </r>
  <r>
    <x v="1"/>
    <x v="2"/>
    <n v="1736"/>
    <x v="53"/>
    <x v="53"/>
    <x v="0"/>
    <x v="2198"/>
  </r>
  <r>
    <x v="2"/>
    <x v="2"/>
    <n v="1736"/>
    <x v="53"/>
    <x v="53"/>
    <x v="0"/>
    <x v="2199"/>
  </r>
  <r>
    <x v="3"/>
    <x v="2"/>
    <n v="1736"/>
    <x v="53"/>
    <x v="53"/>
    <x v="0"/>
    <x v="2200"/>
  </r>
  <r>
    <x v="4"/>
    <x v="2"/>
    <n v="1736"/>
    <x v="53"/>
    <x v="53"/>
    <x v="0"/>
    <x v="2201"/>
  </r>
  <r>
    <x v="5"/>
    <x v="2"/>
    <n v="1736"/>
    <x v="53"/>
    <x v="53"/>
    <x v="0"/>
    <x v="2202"/>
  </r>
  <r>
    <x v="6"/>
    <x v="2"/>
    <n v="1736"/>
    <x v="53"/>
    <x v="53"/>
    <x v="0"/>
    <x v="2203"/>
  </r>
  <r>
    <x v="7"/>
    <x v="2"/>
    <n v="1736"/>
    <x v="53"/>
    <x v="53"/>
    <x v="0"/>
    <x v="2204"/>
  </r>
  <r>
    <x v="8"/>
    <x v="2"/>
    <n v="1736"/>
    <x v="53"/>
    <x v="53"/>
    <x v="0"/>
    <x v="2205"/>
  </r>
  <r>
    <x v="9"/>
    <x v="2"/>
    <n v="1736"/>
    <x v="53"/>
    <x v="53"/>
    <x v="0"/>
    <x v="2206"/>
  </r>
  <r>
    <x v="10"/>
    <x v="2"/>
    <n v="1736"/>
    <x v="53"/>
    <x v="53"/>
    <x v="0"/>
    <x v="2207"/>
  </r>
  <r>
    <x v="11"/>
    <x v="2"/>
    <n v="1736"/>
    <x v="53"/>
    <x v="53"/>
    <x v="0"/>
    <x v="2208"/>
  </r>
  <r>
    <x v="12"/>
    <x v="2"/>
    <n v="1736"/>
    <x v="53"/>
    <x v="53"/>
    <x v="0"/>
    <x v="2209"/>
  </r>
  <r>
    <x v="13"/>
    <x v="2"/>
    <n v="1736"/>
    <x v="53"/>
    <x v="53"/>
    <x v="0"/>
    <x v="2210"/>
  </r>
  <r>
    <x v="14"/>
    <x v="2"/>
    <n v="1736"/>
    <x v="53"/>
    <x v="53"/>
    <x v="0"/>
    <x v="2211"/>
  </r>
  <r>
    <x v="15"/>
    <x v="2"/>
    <n v="1736"/>
    <x v="53"/>
    <x v="53"/>
    <x v="0"/>
    <x v="2212"/>
  </r>
  <r>
    <x v="16"/>
    <x v="2"/>
    <n v="1736"/>
    <x v="53"/>
    <x v="53"/>
    <x v="0"/>
    <x v="2213"/>
  </r>
  <r>
    <x v="17"/>
    <x v="2"/>
    <n v="1736"/>
    <x v="53"/>
    <x v="53"/>
    <x v="0"/>
    <x v="2214"/>
  </r>
  <r>
    <x v="18"/>
    <x v="2"/>
    <n v="1736"/>
    <x v="53"/>
    <x v="53"/>
    <x v="0"/>
    <x v="2215"/>
  </r>
  <r>
    <x v="0"/>
    <x v="2"/>
    <n v="1736"/>
    <x v="53"/>
    <x v="53"/>
    <x v="1"/>
    <x v="2216"/>
  </r>
  <r>
    <x v="1"/>
    <x v="2"/>
    <n v="1736"/>
    <x v="53"/>
    <x v="53"/>
    <x v="1"/>
    <x v="2217"/>
  </r>
  <r>
    <x v="2"/>
    <x v="2"/>
    <n v="1736"/>
    <x v="53"/>
    <x v="53"/>
    <x v="1"/>
    <x v="2218"/>
  </r>
  <r>
    <x v="3"/>
    <x v="2"/>
    <n v="1736"/>
    <x v="53"/>
    <x v="53"/>
    <x v="1"/>
    <x v="2219"/>
  </r>
  <r>
    <x v="4"/>
    <x v="2"/>
    <n v="1736"/>
    <x v="53"/>
    <x v="53"/>
    <x v="1"/>
    <x v="2220"/>
  </r>
  <r>
    <x v="5"/>
    <x v="2"/>
    <n v="1736"/>
    <x v="53"/>
    <x v="53"/>
    <x v="1"/>
    <x v="2221"/>
  </r>
  <r>
    <x v="6"/>
    <x v="2"/>
    <n v="1736"/>
    <x v="53"/>
    <x v="53"/>
    <x v="1"/>
    <x v="2222"/>
  </r>
  <r>
    <x v="7"/>
    <x v="2"/>
    <n v="1736"/>
    <x v="53"/>
    <x v="53"/>
    <x v="1"/>
    <x v="2223"/>
  </r>
  <r>
    <x v="8"/>
    <x v="2"/>
    <n v="1736"/>
    <x v="53"/>
    <x v="53"/>
    <x v="1"/>
    <x v="2224"/>
  </r>
  <r>
    <x v="9"/>
    <x v="2"/>
    <n v="1736"/>
    <x v="53"/>
    <x v="53"/>
    <x v="1"/>
    <x v="2225"/>
  </r>
  <r>
    <x v="10"/>
    <x v="2"/>
    <n v="1736"/>
    <x v="53"/>
    <x v="53"/>
    <x v="1"/>
    <x v="2226"/>
  </r>
  <r>
    <x v="11"/>
    <x v="2"/>
    <n v="1736"/>
    <x v="53"/>
    <x v="53"/>
    <x v="1"/>
    <x v="2227"/>
  </r>
  <r>
    <x v="12"/>
    <x v="2"/>
    <n v="1736"/>
    <x v="53"/>
    <x v="53"/>
    <x v="1"/>
    <x v="2228"/>
  </r>
  <r>
    <x v="13"/>
    <x v="2"/>
    <n v="1736"/>
    <x v="53"/>
    <x v="53"/>
    <x v="1"/>
    <x v="2229"/>
  </r>
  <r>
    <x v="14"/>
    <x v="2"/>
    <n v="1736"/>
    <x v="53"/>
    <x v="53"/>
    <x v="1"/>
    <x v="2230"/>
  </r>
  <r>
    <x v="15"/>
    <x v="2"/>
    <n v="1736"/>
    <x v="53"/>
    <x v="53"/>
    <x v="1"/>
    <x v="2231"/>
  </r>
  <r>
    <x v="16"/>
    <x v="2"/>
    <n v="1736"/>
    <x v="53"/>
    <x v="53"/>
    <x v="1"/>
    <x v="2232"/>
  </r>
  <r>
    <x v="17"/>
    <x v="2"/>
    <n v="1736"/>
    <x v="53"/>
    <x v="53"/>
    <x v="1"/>
    <x v="2233"/>
  </r>
  <r>
    <x v="18"/>
    <x v="2"/>
    <n v="1736"/>
    <x v="53"/>
    <x v="53"/>
    <x v="1"/>
    <x v="2234"/>
  </r>
  <r>
    <x v="0"/>
    <x v="2"/>
    <n v="1736"/>
    <x v="53"/>
    <x v="53"/>
    <x v="2"/>
    <x v="467"/>
  </r>
  <r>
    <x v="1"/>
    <x v="2"/>
    <n v="1736"/>
    <x v="53"/>
    <x v="53"/>
    <x v="2"/>
    <x v="467"/>
  </r>
  <r>
    <x v="2"/>
    <x v="2"/>
    <n v="1736"/>
    <x v="53"/>
    <x v="53"/>
    <x v="2"/>
    <x v="467"/>
  </r>
  <r>
    <x v="3"/>
    <x v="2"/>
    <n v="1736"/>
    <x v="53"/>
    <x v="53"/>
    <x v="2"/>
    <x v="381"/>
  </r>
  <r>
    <x v="4"/>
    <x v="2"/>
    <n v="1736"/>
    <x v="53"/>
    <x v="53"/>
    <x v="2"/>
    <x v="66"/>
  </r>
  <r>
    <x v="5"/>
    <x v="2"/>
    <n v="1736"/>
    <x v="53"/>
    <x v="53"/>
    <x v="2"/>
    <x v="438"/>
  </r>
  <r>
    <x v="6"/>
    <x v="2"/>
    <n v="1736"/>
    <x v="53"/>
    <x v="53"/>
    <x v="2"/>
    <x v="689"/>
  </r>
  <r>
    <x v="7"/>
    <x v="2"/>
    <n v="1736"/>
    <x v="53"/>
    <x v="53"/>
    <x v="2"/>
    <x v="808"/>
  </r>
  <r>
    <x v="8"/>
    <x v="2"/>
    <n v="1736"/>
    <x v="53"/>
    <x v="53"/>
    <x v="2"/>
    <x v="513"/>
  </r>
  <r>
    <x v="9"/>
    <x v="2"/>
    <n v="1736"/>
    <x v="53"/>
    <x v="53"/>
    <x v="2"/>
    <x v="193"/>
  </r>
  <r>
    <x v="10"/>
    <x v="2"/>
    <n v="1736"/>
    <x v="53"/>
    <x v="53"/>
    <x v="2"/>
    <x v="239"/>
  </r>
  <r>
    <x v="11"/>
    <x v="2"/>
    <n v="1736"/>
    <x v="53"/>
    <x v="53"/>
    <x v="2"/>
    <x v="515"/>
  </r>
  <r>
    <x v="12"/>
    <x v="2"/>
    <n v="1736"/>
    <x v="53"/>
    <x v="53"/>
    <x v="2"/>
    <x v="598"/>
  </r>
  <r>
    <x v="13"/>
    <x v="2"/>
    <n v="1736"/>
    <x v="53"/>
    <x v="53"/>
    <x v="2"/>
    <x v="241"/>
  </r>
  <r>
    <x v="14"/>
    <x v="2"/>
    <n v="1736"/>
    <x v="53"/>
    <x v="53"/>
    <x v="2"/>
    <x v="196"/>
  </r>
  <r>
    <x v="15"/>
    <x v="2"/>
    <n v="1736"/>
    <x v="53"/>
    <x v="53"/>
    <x v="2"/>
    <x v="243"/>
  </r>
  <r>
    <x v="16"/>
    <x v="2"/>
    <n v="1736"/>
    <x v="53"/>
    <x v="53"/>
    <x v="2"/>
    <x v="471"/>
  </r>
  <r>
    <x v="17"/>
    <x v="2"/>
    <n v="1736"/>
    <x v="53"/>
    <x v="53"/>
    <x v="2"/>
    <x v="135"/>
  </r>
  <r>
    <x v="18"/>
    <x v="2"/>
    <n v="1736"/>
    <x v="53"/>
    <x v="53"/>
    <x v="2"/>
    <x v="424"/>
  </r>
  <r>
    <x v="0"/>
    <x v="2"/>
    <n v="1738"/>
    <x v="54"/>
    <x v="54"/>
    <x v="0"/>
    <x v="2235"/>
  </r>
  <r>
    <x v="1"/>
    <x v="2"/>
    <n v="1738"/>
    <x v="54"/>
    <x v="54"/>
    <x v="0"/>
    <x v="2236"/>
  </r>
  <r>
    <x v="2"/>
    <x v="2"/>
    <n v="1738"/>
    <x v="54"/>
    <x v="54"/>
    <x v="0"/>
    <x v="2237"/>
  </r>
  <r>
    <x v="3"/>
    <x v="2"/>
    <n v="1738"/>
    <x v="54"/>
    <x v="54"/>
    <x v="0"/>
    <x v="2238"/>
  </r>
  <r>
    <x v="4"/>
    <x v="2"/>
    <n v="1738"/>
    <x v="54"/>
    <x v="54"/>
    <x v="0"/>
    <x v="2239"/>
  </r>
  <r>
    <x v="5"/>
    <x v="2"/>
    <n v="1738"/>
    <x v="54"/>
    <x v="54"/>
    <x v="0"/>
    <x v="2240"/>
  </r>
  <r>
    <x v="6"/>
    <x v="2"/>
    <n v="1738"/>
    <x v="54"/>
    <x v="54"/>
    <x v="0"/>
    <x v="2241"/>
  </r>
  <r>
    <x v="7"/>
    <x v="2"/>
    <n v="1738"/>
    <x v="54"/>
    <x v="54"/>
    <x v="0"/>
    <x v="2242"/>
  </r>
  <r>
    <x v="8"/>
    <x v="2"/>
    <n v="1738"/>
    <x v="54"/>
    <x v="54"/>
    <x v="0"/>
    <x v="2243"/>
  </r>
  <r>
    <x v="9"/>
    <x v="2"/>
    <n v="1738"/>
    <x v="54"/>
    <x v="54"/>
    <x v="0"/>
    <x v="2244"/>
  </r>
  <r>
    <x v="10"/>
    <x v="2"/>
    <n v="1738"/>
    <x v="54"/>
    <x v="54"/>
    <x v="0"/>
    <x v="2245"/>
  </r>
  <r>
    <x v="11"/>
    <x v="2"/>
    <n v="1738"/>
    <x v="54"/>
    <x v="54"/>
    <x v="0"/>
    <x v="2246"/>
  </r>
  <r>
    <x v="12"/>
    <x v="2"/>
    <n v="1738"/>
    <x v="54"/>
    <x v="54"/>
    <x v="0"/>
    <x v="2247"/>
  </r>
  <r>
    <x v="13"/>
    <x v="2"/>
    <n v="1738"/>
    <x v="54"/>
    <x v="54"/>
    <x v="0"/>
    <x v="2248"/>
  </r>
  <r>
    <x v="14"/>
    <x v="2"/>
    <n v="1738"/>
    <x v="54"/>
    <x v="54"/>
    <x v="0"/>
    <x v="2249"/>
  </r>
  <r>
    <x v="15"/>
    <x v="2"/>
    <n v="1738"/>
    <x v="54"/>
    <x v="54"/>
    <x v="0"/>
    <x v="2250"/>
  </r>
  <r>
    <x v="16"/>
    <x v="2"/>
    <n v="1738"/>
    <x v="54"/>
    <x v="54"/>
    <x v="0"/>
    <x v="2251"/>
  </r>
  <r>
    <x v="17"/>
    <x v="2"/>
    <n v="1738"/>
    <x v="54"/>
    <x v="54"/>
    <x v="0"/>
    <x v="2252"/>
  </r>
  <r>
    <x v="18"/>
    <x v="2"/>
    <n v="1738"/>
    <x v="54"/>
    <x v="54"/>
    <x v="0"/>
    <x v="2253"/>
  </r>
  <r>
    <x v="0"/>
    <x v="2"/>
    <n v="1738"/>
    <x v="54"/>
    <x v="54"/>
    <x v="1"/>
    <x v="2254"/>
  </r>
  <r>
    <x v="1"/>
    <x v="2"/>
    <n v="1738"/>
    <x v="54"/>
    <x v="54"/>
    <x v="1"/>
    <x v="2255"/>
  </r>
  <r>
    <x v="2"/>
    <x v="2"/>
    <n v="1738"/>
    <x v="54"/>
    <x v="54"/>
    <x v="1"/>
    <x v="2256"/>
  </r>
  <r>
    <x v="3"/>
    <x v="2"/>
    <n v="1738"/>
    <x v="54"/>
    <x v="54"/>
    <x v="1"/>
    <x v="2257"/>
  </r>
  <r>
    <x v="4"/>
    <x v="2"/>
    <n v="1738"/>
    <x v="54"/>
    <x v="54"/>
    <x v="1"/>
    <x v="2258"/>
  </r>
  <r>
    <x v="5"/>
    <x v="2"/>
    <n v="1738"/>
    <x v="54"/>
    <x v="54"/>
    <x v="1"/>
    <x v="2259"/>
  </r>
  <r>
    <x v="6"/>
    <x v="2"/>
    <n v="1738"/>
    <x v="54"/>
    <x v="54"/>
    <x v="1"/>
    <x v="2260"/>
  </r>
  <r>
    <x v="7"/>
    <x v="2"/>
    <n v="1738"/>
    <x v="54"/>
    <x v="54"/>
    <x v="1"/>
    <x v="2261"/>
  </r>
  <r>
    <x v="8"/>
    <x v="2"/>
    <n v="1738"/>
    <x v="54"/>
    <x v="54"/>
    <x v="1"/>
    <x v="2262"/>
  </r>
  <r>
    <x v="9"/>
    <x v="2"/>
    <n v="1738"/>
    <x v="54"/>
    <x v="54"/>
    <x v="1"/>
    <x v="2263"/>
  </r>
  <r>
    <x v="10"/>
    <x v="2"/>
    <n v="1738"/>
    <x v="54"/>
    <x v="54"/>
    <x v="1"/>
    <x v="2264"/>
  </r>
  <r>
    <x v="11"/>
    <x v="2"/>
    <n v="1738"/>
    <x v="54"/>
    <x v="54"/>
    <x v="1"/>
    <x v="2265"/>
  </r>
  <r>
    <x v="12"/>
    <x v="2"/>
    <n v="1738"/>
    <x v="54"/>
    <x v="54"/>
    <x v="1"/>
    <x v="2266"/>
  </r>
  <r>
    <x v="13"/>
    <x v="2"/>
    <n v="1738"/>
    <x v="54"/>
    <x v="54"/>
    <x v="1"/>
    <x v="2267"/>
  </r>
  <r>
    <x v="14"/>
    <x v="2"/>
    <n v="1738"/>
    <x v="54"/>
    <x v="54"/>
    <x v="1"/>
    <x v="907"/>
  </r>
  <r>
    <x v="15"/>
    <x v="2"/>
    <n v="1738"/>
    <x v="54"/>
    <x v="54"/>
    <x v="1"/>
    <x v="2268"/>
  </r>
  <r>
    <x v="16"/>
    <x v="2"/>
    <n v="1738"/>
    <x v="54"/>
    <x v="54"/>
    <x v="1"/>
    <x v="2269"/>
  </r>
  <r>
    <x v="17"/>
    <x v="2"/>
    <n v="1738"/>
    <x v="54"/>
    <x v="54"/>
    <x v="1"/>
    <x v="2270"/>
  </r>
  <r>
    <x v="18"/>
    <x v="2"/>
    <n v="1738"/>
    <x v="54"/>
    <x v="54"/>
    <x v="1"/>
    <x v="2271"/>
  </r>
  <r>
    <x v="0"/>
    <x v="2"/>
    <n v="1738"/>
    <x v="54"/>
    <x v="54"/>
    <x v="2"/>
    <x v="926"/>
  </r>
  <r>
    <x v="1"/>
    <x v="2"/>
    <n v="1738"/>
    <x v="54"/>
    <x v="54"/>
    <x v="2"/>
    <x v="926"/>
  </r>
  <r>
    <x v="2"/>
    <x v="2"/>
    <n v="1738"/>
    <x v="54"/>
    <x v="54"/>
    <x v="2"/>
    <x v="137"/>
  </r>
  <r>
    <x v="3"/>
    <x v="2"/>
    <n v="1738"/>
    <x v="54"/>
    <x v="54"/>
    <x v="2"/>
    <x v="518"/>
  </r>
  <r>
    <x v="4"/>
    <x v="2"/>
    <n v="1738"/>
    <x v="54"/>
    <x v="54"/>
    <x v="2"/>
    <x v="518"/>
  </r>
  <r>
    <x v="5"/>
    <x v="2"/>
    <n v="1738"/>
    <x v="54"/>
    <x v="54"/>
    <x v="2"/>
    <x v="138"/>
  </r>
  <r>
    <x v="6"/>
    <x v="2"/>
    <n v="1738"/>
    <x v="54"/>
    <x v="54"/>
    <x v="2"/>
    <x v="810"/>
  </r>
  <r>
    <x v="7"/>
    <x v="2"/>
    <n v="1738"/>
    <x v="54"/>
    <x v="54"/>
    <x v="2"/>
    <x v="43"/>
  </r>
  <r>
    <x v="8"/>
    <x v="2"/>
    <n v="1738"/>
    <x v="54"/>
    <x v="54"/>
    <x v="2"/>
    <x v="43"/>
  </r>
  <r>
    <x v="9"/>
    <x v="2"/>
    <n v="1738"/>
    <x v="54"/>
    <x v="54"/>
    <x v="2"/>
    <x v="247"/>
  </r>
  <r>
    <x v="10"/>
    <x v="2"/>
    <n v="1738"/>
    <x v="54"/>
    <x v="54"/>
    <x v="2"/>
    <x v="140"/>
  </r>
  <r>
    <x v="11"/>
    <x v="2"/>
    <n v="1738"/>
    <x v="54"/>
    <x v="54"/>
    <x v="2"/>
    <x v="140"/>
  </r>
  <r>
    <x v="12"/>
    <x v="2"/>
    <n v="1738"/>
    <x v="54"/>
    <x v="54"/>
    <x v="2"/>
    <x v="47"/>
  </r>
  <r>
    <x v="13"/>
    <x v="2"/>
    <n v="1738"/>
    <x v="54"/>
    <x v="54"/>
    <x v="2"/>
    <x v="47"/>
  </r>
  <r>
    <x v="14"/>
    <x v="2"/>
    <n v="1738"/>
    <x v="54"/>
    <x v="54"/>
    <x v="2"/>
    <x v="141"/>
  </r>
  <r>
    <x v="15"/>
    <x v="2"/>
    <n v="1738"/>
    <x v="54"/>
    <x v="54"/>
    <x v="2"/>
    <x v="142"/>
  </r>
  <r>
    <x v="16"/>
    <x v="2"/>
    <n v="1738"/>
    <x v="54"/>
    <x v="54"/>
    <x v="2"/>
    <x v="142"/>
  </r>
  <r>
    <x v="17"/>
    <x v="2"/>
    <n v="1738"/>
    <x v="54"/>
    <x v="54"/>
    <x v="2"/>
    <x v="54"/>
  </r>
  <r>
    <x v="18"/>
    <x v="2"/>
    <n v="1738"/>
    <x v="54"/>
    <x v="54"/>
    <x v="2"/>
    <x v="54"/>
  </r>
  <r>
    <x v="0"/>
    <x v="2"/>
    <n v="1739"/>
    <x v="55"/>
    <x v="55"/>
    <x v="0"/>
    <x v="2272"/>
  </r>
  <r>
    <x v="1"/>
    <x v="2"/>
    <n v="1739"/>
    <x v="55"/>
    <x v="55"/>
    <x v="0"/>
    <x v="2273"/>
  </r>
  <r>
    <x v="2"/>
    <x v="2"/>
    <n v="1739"/>
    <x v="55"/>
    <x v="55"/>
    <x v="0"/>
    <x v="2274"/>
  </r>
  <r>
    <x v="3"/>
    <x v="2"/>
    <n v="1739"/>
    <x v="55"/>
    <x v="55"/>
    <x v="0"/>
    <x v="2275"/>
  </r>
  <r>
    <x v="4"/>
    <x v="2"/>
    <n v="1739"/>
    <x v="55"/>
    <x v="55"/>
    <x v="0"/>
    <x v="2276"/>
  </r>
  <r>
    <x v="5"/>
    <x v="2"/>
    <n v="1739"/>
    <x v="55"/>
    <x v="55"/>
    <x v="0"/>
    <x v="2277"/>
  </r>
  <r>
    <x v="6"/>
    <x v="2"/>
    <n v="1739"/>
    <x v="55"/>
    <x v="55"/>
    <x v="0"/>
    <x v="2278"/>
  </r>
  <r>
    <x v="7"/>
    <x v="2"/>
    <n v="1739"/>
    <x v="55"/>
    <x v="55"/>
    <x v="0"/>
    <x v="2279"/>
  </r>
  <r>
    <x v="8"/>
    <x v="2"/>
    <n v="1739"/>
    <x v="55"/>
    <x v="55"/>
    <x v="0"/>
    <x v="2280"/>
  </r>
  <r>
    <x v="9"/>
    <x v="2"/>
    <n v="1739"/>
    <x v="55"/>
    <x v="55"/>
    <x v="0"/>
    <x v="2281"/>
  </r>
  <r>
    <x v="10"/>
    <x v="2"/>
    <n v="1739"/>
    <x v="55"/>
    <x v="55"/>
    <x v="0"/>
    <x v="700"/>
  </r>
  <r>
    <x v="11"/>
    <x v="2"/>
    <n v="1739"/>
    <x v="55"/>
    <x v="55"/>
    <x v="0"/>
    <x v="193"/>
  </r>
  <r>
    <x v="12"/>
    <x v="2"/>
    <n v="1739"/>
    <x v="55"/>
    <x v="55"/>
    <x v="0"/>
    <x v="2282"/>
  </r>
  <r>
    <x v="13"/>
    <x v="2"/>
    <n v="1739"/>
    <x v="55"/>
    <x v="55"/>
    <x v="0"/>
    <x v="2283"/>
  </r>
  <r>
    <x v="14"/>
    <x v="2"/>
    <n v="1739"/>
    <x v="55"/>
    <x v="55"/>
    <x v="0"/>
    <x v="2284"/>
  </r>
  <r>
    <x v="15"/>
    <x v="2"/>
    <n v="1739"/>
    <x v="55"/>
    <x v="55"/>
    <x v="0"/>
    <x v="2285"/>
  </r>
  <r>
    <x v="16"/>
    <x v="2"/>
    <n v="1739"/>
    <x v="55"/>
    <x v="55"/>
    <x v="0"/>
    <x v="2286"/>
  </r>
  <r>
    <x v="17"/>
    <x v="2"/>
    <n v="1739"/>
    <x v="55"/>
    <x v="55"/>
    <x v="0"/>
    <x v="2287"/>
  </r>
  <r>
    <x v="18"/>
    <x v="2"/>
    <n v="1739"/>
    <x v="55"/>
    <x v="55"/>
    <x v="0"/>
    <x v="2288"/>
  </r>
  <r>
    <x v="0"/>
    <x v="2"/>
    <n v="1739"/>
    <x v="55"/>
    <x v="55"/>
    <x v="1"/>
    <x v="2289"/>
  </r>
  <r>
    <x v="1"/>
    <x v="2"/>
    <n v="1739"/>
    <x v="55"/>
    <x v="55"/>
    <x v="1"/>
    <x v="2290"/>
  </r>
  <r>
    <x v="2"/>
    <x v="2"/>
    <n v="1739"/>
    <x v="55"/>
    <x v="55"/>
    <x v="1"/>
    <x v="2291"/>
  </r>
  <r>
    <x v="3"/>
    <x v="2"/>
    <n v="1739"/>
    <x v="55"/>
    <x v="55"/>
    <x v="1"/>
    <x v="2292"/>
  </r>
  <r>
    <x v="4"/>
    <x v="2"/>
    <n v="1739"/>
    <x v="55"/>
    <x v="55"/>
    <x v="1"/>
    <x v="2293"/>
  </r>
  <r>
    <x v="5"/>
    <x v="2"/>
    <n v="1739"/>
    <x v="55"/>
    <x v="55"/>
    <x v="1"/>
    <x v="2294"/>
  </r>
  <r>
    <x v="6"/>
    <x v="2"/>
    <n v="1739"/>
    <x v="55"/>
    <x v="55"/>
    <x v="1"/>
    <x v="2295"/>
  </r>
  <r>
    <x v="7"/>
    <x v="2"/>
    <n v="1739"/>
    <x v="55"/>
    <x v="55"/>
    <x v="1"/>
    <x v="2296"/>
  </r>
  <r>
    <x v="8"/>
    <x v="2"/>
    <n v="1739"/>
    <x v="55"/>
    <x v="55"/>
    <x v="1"/>
    <x v="2297"/>
  </r>
  <r>
    <x v="9"/>
    <x v="2"/>
    <n v="1739"/>
    <x v="55"/>
    <x v="55"/>
    <x v="1"/>
    <x v="2298"/>
  </r>
  <r>
    <x v="10"/>
    <x v="2"/>
    <n v="1739"/>
    <x v="55"/>
    <x v="55"/>
    <x v="1"/>
    <x v="2299"/>
  </r>
  <r>
    <x v="11"/>
    <x v="2"/>
    <n v="1739"/>
    <x v="55"/>
    <x v="55"/>
    <x v="1"/>
    <x v="2300"/>
  </r>
  <r>
    <x v="12"/>
    <x v="2"/>
    <n v="1739"/>
    <x v="55"/>
    <x v="55"/>
    <x v="1"/>
    <x v="2301"/>
  </r>
  <r>
    <x v="13"/>
    <x v="2"/>
    <n v="1739"/>
    <x v="55"/>
    <x v="55"/>
    <x v="1"/>
    <x v="2302"/>
  </r>
  <r>
    <x v="14"/>
    <x v="2"/>
    <n v="1739"/>
    <x v="55"/>
    <x v="55"/>
    <x v="1"/>
    <x v="2303"/>
  </r>
  <r>
    <x v="15"/>
    <x v="2"/>
    <n v="1739"/>
    <x v="55"/>
    <x v="55"/>
    <x v="1"/>
    <x v="2304"/>
  </r>
  <r>
    <x v="16"/>
    <x v="2"/>
    <n v="1739"/>
    <x v="55"/>
    <x v="55"/>
    <x v="1"/>
    <x v="2305"/>
  </r>
  <r>
    <x v="17"/>
    <x v="2"/>
    <n v="1739"/>
    <x v="55"/>
    <x v="55"/>
    <x v="1"/>
    <x v="2306"/>
  </r>
  <r>
    <x v="18"/>
    <x v="2"/>
    <n v="1739"/>
    <x v="55"/>
    <x v="55"/>
    <x v="1"/>
    <x v="2307"/>
  </r>
  <r>
    <x v="0"/>
    <x v="2"/>
    <n v="1739"/>
    <x v="55"/>
    <x v="55"/>
    <x v="2"/>
    <x v="290"/>
  </r>
  <r>
    <x v="1"/>
    <x v="2"/>
    <n v="1739"/>
    <x v="55"/>
    <x v="55"/>
    <x v="2"/>
    <x v="290"/>
  </r>
  <r>
    <x v="2"/>
    <x v="2"/>
    <n v="1739"/>
    <x v="55"/>
    <x v="55"/>
    <x v="2"/>
    <x v="291"/>
  </r>
  <r>
    <x v="3"/>
    <x v="2"/>
    <n v="1739"/>
    <x v="55"/>
    <x v="55"/>
    <x v="2"/>
    <x v="291"/>
  </r>
  <r>
    <x v="4"/>
    <x v="2"/>
    <n v="1739"/>
    <x v="55"/>
    <x v="55"/>
    <x v="2"/>
    <x v="291"/>
  </r>
  <r>
    <x v="5"/>
    <x v="2"/>
    <n v="1739"/>
    <x v="55"/>
    <x v="55"/>
    <x v="2"/>
    <x v="286"/>
  </r>
  <r>
    <x v="6"/>
    <x v="2"/>
    <n v="1739"/>
    <x v="55"/>
    <x v="55"/>
    <x v="2"/>
    <x v="767"/>
  </r>
  <r>
    <x v="7"/>
    <x v="2"/>
    <n v="1739"/>
    <x v="55"/>
    <x v="55"/>
    <x v="2"/>
    <x v="288"/>
  </r>
  <r>
    <x v="8"/>
    <x v="2"/>
    <n v="1739"/>
    <x v="55"/>
    <x v="55"/>
    <x v="2"/>
    <x v="288"/>
  </r>
  <r>
    <x v="9"/>
    <x v="2"/>
    <n v="1739"/>
    <x v="55"/>
    <x v="55"/>
    <x v="2"/>
    <x v="1002"/>
  </r>
  <r>
    <x v="10"/>
    <x v="2"/>
    <n v="1739"/>
    <x v="55"/>
    <x v="55"/>
    <x v="2"/>
    <x v="331"/>
  </r>
  <r>
    <x v="11"/>
    <x v="2"/>
    <n v="1739"/>
    <x v="55"/>
    <x v="55"/>
    <x v="2"/>
    <x v="331"/>
  </r>
  <r>
    <x v="12"/>
    <x v="2"/>
    <n v="1739"/>
    <x v="55"/>
    <x v="55"/>
    <x v="2"/>
    <x v="331"/>
  </r>
  <r>
    <x v="13"/>
    <x v="2"/>
    <n v="1739"/>
    <x v="55"/>
    <x v="55"/>
    <x v="2"/>
    <x v="90"/>
  </r>
  <r>
    <x v="14"/>
    <x v="2"/>
    <n v="1739"/>
    <x v="55"/>
    <x v="55"/>
    <x v="2"/>
    <x v="90"/>
  </r>
  <r>
    <x v="15"/>
    <x v="2"/>
    <n v="1739"/>
    <x v="55"/>
    <x v="55"/>
    <x v="2"/>
    <x v="90"/>
  </r>
  <r>
    <x v="16"/>
    <x v="2"/>
    <n v="1739"/>
    <x v="55"/>
    <x v="55"/>
    <x v="2"/>
    <x v="90"/>
  </r>
  <r>
    <x v="17"/>
    <x v="2"/>
    <n v="1739"/>
    <x v="55"/>
    <x v="55"/>
    <x v="2"/>
    <x v="90"/>
  </r>
  <r>
    <x v="18"/>
    <x v="2"/>
    <n v="1739"/>
    <x v="55"/>
    <x v="55"/>
    <x v="2"/>
    <x v="90"/>
  </r>
  <r>
    <x v="0"/>
    <x v="2"/>
    <n v="1740"/>
    <x v="56"/>
    <x v="56"/>
    <x v="0"/>
    <x v="2308"/>
  </r>
  <r>
    <x v="1"/>
    <x v="2"/>
    <n v="1740"/>
    <x v="56"/>
    <x v="56"/>
    <x v="0"/>
    <x v="2309"/>
  </r>
  <r>
    <x v="2"/>
    <x v="2"/>
    <n v="1740"/>
    <x v="56"/>
    <x v="56"/>
    <x v="0"/>
    <x v="2310"/>
  </r>
  <r>
    <x v="3"/>
    <x v="2"/>
    <n v="1740"/>
    <x v="56"/>
    <x v="56"/>
    <x v="0"/>
    <x v="2311"/>
  </r>
  <r>
    <x v="4"/>
    <x v="2"/>
    <n v="1740"/>
    <x v="56"/>
    <x v="56"/>
    <x v="0"/>
    <x v="2312"/>
  </r>
  <r>
    <x v="5"/>
    <x v="2"/>
    <n v="1740"/>
    <x v="56"/>
    <x v="56"/>
    <x v="0"/>
    <x v="2313"/>
  </r>
  <r>
    <x v="6"/>
    <x v="2"/>
    <n v="1740"/>
    <x v="56"/>
    <x v="56"/>
    <x v="0"/>
    <x v="2314"/>
  </r>
  <r>
    <x v="7"/>
    <x v="2"/>
    <n v="1740"/>
    <x v="56"/>
    <x v="56"/>
    <x v="0"/>
    <x v="2315"/>
  </r>
  <r>
    <x v="8"/>
    <x v="2"/>
    <n v="1740"/>
    <x v="56"/>
    <x v="56"/>
    <x v="0"/>
    <x v="2316"/>
  </r>
  <r>
    <x v="9"/>
    <x v="2"/>
    <n v="1740"/>
    <x v="56"/>
    <x v="56"/>
    <x v="0"/>
    <x v="67"/>
  </r>
  <r>
    <x v="10"/>
    <x v="2"/>
    <n v="1740"/>
    <x v="56"/>
    <x v="56"/>
    <x v="0"/>
    <x v="2317"/>
  </r>
  <r>
    <x v="11"/>
    <x v="2"/>
    <n v="1740"/>
    <x v="56"/>
    <x v="56"/>
    <x v="0"/>
    <x v="2318"/>
  </r>
  <r>
    <x v="12"/>
    <x v="2"/>
    <n v="1740"/>
    <x v="56"/>
    <x v="56"/>
    <x v="0"/>
    <x v="2319"/>
  </r>
  <r>
    <x v="13"/>
    <x v="2"/>
    <n v="1740"/>
    <x v="56"/>
    <x v="56"/>
    <x v="0"/>
    <x v="2320"/>
  </r>
  <r>
    <x v="14"/>
    <x v="2"/>
    <n v="1740"/>
    <x v="56"/>
    <x v="56"/>
    <x v="0"/>
    <x v="2321"/>
  </r>
  <r>
    <x v="15"/>
    <x v="2"/>
    <n v="1740"/>
    <x v="56"/>
    <x v="56"/>
    <x v="0"/>
    <x v="2322"/>
  </r>
  <r>
    <x v="16"/>
    <x v="2"/>
    <n v="1740"/>
    <x v="56"/>
    <x v="56"/>
    <x v="0"/>
    <x v="2323"/>
  </r>
  <r>
    <x v="17"/>
    <x v="2"/>
    <n v="1740"/>
    <x v="56"/>
    <x v="56"/>
    <x v="0"/>
    <x v="2324"/>
  </r>
  <r>
    <x v="18"/>
    <x v="2"/>
    <n v="1740"/>
    <x v="56"/>
    <x v="56"/>
    <x v="0"/>
    <x v="2325"/>
  </r>
  <r>
    <x v="0"/>
    <x v="2"/>
    <n v="1740"/>
    <x v="56"/>
    <x v="56"/>
    <x v="1"/>
    <x v="2326"/>
  </r>
  <r>
    <x v="1"/>
    <x v="2"/>
    <n v="1740"/>
    <x v="56"/>
    <x v="56"/>
    <x v="1"/>
    <x v="2327"/>
  </r>
  <r>
    <x v="2"/>
    <x v="2"/>
    <n v="1740"/>
    <x v="56"/>
    <x v="56"/>
    <x v="1"/>
    <x v="2328"/>
  </r>
  <r>
    <x v="3"/>
    <x v="2"/>
    <n v="1740"/>
    <x v="56"/>
    <x v="56"/>
    <x v="1"/>
    <x v="2329"/>
  </r>
  <r>
    <x v="4"/>
    <x v="2"/>
    <n v="1740"/>
    <x v="56"/>
    <x v="56"/>
    <x v="1"/>
    <x v="2330"/>
  </r>
  <r>
    <x v="5"/>
    <x v="2"/>
    <n v="1740"/>
    <x v="56"/>
    <x v="56"/>
    <x v="1"/>
    <x v="2331"/>
  </r>
  <r>
    <x v="6"/>
    <x v="2"/>
    <n v="1740"/>
    <x v="56"/>
    <x v="56"/>
    <x v="1"/>
    <x v="2332"/>
  </r>
  <r>
    <x v="7"/>
    <x v="2"/>
    <n v="1740"/>
    <x v="56"/>
    <x v="56"/>
    <x v="1"/>
    <x v="2333"/>
  </r>
  <r>
    <x v="8"/>
    <x v="2"/>
    <n v="1740"/>
    <x v="56"/>
    <x v="56"/>
    <x v="1"/>
    <x v="2334"/>
  </r>
  <r>
    <x v="9"/>
    <x v="2"/>
    <n v="1740"/>
    <x v="56"/>
    <x v="56"/>
    <x v="1"/>
    <x v="2335"/>
  </r>
  <r>
    <x v="10"/>
    <x v="2"/>
    <n v="1740"/>
    <x v="56"/>
    <x v="56"/>
    <x v="1"/>
    <x v="2336"/>
  </r>
  <r>
    <x v="11"/>
    <x v="2"/>
    <n v="1740"/>
    <x v="56"/>
    <x v="56"/>
    <x v="1"/>
    <x v="2337"/>
  </r>
  <r>
    <x v="12"/>
    <x v="2"/>
    <n v="1740"/>
    <x v="56"/>
    <x v="56"/>
    <x v="1"/>
    <x v="2338"/>
  </r>
  <r>
    <x v="13"/>
    <x v="2"/>
    <n v="1740"/>
    <x v="56"/>
    <x v="56"/>
    <x v="1"/>
    <x v="2339"/>
  </r>
  <r>
    <x v="14"/>
    <x v="2"/>
    <n v="1740"/>
    <x v="56"/>
    <x v="56"/>
    <x v="1"/>
    <x v="2340"/>
  </r>
  <r>
    <x v="15"/>
    <x v="2"/>
    <n v="1740"/>
    <x v="56"/>
    <x v="56"/>
    <x v="1"/>
    <x v="2341"/>
  </r>
  <r>
    <x v="16"/>
    <x v="2"/>
    <n v="1740"/>
    <x v="56"/>
    <x v="56"/>
    <x v="1"/>
    <x v="2342"/>
  </r>
  <r>
    <x v="17"/>
    <x v="2"/>
    <n v="1740"/>
    <x v="56"/>
    <x v="56"/>
    <x v="1"/>
    <x v="2343"/>
  </r>
  <r>
    <x v="18"/>
    <x v="2"/>
    <n v="1740"/>
    <x v="56"/>
    <x v="56"/>
    <x v="1"/>
    <x v="2344"/>
  </r>
  <r>
    <x v="0"/>
    <x v="2"/>
    <n v="1740"/>
    <x v="56"/>
    <x v="56"/>
    <x v="2"/>
    <x v="53"/>
  </r>
  <r>
    <x v="1"/>
    <x v="2"/>
    <n v="1740"/>
    <x v="56"/>
    <x v="56"/>
    <x v="2"/>
    <x v="53"/>
  </r>
  <r>
    <x v="2"/>
    <x v="2"/>
    <n v="1740"/>
    <x v="56"/>
    <x v="56"/>
    <x v="2"/>
    <x v="143"/>
  </r>
  <r>
    <x v="3"/>
    <x v="2"/>
    <n v="1740"/>
    <x v="56"/>
    <x v="56"/>
    <x v="2"/>
    <x v="143"/>
  </r>
  <r>
    <x v="4"/>
    <x v="2"/>
    <n v="1740"/>
    <x v="56"/>
    <x v="56"/>
    <x v="2"/>
    <x v="55"/>
  </r>
  <r>
    <x v="5"/>
    <x v="2"/>
    <n v="1740"/>
    <x v="56"/>
    <x v="56"/>
    <x v="2"/>
    <x v="144"/>
  </r>
  <r>
    <x v="6"/>
    <x v="2"/>
    <n v="1740"/>
    <x v="56"/>
    <x v="56"/>
    <x v="2"/>
    <x v="330"/>
  </r>
  <r>
    <x v="7"/>
    <x v="2"/>
    <n v="1740"/>
    <x v="56"/>
    <x v="56"/>
    <x v="2"/>
    <x v="291"/>
  </r>
  <r>
    <x v="8"/>
    <x v="2"/>
    <n v="1740"/>
    <x v="56"/>
    <x v="56"/>
    <x v="2"/>
    <x v="286"/>
  </r>
  <r>
    <x v="9"/>
    <x v="2"/>
    <n v="1740"/>
    <x v="56"/>
    <x v="56"/>
    <x v="2"/>
    <x v="286"/>
  </r>
  <r>
    <x v="10"/>
    <x v="2"/>
    <n v="1740"/>
    <x v="56"/>
    <x v="56"/>
    <x v="2"/>
    <x v="286"/>
  </r>
  <r>
    <x v="11"/>
    <x v="2"/>
    <n v="1740"/>
    <x v="56"/>
    <x v="56"/>
    <x v="2"/>
    <x v="286"/>
  </r>
  <r>
    <x v="12"/>
    <x v="2"/>
    <n v="1740"/>
    <x v="56"/>
    <x v="56"/>
    <x v="2"/>
    <x v="286"/>
  </r>
  <r>
    <x v="13"/>
    <x v="2"/>
    <n v="1740"/>
    <x v="56"/>
    <x v="56"/>
    <x v="2"/>
    <x v="287"/>
  </r>
  <r>
    <x v="14"/>
    <x v="2"/>
    <n v="1740"/>
    <x v="56"/>
    <x v="56"/>
    <x v="2"/>
    <x v="287"/>
  </r>
  <r>
    <x v="15"/>
    <x v="2"/>
    <n v="1740"/>
    <x v="56"/>
    <x v="56"/>
    <x v="2"/>
    <x v="287"/>
  </r>
  <r>
    <x v="16"/>
    <x v="2"/>
    <n v="1740"/>
    <x v="56"/>
    <x v="56"/>
    <x v="2"/>
    <x v="287"/>
  </r>
  <r>
    <x v="17"/>
    <x v="2"/>
    <n v="1740"/>
    <x v="56"/>
    <x v="56"/>
    <x v="2"/>
    <x v="288"/>
  </r>
  <r>
    <x v="18"/>
    <x v="2"/>
    <n v="1740"/>
    <x v="56"/>
    <x v="56"/>
    <x v="2"/>
    <x v="287"/>
  </r>
  <r>
    <x v="0"/>
    <x v="2"/>
    <n v="1742"/>
    <x v="57"/>
    <x v="57"/>
    <x v="0"/>
    <x v="2345"/>
  </r>
  <r>
    <x v="1"/>
    <x v="2"/>
    <n v="1742"/>
    <x v="57"/>
    <x v="57"/>
    <x v="0"/>
    <x v="2346"/>
  </r>
  <r>
    <x v="2"/>
    <x v="2"/>
    <n v="1742"/>
    <x v="57"/>
    <x v="57"/>
    <x v="0"/>
    <x v="2347"/>
  </r>
  <r>
    <x v="3"/>
    <x v="2"/>
    <n v="1742"/>
    <x v="57"/>
    <x v="57"/>
    <x v="0"/>
    <x v="2348"/>
  </r>
  <r>
    <x v="4"/>
    <x v="2"/>
    <n v="1742"/>
    <x v="57"/>
    <x v="57"/>
    <x v="0"/>
    <x v="2349"/>
  </r>
  <r>
    <x v="5"/>
    <x v="2"/>
    <n v="1742"/>
    <x v="57"/>
    <x v="57"/>
    <x v="0"/>
    <x v="2350"/>
  </r>
  <r>
    <x v="6"/>
    <x v="2"/>
    <n v="1742"/>
    <x v="57"/>
    <x v="57"/>
    <x v="0"/>
    <x v="2351"/>
  </r>
  <r>
    <x v="7"/>
    <x v="2"/>
    <n v="1742"/>
    <x v="57"/>
    <x v="57"/>
    <x v="0"/>
    <x v="2352"/>
  </r>
  <r>
    <x v="8"/>
    <x v="2"/>
    <n v="1742"/>
    <x v="57"/>
    <x v="57"/>
    <x v="0"/>
    <x v="2353"/>
  </r>
  <r>
    <x v="9"/>
    <x v="2"/>
    <n v="1742"/>
    <x v="57"/>
    <x v="57"/>
    <x v="0"/>
    <x v="2354"/>
  </r>
  <r>
    <x v="10"/>
    <x v="2"/>
    <n v="1742"/>
    <x v="57"/>
    <x v="57"/>
    <x v="0"/>
    <x v="2355"/>
  </r>
  <r>
    <x v="11"/>
    <x v="2"/>
    <n v="1742"/>
    <x v="57"/>
    <x v="57"/>
    <x v="0"/>
    <x v="2356"/>
  </r>
  <r>
    <x v="12"/>
    <x v="2"/>
    <n v="1742"/>
    <x v="57"/>
    <x v="57"/>
    <x v="0"/>
    <x v="2357"/>
  </r>
  <r>
    <x v="13"/>
    <x v="2"/>
    <n v="1742"/>
    <x v="57"/>
    <x v="57"/>
    <x v="0"/>
    <x v="2358"/>
  </r>
  <r>
    <x v="14"/>
    <x v="2"/>
    <n v="1742"/>
    <x v="57"/>
    <x v="57"/>
    <x v="0"/>
    <x v="2359"/>
  </r>
  <r>
    <x v="15"/>
    <x v="2"/>
    <n v="1742"/>
    <x v="57"/>
    <x v="57"/>
    <x v="0"/>
    <x v="2360"/>
  </r>
  <r>
    <x v="16"/>
    <x v="2"/>
    <n v="1742"/>
    <x v="57"/>
    <x v="57"/>
    <x v="0"/>
    <x v="2361"/>
  </r>
  <r>
    <x v="17"/>
    <x v="2"/>
    <n v="1742"/>
    <x v="57"/>
    <x v="57"/>
    <x v="0"/>
    <x v="2362"/>
  </r>
  <r>
    <x v="18"/>
    <x v="2"/>
    <n v="1742"/>
    <x v="57"/>
    <x v="57"/>
    <x v="0"/>
    <x v="2363"/>
  </r>
  <r>
    <x v="0"/>
    <x v="2"/>
    <n v="1742"/>
    <x v="57"/>
    <x v="57"/>
    <x v="1"/>
    <x v="2364"/>
  </r>
  <r>
    <x v="1"/>
    <x v="2"/>
    <n v="1742"/>
    <x v="57"/>
    <x v="57"/>
    <x v="1"/>
    <x v="2365"/>
  </r>
  <r>
    <x v="2"/>
    <x v="2"/>
    <n v="1742"/>
    <x v="57"/>
    <x v="57"/>
    <x v="1"/>
    <x v="2366"/>
  </r>
  <r>
    <x v="3"/>
    <x v="2"/>
    <n v="1742"/>
    <x v="57"/>
    <x v="57"/>
    <x v="1"/>
    <x v="2367"/>
  </r>
  <r>
    <x v="4"/>
    <x v="2"/>
    <n v="1742"/>
    <x v="57"/>
    <x v="57"/>
    <x v="1"/>
    <x v="2368"/>
  </r>
  <r>
    <x v="5"/>
    <x v="2"/>
    <n v="1742"/>
    <x v="57"/>
    <x v="57"/>
    <x v="1"/>
    <x v="2369"/>
  </r>
  <r>
    <x v="6"/>
    <x v="2"/>
    <n v="1742"/>
    <x v="57"/>
    <x v="57"/>
    <x v="1"/>
    <x v="2370"/>
  </r>
  <r>
    <x v="7"/>
    <x v="2"/>
    <n v="1742"/>
    <x v="57"/>
    <x v="57"/>
    <x v="1"/>
    <x v="2371"/>
  </r>
  <r>
    <x v="8"/>
    <x v="2"/>
    <n v="1742"/>
    <x v="57"/>
    <x v="57"/>
    <x v="1"/>
    <x v="2372"/>
  </r>
  <r>
    <x v="9"/>
    <x v="2"/>
    <n v="1742"/>
    <x v="57"/>
    <x v="57"/>
    <x v="1"/>
    <x v="2373"/>
  </r>
  <r>
    <x v="10"/>
    <x v="2"/>
    <n v="1742"/>
    <x v="57"/>
    <x v="57"/>
    <x v="1"/>
    <x v="2374"/>
  </r>
  <r>
    <x v="11"/>
    <x v="2"/>
    <n v="1742"/>
    <x v="57"/>
    <x v="57"/>
    <x v="1"/>
    <x v="2375"/>
  </r>
  <r>
    <x v="12"/>
    <x v="2"/>
    <n v="1742"/>
    <x v="57"/>
    <x v="57"/>
    <x v="1"/>
    <x v="2376"/>
  </r>
  <r>
    <x v="13"/>
    <x v="2"/>
    <n v="1742"/>
    <x v="57"/>
    <x v="57"/>
    <x v="1"/>
    <x v="2377"/>
  </r>
  <r>
    <x v="14"/>
    <x v="2"/>
    <n v="1742"/>
    <x v="57"/>
    <x v="57"/>
    <x v="1"/>
    <x v="2378"/>
  </r>
  <r>
    <x v="15"/>
    <x v="2"/>
    <n v="1742"/>
    <x v="57"/>
    <x v="57"/>
    <x v="1"/>
    <x v="2379"/>
  </r>
  <r>
    <x v="16"/>
    <x v="2"/>
    <n v="1742"/>
    <x v="57"/>
    <x v="57"/>
    <x v="1"/>
    <x v="2380"/>
  </r>
  <r>
    <x v="17"/>
    <x v="2"/>
    <n v="1742"/>
    <x v="57"/>
    <x v="57"/>
    <x v="1"/>
    <x v="2381"/>
  </r>
  <r>
    <x v="18"/>
    <x v="2"/>
    <n v="1742"/>
    <x v="57"/>
    <x v="57"/>
    <x v="1"/>
    <x v="2382"/>
  </r>
  <r>
    <x v="0"/>
    <x v="2"/>
    <n v="1742"/>
    <x v="57"/>
    <x v="57"/>
    <x v="2"/>
    <x v="926"/>
  </r>
  <r>
    <x v="1"/>
    <x v="2"/>
    <n v="1742"/>
    <x v="57"/>
    <x v="57"/>
    <x v="2"/>
    <x v="926"/>
  </r>
  <r>
    <x v="2"/>
    <x v="2"/>
    <n v="1742"/>
    <x v="57"/>
    <x v="57"/>
    <x v="2"/>
    <x v="926"/>
  </r>
  <r>
    <x v="3"/>
    <x v="2"/>
    <n v="1742"/>
    <x v="57"/>
    <x v="57"/>
    <x v="2"/>
    <x v="926"/>
  </r>
  <r>
    <x v="4"/>
    <x v="2"/>
    <n v="1742"/>
    <x v="57"/>
    <x v="57"/>
    <x v="2"/>
    <x v="137"/>
  </r>
  <r>
    <x v="5"/>
    <x v="2"/>
    <n v="1742"/>
    <x v="57"/>
    <x v="57"/>
    <x v="2"/>
    <x v="40"/>
  </r>
  <r>
    <x v="6"/>
    <x v="2"/>
    <n v="1742"/>
    <x v="57"/>
    <x v="57"/>
    <x v="2"/>
    <x v="244"/>
  </r>
  <r>
    <x v="7"/>
    <x v="2"/>
    <n v="1742"/>
    <x v="57"/>
    <x v="57"/>
    <x v="2"/>
    <x v="472"/>
  </r>
  <r>
    <x v="8"/>
    <x v="2"/>
    <n v="1742"/>
    <x v="57"/>
    <x v="57"/>
    <x v="2"/>
    <x v="244"/>
  </r>
  <r>
    <x v="9"/>
    <x v="2"/>
    <n v="1742"/>
    <x v="57"/>
    <x v="57"/>
    <x v="2"/>
    <x v="245"/>
  </r>
  <r>
    <x v="10"/>
    <x v="2"/>
    <n v="1742"/>
    <x v="57"/>
    <x v="57"/>
    <x v="2"/>
    <x v="139"/>
  </r>
  <r>
    <x v="11"/>
    <x v="2"/>
    <n v="1742"/>
    <x v="57"/>
    <x v="57"/>
    <x v="2"/>
    <x v="46"/>
  </r>
  <r>
    <x v="12"/>
    <x v="2"/>
    <n v="1742"/>
    <x v="57"/>
    <x v="57"/>
    <x v="2"/>
    <x v="46"/>
  </r>
  <r>
    <x v="13"/>
    <x v="2"/>
    <n v="1742"/>
    <x v="57"/>
    <x v="57"/>
    <x v="2"/>
    <x v="46"/>
  </r>
  <r>
    <x v="14"/>
    <x v="2"/>
    <n v="1742"/>
    <x v="57"/>
    <x v="57"/>
    <x v="2"/>
    <x v="47"/>
  </r>
  <r>
    <x v="15"/>
    <x v="2"/>
    <n v="1742"/>
    <x v="57"/>
    <x v="57"/>
    <x v="2"/>
    <x v="50"/>
  </r>
  <r>
    <x v="16"/>
    <x v="2"/>
    <n v="1742"/>
    <x v="57"/>
    <x v="57"/>
    <x v="2"/>
    <x v="47"/>
  </r>
  <r>
    <x v="17"/>
    <x v="2"/>
    <n v="1742"/>
    <x v="57"/>
    <x v="57"/>
    <x v="2"/>
    <x v="52"/>
  </r>
  <r>
    <x v="18"/>
    <x v="2"/>
    <n v="1742"/>
    <x v="57"/>
    <x v="57"/>
    <x v="2"/>
    <x v="54"/>
  </r>
  <r>
    <x v="0"/>
    <x v="2"/>
    <n v="1743"/>
    <x v="58"/>
    <x v="58"/>
    <x v="0"/>
    <x v="2383"/>
  </r>
  <r>
    <x v="1"/>
    <x v="2"/>
    <n v="1743"/>
    <x v="58"/>
    <x v="58"/>
    <x v="0"/>
    <x v="2384"/>
  </r>
  <r>
    <x v="2"/>
    <x v="2"/>
    <n v="1743"/>
    <x v="58"/>
    <x v="58"/>
    <x v="0"/>
    <x v="2385"/>
  </r>
  <r>
    <x v="3"/>
    <x v="2"/>
    <n v="1743"/>
    <x v="58"/>
    <x v="58"/>
    <x v="0"/>
    <x v="2386"/>
  </r>
  <r>
    <x v="4"/>
    <x v="2"/>
    <n v="1743"/>
    <x v="58"/>
    <x v="58"/>
    <x v="0"/>
    <x v="2387"/>
  </r>
  <r>
    <x v="5"/>
    <x v="2"/>
    <n v="1743"/>
    <x v="58"/>
    <x v="58"/>
    <x v="0"/>
    <x v="2388"/>
  </r>
  <r>
    <x v="6"/>
    <x v="2"/>
    <n v="1743"/>
    <x v="58"/>
    <x v="58"/>
    <x v="0"/>
    <x v="2389"/>
  </r>
  <r>
    <x v="7"/>
    <x v="2"/>
    <n v="1743"/>
    <x v="58"/>
    <x v="58"/>
    <x v="0"/>
    <x v="2390"/>
  </r>
  <r>
    <x v="8"/>
    <x v="2"/>
    <n v="1743"/>
    <x v="58"/>
    <x v="58"/>
    <x v="0"/>
    <x v="2391"/>
  </r>
  <r>
    <x v="9"/>
    <x v="2"/>
    <n v="1743"/>
    <x v="58"/>
    <x v="58"/>
    <x v="0"/>
    <x v="2392"/>
  </r>
  <r>
    <x v="10"/>
    <x v="2"/>
    <n v="1743"/>
    <x v="58"/>
    <x v="58"/>
    <x v="0"/>
    <x v="2393"/>
  </r>
  <r>
    <x v="11"/>
    <x v="2"/>
    <n v="1743"/>
    <x v="58"/>
    <x v="58"/>
    <x v="0"/>
    <x v="2394"/>
  </r>
  <r>
    <x v="12"/>
    <x v="2"/>
    <n v="1743"/>
    <x v="58"/>
    <x v="58"/>
    <x v="0"/>
    <x v="2395"/>
  </r>
  <r>
    <x v="13"/>
    <x v="2"/>
    <n v="1743"/>
    <x v="58"/>
    <x v="58"/>
    <x v="0"/>
    <x v="2396"/>
  </r>
  <r>
    <x v="14"/>
    <x v="2"/>
    <n v="1743"/>
    <x v="58"/>
    <x v="58"/>
    <x v="0"/>
    <x v="2397"/>
  </r>
  <r>
    <x v="15"/>
    <x v="2"/>
    <n v="1743"/>
    <x v="58"/>
    <x v="58"/>
    <x v="0"/>
    <x v="2398"/>
  </r>
  <r>
    <x v="16"/>
    <x v="2"/>
    <n v="1743"/>
    <x v="58"/>
    <x v="58"/>
    <x v="0"/>
    <x v="2399"/>
  </r>
  <r>
    <x v="17"/>
    <x v="2"/>
    <n v="1743"/>
    <x v="58"/>
    <x v="58"/>
    <x v="0"/>
    <x v="2400"/>
  </r>
  <r>
    <x v="18"/>
    <x v="2"/>
    <n v="1743"/>
    <x v="58"/>
    <x v="58"/>
    <x v="0"/>
    <x v="2401"/>
  </r>
  <r>
    <x v="0"/>
    <x v="2"/>
    <n v="1743"/>
    <x v="58"/>
    <x v="58"/>
    <x v="1"/>
    <x v="2402"/>
  </r>
  <r>
    <x v="1"/>
    <x v="2"/>
    <n v="1743"/>
    <x v="58"/>
    <x v="58"/>
    <x v="1"/>
    <x v="2403"/>
  </r>
  <r>
    <x v="2"/>
    <x v="2"/>
    <n v="1743"/>
    <x v="58"/>
    <x v="58"/>
    <x v="1"/>
    <x v="2404"/>
  </r>
  <r>
    <x v="3"/>
    <x v="2"/>
    <n v="1743"/>
    <x v="58"/>
    <x v="58"/>
    <x v="1"/>
    <x v="2405"/>
  </r>
  <r>
    <x v="4"/>
    <x v="2"/>
    <n v="1743"/>
    <x v="58"/>
    <x v="58"/>
    <x v="1"/>
    <x v="2406"/>
  </r>
  <r>
    <x v="5"/>
    <x v="2"/>
    <n v="1743"/>
    <x v="58"/>
    <x v="58"/>
    <x v="1"/>
    <x v="2407"/>
  </r>
  <r>
    <x v="6"/>
    <x v="2"/>
    <n v="1743"/>
    <x v="58"/>
    <x v="58"/>
    <x v="1"/>
    <x v="2408"/>
  </r>
  <r>
    <x v="7"/>
    <x v="2"/>
    <n v="1743"/>
    <x v="58"/>
    <x v="58"/>
    <x v="1"/>
    <x v="2409"/>
  </r>
  <r>
    <x v="8"/>
    <x v="2"/>
    <n v="1743"/>
    <x v="58"/>
    <x v="58"/>
    <x v="1"/>
    <x v="2410"/>
  </r>
  <r>
    <x v="9"/>
    <x v="2"/>
    <n v="1743"/>
    <x v="58"/>
    <x v="58"/>
    <x v="1"/>
    <x v="227"/>
  </r>
  <r>
    <x v="10"/>
    <x v="2"/>
    <n v="1743"/>
    <x v="58"/>
    <x v="58"/>
    <x v="1"/>
    <x v="2411"/>
  </r>
  <r>
    <x v="11"/>
    <x v="2"/>
    <n v="1743"/>
    <x v="58"/>
    <x v="58"/>
    <x v="1"/>
    <x v="2412"/>
  </r>
  <r>
    <x v="12"/>
    <x v="2"/>
    <n v="1743"/>
    <x v="58"/>
    <x v="58"/>
    <x v="1"/>
    <x v="2413"/>
  </r>
  <r>
    <x v="13"/>
    <x v="2"/>
    <n v="1743"/>
    <x v="58"/>
    <x v="58"/>
    <x v="1"/>
    <x v="2414"/>
  </r>
  <r>
    <x v="14"/>
    <x v="2"/>
    <n v="1743"/>
    <x v="58"/>
    <x v="58"/>
    <x v="1"/>
    <x v="2403"/>
  </r>
  <r>
    <x v="15"/>
    <x v="2"/>
    <n v="1743"/>
    <x v="58"/>
    <x v="58"/>
    <x v="1"/>
    <x v="2415"/>
  </r>
  <r>
    <x v="16"/>
    <x v="2"/>
    <n v="1743"/>
    <x v="58"/>
    <x v="58"/>
    <x v="1"/>
    <x v="2416"/>
  </r>
  <r>
    <x v="17"/>
    <x v="2"/>
    <n v="1743"/>
    <x v="58"/>
    <x v="58"/>
    <x v="1"/>
    <x v="2417"/>
  </r>
  <r>
    <x v="18"/>
    <x v="2"/>
    <n v="1743"/>
    <x v="58"/>
    <x v="58"/>
    <x v="1"/>
    <x v="2418"/>
  </r>
  <r>
    <x v="0"/>
    <x v="2"/>
    <n v="1743"/>
    <x v="58"/>
    <x v="58"/>
    <x v="2"/>
    <x v="195"/>
  </r>
  <r>
    <x v="1"/>
    <x v="2"/>
    <n v="1743"/>
    <x v="58"/>
    <x v="58"/>
    <x v="2"/>
    <x v="195"/>
  </r>
  <r>
    <x v="2"/>
    <x v="2"/>
    <n v="1743"/>
    <x v="58"/>
    <x v="58"/>
    <x v="2"/>
    <x v="195"/>
  </r>
  <r>
    <x v="3"/>
    <x v="2"/>
    <n v="1743"/>
    <x v="58"/>
    <x v="58"/>
    <x v="2"/>
    <x v="599"/>
  </r>
  <r>
    <x v="4"/>
    <x v="2"/>
    <n v="1743"/>
    <x v="58"/>
    <x v="58"/>
    <x v="2"/>
    <x v="516"/>
  </r>
  <r>
    <x v="5"/>
    <x v="2"/>
    <n v="1743"/>
    <x v="58"/>
    <x v="58"/>
    <x v="2"/>
    <x v="423"/>
  </r>
  <r>
    <x v="6"/>
    <x v="2"/>
    <n v="1743"/>
    <x v="58"/>
    <x v="58"/>
    <x v="2"/>
    <x v="600"/>
  </r>
  <r>
    <x v="7"/>
    <x v="2"/>
    <n v="1743"/>
    <x v="58"/>
    <x v="58"/>
    <x v="2"/>
    <x v="135"/>
  </r>
  <r>
    <x v="8"/>
    <x v="2"/>
    <n v="1743"/>
    <x v="58"/>
    <x v="58"/>
    <x v="2"/>
    <x v="690"/>
  </r>
  <r>
    <x v="9"/>
    <x v="2"/>
    <n v="1743"/>
    <x v="58"/>
    <x v="58"/>
    <x v="2"/>
    <x v="38"/>
  </r>
  <r>
    <x v="10"/>
    <x v="2"/>
    <n v="1743"/>
    <x v="58"/>
    <x v="58"/>
    <x v="2"/>
    <x v="137"/>
  </r>
  <r>
    <x v="11"/>
    <x v="2"/>
    <n v="1743"/>
    <x v="58"/>
    <x v="58"/>
    <x v="2"/>
    <x v="40"/>
  </r>
  <r>
    <x v="12"/>
    <x v="2"/>
    <n v="1743"/>
    <x v="58"/>
    <x v="58"/>
    <x v="2"/>
    <x v="244"/>
  </r>
  <r>
    <x v="13"/>
    <x v="2"/>
    <n v="1743"/>
    <x v="58"/>
    <x v="58"/>
    <x v="2"/>
    <x v="42"/>
  </r>
  <r>
    <x v="14"/>
    <x v="2"/>
    <n v="1743"/>
    <x v="58"/>
    <x v="58"/>
    <x v="2"/>
    <x v="245"/>
  </r>
  <r>
    <x v="15"/>
    <x v="2"/>
    <n v="1743"/>
    <x v="58"/>
    <x v="58"/>
    <x v="2"/>
    <x v="601"/>
  </r>
  <r>
    <x v="16"/>
    <x v="2"/>
    <n v="1743"/>
    <x v="58"/>
    <x v="58"/>
    <x v="2"/>
    <x v="247"/>
  </r>
  <r>
    <x v="17"/>
    <x v="2"/>
    <n v="1743"/>
    <x v="58"/>
    <x v="58"/>
    <x v="2"/>
    <x v="247"/>
  </r>
  <r>
    <x v="18"/>
    <x v="2"/>
    <n v="1743"/>
    <x v="58"/>
    <x v="58"/>
    <x v="2"/>
    <x v="425"/>
  </r>
  <r>
    <x v="0"/>
    <x v="2"/>
    <n v="1744"/>
    <x v="59"/>
    <x v="59"/>
    <x v="0"/>
    <x v="2419"/>
  </r>
  <r>
    <x v="1"/>
    <x v="2"/>
    <n v="1744"/>
    <x v="59"/>
    <x v="59"/>
    <x v="0"/>
    <x v="2420"/>
  </r>
  <r>
    <x v="2"/>
    <x v="2"/>
    <n v="1744"/>
    <x v="59"/>
    <x v="59"/>
    <x v="0"/>
    <x v="2421"/>
  </r>
  <r>
    <x v="3"/>
    <x v="2"/>
    <n v="1744"/>
    <x v="59"/>
    <x v="59"/>
    <x v="0"/>
    <x v="2422"/>
  </r>
  <r>
    <x v="4"/>
    <x v="2"/>
    <n v="1744"/>
    <x v="59"/>
    <x v="59"/>
    <x v="0"/>
    <x v="2423"/>
  </r>
  <r>
    <x v="5"/>
    <x v="2"/>
    <n v="1744"/>
    <x v="59"/>
    <x v="59"/>
    <x v="0"/>
    <x v="2424"/>
  </r>
  <r>
    <x v="6"/>
    <x v="2"/>
    <n v="1744"/>
    <x v="59"/>
    <x v="59"/>
    <x v="0"/>
    <x v="2425"/>
  </r>
  <r>
    <x v="7"/>
    <x v="2"/>
    <n v="1744"/>
    <x v="59"/>
    <x v="59"/>
    <x v="0"/>
    <x v="2426"/>
  </r>
  <r>
    <x v="8"/>
    <x v="2"/>
    <n v="1744"/>
    <x v="59"/>
    <x v="59"/>
    <x v="0"/>
    <x v="2427"/>
  </r>
  <r>
    <x v="9"/>
    <x v="2"/>
    <n v="1744"/>
    <x v="59"/>
    <x v="59"/>
    <x v="0"/>
    <x v="824"/>
  </r>
  <r>
    <x v="10"/>
    <x v="2"/>
    <n v="1744"/>
    <x v="59"/>
    <x v="59"/>
    <x v="0"/>
    <x v="2428"/>
  </r>
  <r>
    <x v="11"/>
    <x v="2"/>
    <n v="1744"/>
    <x v="59"/>
    <x v="59"/>
    <x v="0"/>
    <x v="2429"/>
  </r>
  <r>
    <x v="12"/>
    <x v="2"/>
    <n v="1744"/>
    <x v="59"/>
    <x v="59"/>
    <x v="0"/>
    <x v="2430"/>
  </r>
  <r>
    <x v="13"/>
    <x v="2"/>
    <n v="1744"/>
    <x v="59"/>
    <x v="59"/>
    <x v="0"/>
    <x v="2431"/>
  </r>
  <r>
    <x v="14"/>
    <x v="2"/>
    <n v="1744"/>
    <x v="59"/>
    <x v="59"/>
    <x v="0"/>
    <x v="2432"/>
  </r>
  <r>
    <x v="15"/>
    <x v="2"/>
    <n v="1744"/>
    <x v="59"/>
    <x v="59"/>
    <x v="0"/>
    <x v="2433"/>
  </r>
  <r>
    <x v="16"/>
    <x v="2"/>
    <n v="1744"/>
    <x v="59"/>
    <x v="59"/>
    <x v="0"/>
    <x v="2434"/>
  </r>
  <r>
    <x v="17"/>
    <x v="2"/>
    <n v="1744"/>
    <x v="59"/>
    <x v="59"/>
    <x v="0"/>
    <x v="2435"/>
  </r>
  <r>
    <x v="18"/>
    <x v="2"/>
    <n v="1744"/>
    <x v="59"/>
    <x v="59"/>
    <x v="0"/>
    <x v="2436"/>
  </r>
  <r>
    <x v="0"/>
    <x v="2"/>
    <n v="1744"/>
    <x v="59"/>
    <x v="59"/>
    <x v="1"/>
    <x v="2437"/>
  </r>
  <r>
    <x v="1"/>
    <x v="2"/>
    <n v="1744"/>
    <x v="59"/>
    <x v="59"/>
    <x v="1"/>
    <x v="2438"/>
  </r>
  <r>
    <x v="2"/>
    <x v="2"/>
    <n v="1744"/>
    <x v="59"/>
    <x v="59"/>
    <x v="1"/>
    <x v="2439"/>
  </r>
  <r>
    <x v="3"/>
    <x v="2"/>
    <n v="1744"/>
    <x v="59"/>
    <x v="59"/>
    <x v="1"/>
    <x v="2440"/>
  </r>
  <r>
    <x v="4"/>
    <x v="2"/>
    <n v="1744"/>
    <x v="59"/>
    <x v="59"/>
    <x v="1"/>
    <x v="2441"/>
  </r>
  <r>
    <x v="5"/>
    <x v="2"/>
    <n v="1744"/>
    <x v="59"/>
    <x v="59"/>
    <x v="1"/>
    <x v="2442"/>
  </r>
  <r>
    <x v="6"/>
    <x v="2"/>
    <n v="1744"/>
    <x v="59"/>
    <x v="59"/>
    <x v="1"/>
    <x v="2443"/>
  </r>
  <r>
    <x v="7"/>
    <x v="2"/>
    <n v="1744"/>
    <x v="59"/>
    <x v="59"/>
    <x v="1"/>
    <x v="2444"/>
  </r>
  <r>
    <x v="8"/>
    <x v="2"/>
    <n v="1744"/>
    <x v="59"/>
    <x v="59"/>
    <x v="1"/>
    <x v="2445"/>
  </r>
  <r>
    <x v="9"/>
    <x v="2"/>
    <n v="1744"/>
    <x v="59"/>
    <x v="59"/>
    <x v="1"/>
    <x v="2446"/>
  </r>
  <r>
    <x v="10"/>
    <x v="2"/>
    <n v="1744"/>
    <x v="59"/>
    <x v="59"/>
    <x v="1"/>
    <x v="2447"/>
  </r>
  <r>
    <x v="11"/>
    <x v="2"/>
    <n v="1744"/>
    <x v="59"/>
    <x v="59"/>
    <x v="1"/>
    <x v="2448"/>
  </r>
  <r>
    <x v="12"/>
    <x v="2"/>
    <n v="1744"/>
    <x v="59"/>
    <x v="59"/>
    <x v="1"/>
    <x v="2449"/>
  </r>
  <r>
    <x v="13"/>
    <x v="2"/>
    <n v="1744"/>
    <x v="59"/>
    <x v="59"/>
    <x v="1"/>
    <x v="2450"/>
  </r>
  <r>
    <x v="14"/>
    <x v="2"/>
    <n v="1744"/>
    <x v="59"/>
    <x v="59"/>
    <x v="1"/>
    <x v="2451"/>
  </r>
  <r>
    <x v="15"/>
    <x v="2"/>
    <n v="1744"/>
    <x v="59"/>
    <x v="59"/>
    <x v="1"/>
    <x v="2452"/>
  </r>
  <r>
    <x v="16"/>
    <x v="2"/>
    <n v="1744"/>
    <x v="59"/>
    <x v="59"/>
    <x v="1"/>
    <x v="2453"/>
  </r>
  <r>
    <x v="17"/>
    <x v="2"/>
    <n v="1744"/>
    <x v="59"/>
    <x v="59"/>
    <x v="1"/>
    <x v="2454"/>
  </r>
  <r>
    <x v="18"/>
    <x v="2"/>
    <n v="1744"/>
    <x v="59"/>
    <x v="59"/>
    <x v="1"/>
    <x v="2455"/>
  </r>
  <r>
    <x v="0"/>
    <x v="2"/>
    <n v="1744"/>
    <x v="59"/>
    <x v="59"/>
    <x v="2"/>
    <x v="237"/>
  </r>
  <r>
    <x v="1"/>
    <x v="2"/>
    <n v="1744"/>
    <x v="59"/>
    <x v="59"/>
    <x v="2"/>
    <x v="237"/>
  </r>
  <r>
    <x v="2"/>
    <x v="2"/>
    <n v="1744"/>
    <x v="59"/>
    <x v="59"/>
    <x v="2"/>
    <x v="237"/>
  </r>
  <r>
    <x v="3"/>
    <x v="2"/>
    <n v="1744"/>
    <x v="59"/>
    <x v="59"/>
    <x v="2"/>
    <x v="192"/>
  </r>
  <r>
    <x v="4"/>
    <x v="2"/>
    <n v="1744"/>
    <x v="59"/>
    <x v="59"/>
    <x v="2"/>
    <x v="645"/>
  </r>
  <r>
    <x v="5"/>
    <x v="2"/>
    <n v="1744"/>
    <x v="59"/>
    <x v="59"/>
    <x v="2"/>
    <x v="238"/>
  </r>
  <r>
    <x v="6"/>
    <x v="2"/>
    <n v="1744"/>
    <x v="59"/>
    <x v="59"/>
    <x v="2"/>
    <x v="239"/>
  </r>
  <r>
    <x v="7"/>
    <x v="2"/>
    <n v="1744"/>
    <x v="59"/>
    <x v="59"/>
    <x v="2"/>
    <x v="240"/>
  </r>
  <r>
    <x v="8"/>
    <x v="2"/>
    <n v="1744"/>
    <x v="59"/>
    <x v="59"/>
    <x v="2"/>
    <x v="598"/>
  </r>
  <r>
    <x v="9"/>
    <x v="2"/>
    <n v="1744"/>
    <x v="59"/>
    <x v="59"/>
    <x v="2"/>
    <x v="599"/>
  </r>
  <r>
    <x v="10"/>
    <x v="2"/>
    <n v="1744"/>
    <x v="59"/>
    <x v="59"/>
    <x v="2"/>
    <x v="242"/>
  </r>
  <r>
    <x v="11"/>
    <x v="2"/>
    <n v="1744"/>
    <x v="59"/>
    <x v="59"/>
    <x v="2"/>
    <x v="423"/>
  </r>
  <r>
    <x v="12"/>
    <x v="2"/>
    <n v="1744"/>
    <x v="59"/>
    <x v="59"/>
    <x v="2"/>
    <x v="134"/>
  </r>
  <r>
    <x v="13"/>
    <x v="2"/>
    <n v="1744"/>
    <x v="59"/>
    <x v="59"/>
    <x v="2"/>
    <x v="134"/>
  </r>
  <r>
    <x v="14"/>
    <x v="2"/>
    <n v="1744"/>
    <x v="59"/>
    <x v="59"/>
    <x v="2"/>
    <x v="471"/>
  </r>
  <r>
    <x v="15"/>
    <x v="2"/>
    <n v="1744"/>
    <x v="59"/>
    <x v="59"/>
    <x v="2"/>
    <x v="135"/>
  </r>
  <r>
    <x v="16"/>
    <x v="2"/>
    <n v="1744"/>
    <x v="59"/>
    <x v="59"/>
    <x v="2"/>
    <x v="135"/>
  </r>
  <r>
    <x v="17"/>
    <x v="2"/>
    <n v="1744"/>
    <x v="59"/>
    <x v="59"/>
    <x v="2"/>
    <x v="690"/>
  </r>
  <r>
    <x v="18"/>
    <x v="2"/>
    <n v="1744"/>
    <x v="59"/>
    <x v="59"/>
    <x v="2"/>
    <x v="517"/>
  </r>
  <r>
    <x v="0"/>
    <x v="2"/>
    <n v="1748"/>
    <x v="60"/>
    <x v="60"/>
    <x v="0"/>
    <x v="2456"/>
  </r>
  <r>
    <x v="1"/>
    <x v="2"/>
    <n v="1748"/>
    <x v="60"/>
    <x v="60"/>
    <x v="0"/>
    <x v="2457"/>
  </r>
  <r>
    <x v="2"/>
    <x v="2"/>
    <n v="1748"/>
    <x v="60"/>
    <x v="60"/>
    <x v="0"/>
    <x v="2458"/>
  </r>
  <r>
    <x v="3"/>
    <x v="2"/>
    <n v="1748"/>
    <x v="60"/>
    <x v="60"/>
    <x v="0"/>
    <x v="2459"/>
  </r>
  <r>
    <x v="4"/>
    <x v="2"/>
    <n v="1748"/>
    <x v="60"/>
    <x v="60"/>
    <x v="0"/>
    <x v="2460"/>
  </r>
  <r>
    <x v="5"/>
    <x v="2"/>
    <n v="1748"/>
    <x v="60"/>
    <x v="60"/>
    <x v="0"/>
    <x v="2461"/>
  </r>
  <r>
    <x v="6"/>
    <x v="2"/>
    <n v="1748"/>
    <x v="60"/>
    <x v="60"/>
    <x v="0"/>
    <x v="2462"/>
  </r>
  <r>
    <x v="7"/>
    <x v="2"/>
    <n v="1748"/>
    <x v="60"/>
    <x v="60"/>
    <x v="0"/>
    <x v="2463"/>
  </r>
  <r>
    <x v="8"/>
    <x v="2"/>
    <n v="1748"/>
    <x v="60"/>
    <x v="60"/>
    <x v="0"/>
    <x v="2464"/>
  </r>
  <r>
    <x v="9"/>
    <x v="2"/>
    <n v="1748"/>
    <x v="60"/>
    <x v="60"/>
    <x v="0"/>
    <x v="2465"/>
  </r>
  <r>
    <x v="10"/>
    <x v="2"/>
    <n v="1748"/>
    <x v="60"/>
    <x v="60"/>
    <x v="0"/>
    <x v="2466"/>
  </r>
  <r>
    <x v="11"/>
    <x v="2"/>
    <n v="1748"/>
    <x v="60"/>
    <x v="60"/>
    <x v="0"/>
    <x v="2467"/>
  </r>
  <r>
    <x v="12"/>
    <x v="2"/>
    <n v="1748"/>
    <x v="60"/>
    <x v="60"/>
    <x v="0"/>
    <x v="2468"/>
  </r>
  <r>
    <x v="13"/>
    <x v="2"/>
    <n v="1748"/>
    <x v="60"/>
    <x v="60"/>
    <x v="0"/>
    <x v="184"/>
  </r>
  <r>
    <x v="14"/>
    <x v="2"/>
    <n v="1748"/>
    <x v="60"/>
    <x v="60"/>
    <x v="0"/>
    <x v="2469"/>
  </r>
  <r>
    <x v="15"/>
    <x v="2"/>
    <n v="1748"/>
    <x v="60"/>
    <x v="60"/>
    <x v="0"/>
    <x v="2470"/>
  </r>
  <r>
    <x v="16"/>
    <x v="2"/>
    <n v="1748"/>
    <x v="60"/>
    <x v="60"/>
    <x v="0"/>
    <x v="2471"/>
  </r>
  <r>
    <x v="17"/>
    <x v="2"/>
    <n v="1748"/>
    <x v="60"/>
    <x v="60"/>
    <x v="0"/>
    <x v="2472"/>
  </r>
  <r>
    <x v="18"/>
    <x v="2"/>
    <n v="1748"/>
    <x v="60"/>
    <x v="60"/>
    <x v="0"/>
    <x v="2473"/>
  </r>
  <r>
    <x v="0"/>
    <x v="2"/>
    <n v="1748"/>
    <x v="60"/>
    <x v="60"/>
    <x v="1"/>
    <x v="2474"/>
  </r>
  <r>
    <x v="1"/>
    <x v="2"/>
    <n v="1748"/>
    <x v="60"/>
    <x v="60"/>
    <x v="1"/>
    <x v="2475"/>
  </r>
  <r>
    <x v="2"/>
    <x v="2"/>
    <n v="1748"/>
    <x v="60"/>
    <x v="60"/>
    <x v="1"/>
    <x v="2476"/>
  </r>
  <r>
    <x v="3"/>
    <x v="2"/>
    <n v="1748"/>
    <x v="60"/>
    <x v="60"/>
    <x v="1"/>
    <x v="2477"/>
  </r>
  <r>
    <x v="4"/>
    <x v="2"/>
    <n v="1748"/>
    <x v="60"/>
    <x v="60"/>
    <x v="1"/>
    <x v="2478"/>
  </r>
  <r>
    <x v="5"/>
    <x v="2"/>
    <n v="1748"/>
    <x v="60"/>
    <x v="60"/>
    <x v="1"/>
    <x v="2479"/>
  </r>
  <r>
    <x v="6"/>
    <x v="2"/>
    <n v="1748"/>
    <x v="60"/>
    <x v="60"/>
    <x v="1"/>
    <x v="2480"/>
  </r>
  <r>
    <x v="7"/>
    <x v="2"/>
    <n v="1748"/>
    <x v="60"/>
    <x v="60"/>
    <x v="1"/>
    <x v="2481"/>
  </r>
  <r>
    <x v="8"/>
    <x v="2"/>
    <n v="1748"/>
    <x v="60"/>
    <x v="60"/>
    <x v="1"/>
    <x v="2482"/>
  </r>
  <r>
    <x v="9"/>
    <x v="2"/>
    <n v="1748"/>
    <x v="60"/>
    <x v="60"/>
    <x v="1"/>
    <x v="2483"/>
  </r>
  <r>
    <x v="10"/>
    <x v="2"/>
    <n v="1748"/>
    <x v="60"/>
    <x v="60"/>
    <x v="1"/>
    <x v="2484"/>
  </r>
  <r>
    <x v="11"/>
    <x v="2"/>
    <n v="1748"/>
    <x v="60"/>
    <x v="60"/>
    <x v="1"/>
    <x v="2485"/>
  </r>
  <r>
    <x v="12"/>
    <x v="2"/>
    <n v="1748"/>
    <x v="60"/>
    <x v="60"/>
    <x v="1"/>
    <x v="2486"/>
  </r>
  <r>
    <x v="13"/>
    <x v="2"/>
    <n v="1748"/>
    <x v="60"/>
    <x v="60"/>
    <x v="1"/>
    <x v="2487"/>
  </r>
  <r>
    <x v="14"/>
    <x v="2"/>
    <n v="1748"/>
    <x v="60"/>
    <x v="60"/>
    <x v="1"/>
    <x v="2488"/>
  </r>
  <r>
    <x v="15"/>
    <x v="2"/>
    <n v="1748"/>
    <x v="60"/>
    <x v="60"/>
    <x v="1"/>
    <x v="2489"/>
  </r>
  <r>
    <x v="16"/>
    <x v="2"/>
    <n v="1748"/>
    <x v="60"/>
    <x v="60"/>
    <x v="1"/>
    <x v="2490"/>
  </r>
  <r>
    <x v="17"/>
    <x v="2"/>
    <n v="1748"/>
    <x v="60"/>
    <x v="60"/>
    <x v="1"/>
    <x v="2491"/>
  </r>
  <r>
    <x v="18"/>
    <x v="2"/>
    <n v="1748"/>
    <x v="60"/>
    <x v="60"/>
    <x v="1"/>
    <x v="2492"/>
  </r>
  <r>
    <x v="0"/>
    <x v="2"/>
    <n v="1748"/>
    <x v="60"/>
    <x v="60"/>
    <x v="2"/>
    <x v="244"/>
  </r>
  <r>
    <x v="1"/>
    <x v="2"/>
    <n v="1748"/>
    <x v="60"/>
    <x v="60"/>
    <x v="2"/>
    <x v="472"/>
  </r>
  <r>
    <x v="2"/>
    <x v="2"/>
    <n v="1748"/>
    <x v="60"/>
    <x v="60"/>
    <x v="2"/>
    <x v="810"/>
  </r>
  <r>
    <x v="3"/>
    <x v="2"/>
    <n v="1748"/>
    <x v="60"/>
    <x v="60"/>
    <x v="2"/>
    <x v="42"/>
  </r>
  <r>
    <x v="4"/>
    <x v="2"/>
    <n v="1748"/>
    <x v="60"/>
    <x v="60"/>
    <x v="2"/>
    <x v="601"/>
  </r>
  <r>
    <x v="5"/>
    <x v="2"/>
    <n v="1748"/>
    <x v="60"/>
    <x v="60"/>
    <x v="2"/>
    <x v="246"/>
  </r>
  <r>
    <x v="6"/>
    <x v="2"/>
    <n v="1748"/>
    <x v="60"/>
    <x v="60"/>
    <x v="2"/>
    <x v="139"/>
  </r>
  <r>
    <x v="7"/>
    <x v="2"/>
    <n v="1748"/>
    <x v="60"/>
    <x v="60"/>
    <x v="2"/>
    <x v="425"/>
  </r>
  <r>
    <x v="8"/>
    <x v="2"/>
    <n v="1748"/>
    <x v="60"/>
    <x v="60"/>
    <x v="2"/>
    <x v="139"/>
  </r>
  <r>
    <x v="9"/>
    <x v="2"/>
    <n v="1748"/>
    <x v="60"/>
    <x v="60"/>
    <x v="2"/>
    <x v="45"/>
  </r>
  <r>
    <x v="10"/>
    <x v="2"/>
    <n v="1748"/>
    <x v="60"/>
    <x v="60"/>
    <x v="2"/>
    <x v="140"/>
  </r>
  <r>
    <x v="11"/>
    <x v="2"/>
    <n v="1748"/>
    <x v="60"/>
    <x v="60"/>
    <x v="2"/>
    <x v="50"/>
  </r>
  <r>
    <x v="12"/>
    <x v="2"/>
    <n v="1748"/>
    <x v="60"/>
    <x v="60"/>
    <x v="2"/>
    <x v="142"/>
  </r>
  <r>
    <x v="13"/>
    <x v="2"/>
    <n v="1748"/>
    <x v="60"/>
    <x v="60"/>
    <x v="2"/>
    <x v="142"/>
  </r>
  <r>
    <x v="14"/>
    <x v="2"/>
    <n v="1748"/>
    <x v="60"/>
    <x v="60"/>
    <x v="2"/>
    <x v="1243"/>
  </r>
  <r>
    <x v="15"/>
    <x v="2"/>
    <n v="1748"/>
    <x v="60"/>
    <x v="60"/>
    <x v="2"/>
    <x v="1243"/>
  </r>
  <r>
    <x v="16"/>
    <x v="2"/>
    <n v="1748"/>
    <x v="60"/>
    <x v="60"/>
    <x v="2"/>
    <x v="1243"/>
  </r>
  <r>
    <x v="17"/>
    <x v="2"/>
    <n v="1748"/>
    <x v="60"/>
    <x v="60"/>
    <x v="2"/>
    <x v="144"/>
  </r>
  <r>
    <x v="18"/>
    <x v="2"/>
    <n v="1748"/>
    <x v="60"/>
    <x v="60"/>
    <x v="2"/>
    <x v="285"/>
  </r>
  <r>
    <x v="0"/>
    <x v="2"/>
    <n v="1749"/>
    <x v="61"/>
    <x v="61"/>
    <x v="0"/>
    <x v="2493"/>
  </r>
  <r>
    <x v="1"/>
    <x v="2"/>
    <n v="1749"/>
    <x v="61"/>
    <x v="61"/>
    <x v="0"/>
    <x v="2494"/>
  </r>
  <r>
    <x v="2"/>
    <x v="2"/>
    <n v="1749"/>
    <x v="61"/>
    <x v="61"/>
    <x v="0"/>
    <x v="2495"/>
  </r>
  <r>
    <x v="3"/>
    <x v="2"/>
    <n v="1749"/>
    <x v="61"/>
    <x v="61"/>
    <x v="0"/>
    <x v="2496"/>
  </r>
  <r>
    <x v="4"/>
    <x v="2"/>
    <n v="1749"/>
    <x v="61"/>
    <x v="61"/>
    <x v="0"/>
    <x v="2497"/>
  </r>
  <r>
    <x v="5"/>
    <x v="2"/>
    <n v="1749"/>
    <x v="61"/>
    <x v="61"/>
    <x v="0"/>
    <x v="2498"/>
  </r>
  <r>
    <x v="6"/>
    <x v="2"/>
    <n v="1749"/>
    <x v="61"/>
    <x v="61"/>
    <x v="0"/>
    <x v="2499"/>
  </r>
  <r>
    <x v="7"/>
    <x v="2"/>
    <n v="1749"/>
    <x v="61"/>
    <x v="61"/>
    <x v="0"/>
    <x v="2500"/>
  </r>
  <r>
    <x v="8"/>
    <x v="2"/>
    <n v="1749"/>
    <x v="61"/>
    <x v="61"/>
    <x v="0"/>
    <x v="2501"/>
  </r>
  <r>
    <x v="9"/>
    <x v="2"/>
    <n v="1749"/>
    <x v="61"/>
    <x v="61"/>
    <x v="0"/>
    <x v="2502"/>
  </r>
  <r>
    <x v="10"/>
    <x v="2"/>
    <n v="1749"/>
    <x v="61"/>
    <x v="61"/>
    <x v="0"/>
    <x v="470"/>
  </r>
  <r>
    <x v="11"/>
    <x v="2"/>
    <n v="1749"/>
    <x v="61"/>
    <x v="61"/>
    <x v="0"/>
    <x v="2503"/>
  </r>
  <r>
    <x v="12"/>
    <x v="2"/>
    <n v="1749"/>
    <x v="61"/>
    <x v="61"/>
    <x v="0"/>
    <x v="2504"/>
  </r>
  <r>
    <x v="13"/>
    <x v="2"/>
    <n v="1749"/>
    <x v="61"/>
    <x v="61"/>
    <x v="0"/>
    <x v="2505"/>
  </r>
  <r>
    <x v="14"/>
    <x v="2"/>
    <n v="1749"/>
    <x v="61"/>
    <x v="61"/>
    <x v="0"/>
    <x v="2506"/>
  </r>
  <r>
    <x v="15"/>
    <x v="2"/>
    <n v="1749"/>
    <x v="61"/>
    <x v="61"/>
    <x v="0"/>
    <x v="2507"/>
  </r>
  <r>
    <x v="16"/>
    <x v="2"/>
    <n v="1749"/>
    <x v="61"/>
    <x v="61"/>
    <x v="0"/>
    <x v="2508"/>
  </r>
  <r>
    <x v="17"/>
    <x v="2"/>
    <n v="1749"/>
    <x v="61"/>
    <x v="61"/>
    <x v="0"/>
    <x v="2509"/>
  </r>
  <r>
    <x v="18"/>
    <x v="2"/>
    <n v="1749"/>
    <x v="61"/>
    <x v="61"/>
    <x v="0"/>
    <x v="2510"/>
  </r>
  <r>
    <x v="0"/>
    <x v="2"/>
    <n v="1749"/>
    <x v="61"/>
    <x v="61"/>
    <x v="1"/>
    <x v="2511"/>
  </r>
  <r>
    <x v="1"/>
    <x v="2"/>
    <n v="1749"/>
    <x v="61"/>
    <x v="61"/>
    <x v="1"/>
    <x v="2512"/>
  </r>
  <r>
    <x v="2"/>
    <x v="2"/>
    <n v="1749"/>
    <x v="61"/>
    <x v="61"/>
    <x v="1"/>
    <x v="2513"/>
  </r>
  <r>
    <x v="3"/>
    <x v="2"/>
    <n v="1749"/>
    <x v="61"/>
    <x v="61"/>
    <x v="1"/>
    <x v="2514"/>
  </r>
  <r>
    <x v="4"/>
    <x v="2"/>
    <n v="1749"/>
    <x v="61"/>
    <x v="61"/>
    <x v="1"/>
    <x v="2515"/>
  </r>
  <r>
    <x v="5"/>
    <x v="2"/>
    <n v="1749"/>
    <x v="61"/>
    <x v="61"/>
    <x v="1"/>
    <x v="2516"/>
  </r>
  <r>
    <x v="6"/>
    <x v="2"/>
    <n v="1749"/>
    <x v="61"/>
    <x v="61"/>
    <x v="1"/>
    <x v="2517"/>
  </r>
  <r>
    <x v="7"/>
    <x v="2"/>
    <n v="1749"/>
    <x v="61"/>
    <x v="61"/>
    <x v="1"/>
    <x v="2518"/>
  </r>
  <r>
    <x v="8"/>
    <x v="2"/>
    <n v="1749"/>
    <x v="61"/>
    <x v="61"/>
    <x v="1"/>
    <x v="2519"/>
  </r>
  <r>
    <x v="9"/>
    <x v="2"/>
    <n v="1749"/>
    <x v="61"/>
    <x v="61"/>
    <x v="1"/>
    <x v="2141"/>
  </r>
  <r>
    <x v="10"/>
    <x v="2"/>
    <n v="1749"/>
    <x v="61"/>
    <x v="61"/>
    <x v="1"/>
    <x v="2520"/>
  </r>
  <r>
    <x v="11"/>
    <x v="2"/>
    <n v="1749"/>
    <x v="61"/>
    <x v="61"/>
    <x v="1"/>
    <x v="2521"/>
  </r>
  <r>
    <x v="12"/>
    <x v="2"/>
    <n v="1749"/>
    <x v="61"/>
    <x v="61"/>
    <x v="1"/>
    <x v="2522"/>
  </r>
  <r>
    <x v="13"/>
    <x v="2"/>
    <n v="1749"/>
    <x v="61"/>
    <x v="61"/>
    <x v="1"/>
    <x v="2523"/>
  </r>
  <r>
    <x v="14"/>
    <x v="2"/>
    <n v="1749"/>
    <x v="61"/>
    <x v="61"/>
    <x v="1"/>
    <x v="2524"/>
  </r>
  <r>
    <x v="15"/>
    <x v="2"/>
    <n v="1749"/>
    <x v="61"/>
    <x v="61"/>
    <x v="1"/>
    <x v="2525"/>
  </r>
  <r>
    <x v="16"/>
    <x v="2"/>
    <n v="1749"/>
    <x v="61"/>
    <x v="61"/>
    <x v="1"/>
    <x v="2526"/>
  </r>
  <r>
    <x v="17"/>
    <x v="2"/>
    <n v="1749"/>
    <x v="61"/>
    <x v="61"/>
    <x v="1"/>
    <x v="2527"/>
  </r>
  <r>
    <x v="18"/>
    <x v="2"/>
    <n v="1749"/>
    <x v="61"/>
    <x v="61"/>
    <x v="1"/>
    <x v="2528"/>
  </r>
  <r>
    <x v="0"/>
    <x v="2"/>
    <n v="1749"/>
    <x v="61"/>
    <x v="61"/>
    <x v="2"/>
    <x v="244"/>
  </r>
  <r>
    <x v="1"/>
    <x v="2"/>
    <n v="1749"/>
    <x v="61"/>
    <x v="61"/>
    <x v="2"/>
    <x v="472"/>
  </r>
  <r>
    <x v="2"/>
    <x v="2"/>
    <n v="1749"/>
    <x v="61"/>
    <x v="61"/>
    <x v="2"/>
    <x v="472"/>
  </r>
  <r>
    <x v="3"/>
    <x v="2"/>
    <n v="1749"/>
    <x v="61"/>
    <x v="61"/>
    <x v="2"/>
    <x v="42"/>
  </r>
  <r>
    <x v="4"/>
    <x v="2"/>
    <n v="1749"/>
    <x v="61"/>
    <x v="61"/>
    <x v="2"/>
    <x v="810"/>
  </r>
  <r>
    <x v="5"/>
    <x v="2"/>
    <n v="1749"/>
    <x v="61"/>
    <x v="61"/>
    <x v="2"/>
    <x v="42"/>
  </r>
  <r>
    <x v="6"/>
    <x v="2"/>
    <n v="1749"/>
    <x v="61"/>
    <x v="61"/>
    <x v="2"/>
    <x v="601"/>
  </r>
  <r>
    <x v="7"/>
    <x v="2"/>
    <n v="1749"/>
    <x v="61"/>
    <x v="61"/>
    <x v="2"/>
    <x v="246"/>
  </r>
  <r>
    <x v="8"/>
    <x v="2"/>
    <n v="1749"/>
    <x v="61"/>
    <x v="61"/>
    <x v="2"/>
    <x v="139"/>
  </r>
  <r>
    <x v="9"/>
    <x v="2"/>
    <n v="1749"/>
    <x v="61"/>
    <x v="61"/>
    <x v="2"/>
    <x v="45"/>
  </r>
  <r>
    <x v="10"/>
    <x v="2"/>
    <n v="1749"/>
    <x v="61"/>
    <x v="61"/>
    <x v="2"/>
    <x v="48"/>
  </r>
  <r>
    <x v="11"/>
    <x v="2"/>
    <n v="1749"/>
    <x v="61"/>
    <x v="61"/>
    <x v="2"/>
    <x v="52"/>
  </r>
  <r>
    <x v="12"/>
    <x v="2"/>
    <n v="1749"/>
    <x v="61"/>
    <x v="61"/>
    <x v="2"/>
    <x v="1243"/>
  </r>
  <r>
    <x v="13"/>
    <x v="2"/>
    <n v="1749"/>
    <x v="61"/>
    <x v="61"/>
    <x v="2"/>
    <x v="144"/>
  </r>
  <r>
    <x v="14"/>
    <x v="2"/>
    <n v="1749"/>
    <x v="61"/>
    <x v="61"/>
    <x v="2"/>
    <x v="290"/>
  </r>
  <r>
    <x v="15"/>
    <x v="2"/>
    <n v="1749"/>
    <x v="61"/>
    <x v="61"/>
    <x v="2"/>
    <x v="1672"/>
  </r>
  <r>
    <x v="16"/>
    <x v="2"/>
    <n v="1749"/>
    <x v="61"/>
    <x v="61"/>
    <x v="2"/>
    <x v="330"/>
  </r>
  <r>
    <x v="17"/>
    <x v="2"/>
    <n v="1749"/>
    <x v="61"/>
    <x v="61"/>
    <x v="2"/>
    <x v="1672"/>
  </r>
  <r>
    <x v="18"/>
    <x v="2"/>
    <n v="1749"/>
    <x v="61"/>
    <x v="61"/>
    <x v="2"/>
    <x v="286"/>
  </r>
  <r>
    <x v="0"/>
    <x v="2"/>
    <n v="1750"/>
    <x v="62"/>
    <x v="62"/>
    <x v="0"/>
    <x v="600"/>
  </r>
  <r>
    <x v="1"/>
    <x v="2"/>
    <n v="1750"/>
    <x v="62"/>
    <x v="62"/>
    <x v="0"/>
    <x v="2529"/>
  </r>
  <r>
    <x v="2"/>
    <x v="2"/>
    <n v="1750"/>
    <x v="62"/>
    <x v="62"/>
    <x v="0"/>
    <x v="2530"/>
  </r>
  <r>
    <x v="3"/>
    <x v="2"/>
    <n v="1750"/>
    <x v="62"/>
    <x v="62"/>
    <x v="0"/>
    <x v="2531"/>
  </r>
  <r>
    <x v="4"/>
    <x v="2"/>
    <n v="1750"/>
    <x v="62"/>
    <x v="62"/>
    <x v="0"/>
    <x v="2532"/>
  </r>
  <r>
    <x v="5"/>
    <x v="2"/>
    <n v="1750"/>
    <x v="62"/>
    <x v="62"/>
    <x v="0"/>
    <x v="2533"/>
  </r>
  <r>
    <x v="6"/>
    <x v="2"/>
    <n v="1750"/>
    <x v="62"/>
    <x v="62"/>
    <x v="0"/>
    <x v="2534"/>
  </r>
  <r>
    <x v="7"/>
    <x v="2"/>
    <n v="1750"/>
    <x v="62"/>
    <x v="62"/>
    <x v="0"/>
    <x v="2535"/>
  </r>
  <r>
    <x v="8"/>
    <x v="2"/>
    <n v="1750"/>
    <x v="62"/>
    <x v="62"/>
    <x v="0"/>
    <x v="2536"/>
  </r>
  <r>
    <x v="9"/>
    <x v="2"/>
    <n v="1750"/>
    <x v="62"/>
    <x v="62"/>
    <x v="0"/>
    <x v="2537"/>
  </r>
  <r>
    <x v="10"/>
    <x v="2"/>
    <n v="1750"/>
    <x v="62"/>
    <x v="62"/>
    <x v="0"/>
    <x v="2538"/>
  </r>
  <r>
    <x v="11"/>
    <x v="2"/>
    <n v="1750"/>
    <x v="62"/>
    <x v="62"/>
    <x v="0"/>
    <x v="2539"/>
  </r>
  <r>
    <x v="12"/>
    <x v="2"/>
    <n v="1750"/>
    <x v="62"/>
    <x v="62"/>
    <x v="0"/>
    <x v="2540"/>
  </r>
  <r>
    <x v="13"/>
    <x v="2"/>
    <n v="1750"/>
    <x v="62"/>
    <x v="62"/>
    <x v="0"/>
    <x v="2541"/>
  </r>
  <r>
    <x v="14"/>
    <x v="2"/>
    <n v="1750"/>
    <x v="62"/>
    <x v="62"/>
    <x v="0"/>
    <x v="2542"/>
  </r>
  <r>
    <x v="15"/>
    <x v="2"/>
    <n v="1750"/>
    <x v="62"/>
    <x v="62"/>
    <x v="0"/>
    <x v="2543"/>
  </r>
  <r>
    <x v="16"/>
    <x v="2"/>
    <n v="1750"/>
    <x v="62"/>
    <x v="62"/>
    <x v="0"/>
    <x v="2544"/>
  </r>
  <r>
    <x v="17"/>
    <x v="2"/>
    <n v="1750"/>
    <x v="62"/>
    <x v="62"/>
    <x v="0"/>
    <x v="2545"/>
  </r>
  <r>
    <x v="18"/>
    <x v="2"/>
    <n v="1750"/>
    <x v="62"/>
    <x v="62"/>
    <x v="0"/>
    <x v="2546"/>
  </r>
  <r>
    <x v="0"/>
    <x v="2"/>
    <n v="1750"/>
    <x v="62"/>
    <x v="62"/>
    <x v="1"/>
    <x v="2547"/>
  </r>
  <r>
    <x v="1"/>
    <x v="2"/>
    <n v="1750"/>
    <x v="62"/>
    <x v="62"/>
    <x v="1"/>
    <x v="2548"/>
  </r>
  <r>
    <x v="2"/>
    <x v="2"/>
    <n v="1750"/>
    <x v="62"/>
    <x v="62"/>
    <x v="1"/>
    <x v="2549"/>
  </r>
  <r>
    <x v="3"/>
    <x v="2"/>
    <n v="1750"/>
    <x v="62"/>
    <x v="62"/>
    <x v="1"/>
    <x v="2550"/>
  </r>
  <r>
    <x v="4"/>
    <x v="2"/>
    <n v="1750"/>
    <x v="62"/>
    <x v="62"/>
    <x v="1"/>
    <x v="2551"/>
  </r>
  <r>
    <x v="5"/>
    <x v="2"/>
    <n v="1750"/>
    <x v="62"/>
    <x v="62"/>
    <x v="1"/>
    <x v="2552"/>
  </r>
  <r>
    <x v="6"/>
    <x v="2"/>
    <n v="1750"/>
    <x v="62"/>
    <x v="62"/>
    <x v="1"/>
    <x v="2553"/>
  </r>
  <r>
    <x v="7"/>
    <x v="2"/>
    <n v="1750"/>
    <x v="62"/>
    <x v="62"/>
    <x v="1"/>
    <x v="2554"/>
  </r>
  <r>
    <x v="8"/>
    <x v="2"/>
    <n v="1750"/>
    <x v="62"/>
    <x v="62"/>
    <x v="1"/>
    <x v="2555"/>
  </r>
  <r>
    <x v="9"/>
    <x v="2"/>
    <n v="1750"/>
    <x v="62"/>
    <x v="62"/>
    <x v="1"/>
    <x v="2556"/>
  </r>
  <r>
    <x v="10"/>
    <x v="2"/>
    <n v="1750"/>
    <x v="62"/>
    <x v="62"/>
    <x v="1"/>
    <x v="2557"/>
  </r>
  <r>
    <x v="11"/>
    <x v="2"/>
    <n v="1750"/>
    <x v="62"/>
    <x v="62"/>
    <x v="1"/>
    <x v="2558"/>
  </r>
  <r>
    <x v="12"/>
    <x v="2"/>
    <n v="1750"/>
    <x v="62"/>
    <x v="62"/>
    <x v="1"/>
    <x v="2559"/>
  </r>
  <r>
    <x v="13"/>
    <x v="2"/>
    <n v="1750"/>
    <x v="62"/>
    <x v="62"/>
    <x v="1"/>
    <x v="2560"/>
  </r>
  <r>
    <x v="14"/>
    <x v="2"/>
    <n v="1750"/>
    <x v="62"/>
    <x v="62"/>
    <x v="1"/>
    <x v="2561"/>
  </r>
  <r>
    <x v="15"/>
    <x v="2"/>
    <n v="1750"/>
    <x v="62"/>
    <x v="62"/>
    <x v="1"/>
    <x v="2562"/>
  </r>
  <r>
    <x v="16"/>
    <x v="2"/>
    <n v="1750"/>
    <x v="62"/>
    <x v="62"/>
    <x v="1"/>
    <x v="2563"/>
  </r>
  <r>
    <x v="17"/>
    <x v="2"/>
    <n v="1750"/>
    <x v="62"/>
    <x v="62"/>
    <x v="1"/>
    <x v="2564"/>
  </r>
  <r>
    <x v="18"/>
    <x v="2"/>
    <n v="1750"/>
    <x v="62"/>
    <x v="62"/>
    <x v="1"/>
    <x v="2565"/>
  </r>
  <r>
    <x v="0"/>
    <x v="2"/>
    <n v="1750"/>
    <x v="62"/>
    <x v="62"/>
    <x v="2"/>
    <x v="470"/>
  </r>
  <r>
    <x v="1"/>
    <x v="2"/>
    <n v="1750"/>
    <x v="62"/>
    <x v="62"/>
    <x v="2"/>
    <x v="515"/>
  </r>
  <r>
    <x v="2"/>
    <x v="2"/>
    <n v="1750"/>
    <x v="62"/>
    <x v="62"/>
    <x v="2"/>
    <x v="470"/>
  </r>
  <r>
    <x v="3"/>
    <x v="2"/>
    <n v="1750"/>
    <x v="62"/>
    <x v="62"/>
    <x v="2"/>
    <x v="559"/>
  </r>
  <r>
    <x v="4"/>
    <x v="2"/>
    <n v="1750"/>
    <x v="62"/>
    <x v="62"/>
    <x v="2"/>
    <x v="599"/>
  </r>
  <r>
    <x v="5"/>
    <x v="2"/>
    <n v="1750"/>
    <x v="62"/>
    <x v="62"/>
    <x v="2"/>
    <x v="196"/>
  </r>
  <r>
    <x v="6"/>
    <x v="2"/>
    <n v="1750"/>
    <x v="62"/>
    <x v="62"/>
    <x v="2"/>
    <x v="135"/>
  </r>
  <r>
    <x v="7"/>
    <x v="2"/>
    <n v="1750"/>
    <x v="62"/>
    <x v="62"/>
    <x v="2"/>
    <x v="38"/>
  </r>
  <r>
    <x v="8"/>
    <x v="2"/>
    <n v="1750"/>
    <x v="62"/>
    <x v="62"/>
    <x v="2"/>
    <x v="518"/>
  </r>
  <r>
    <x v="9"/>
    <x v="2"/>
    <n v="1750"/>
    <x v="62"/>
    <x v="62"/>
    <x v="2"/>
    <x v="41"/>
  </r>
  <r>
    <x v="10"/>
    <x v="2"/>
    <n v="1750"/>
    <x v="62"/>
    <x v="62"/>
    <x v="2"/>
    <x v="138"/>
  </r>
  <r>
    <x v="11"/>
    <x v="2"/>
    <n v="1750"/>
    <x v="62"/>
    <x v="62"/>
    <x v="2"/>
    <x v="42"/>
  </r>
  <r>
    <x v="12"/>
    <x v="2"/>
    <n v="1750"/>
    <x v="62"/>
    <x v="62"/>
    <x v="2"/>
    <x v="43"/>
  </r>
  <r>
    <x v="13"/>
    <x v="2"/>
    <n v="1750"/>
    <x v="62"/>
    <x v="62"/>
    <x v="2"/>
    <x v="247"/>
  </r>
  <r>
    <x v="14"/>
    <x v="2"/>
    <n v="1750"/>
    <x v="62"/>
    <x v="62"/>
    <x v="2"/>
    <x v="45"/>
  </r>
  <r>
    <x v="15"/>
    <x v="2"/>
    <n v="1750"/>
    <x v="62"/>
    <x v="62"/>
    <x v="2"/>
    <x v="48"/>
  </r>
  <r>
    <x v="16"/>
    <x v="2"/>
    <n v="1750"/>
    <x v="62"/>
    <x v="62"/>
    <x v="2"/>
    <x v="47"/>
  </r>
  <r>
    <x v="17"/>
    <x v="2"/>
    <n v="1750"/>
    <x v="62"/>
    <x v="62"/>
    <x v="2"/>
    <x v="50"/>
  </r>
  <r>
    <x v="18"/>
    <x v="2"/>
    <n v="1750"/>
    <x v="62"/>
    <x v="62"/>
    <x v="2"/>
    <x v="141"/>
  </r>
  <r>
    <x v="0"/>
    <x v="2"/>
    <n v="1751"/>
    <x v="63"/>
    <x v="63"/>
    <x v="0"/>
    <x v="2566"/>
  </r>
  <r>
    <x v="1"/>
    <x v="2"/>
    <n v="1751"/>
    <x v="63"/>
    <x v="63"/>
    <x v="0"/>
    <x v="2567"/>
  </r>
  <r>
    <x v="2"/>
    <x v="2"/>
    <n v="1751"/>
    <x v="63"/>
    <x v="63"/>
    <x v="0"/>
    <x v="2568"/>
  </r>
  <r>
    <x v="3"/>
    <x v="2"/>
    <n v="1751"/>
    <x v="63"/>
    <x v="63"/>
    <x v="0"/>
    <x v="2569"/>
  </r>
  <r>
    <x v="4"/>
    <x v="2"/>
    <n v="1751"/>
    <x v="63"/>
    <x v="63"/>
    <x v="0"/>
    <x v="2570"/>
  </r>
  <r>
    <x v="5"/>
    <x v="2"/>
    <n v="1751"/>
    <x v="63"/>
    <x v="63"/>
    <x v="0"/>
    <x v="2571"/>
  </r>
  <r>
    <x v="6"/>
    <x v="2"/>
    <n v="1751"/>
    <x v="63"/>
    <x v="63"/>
    <x v="0"/>
    <x v="2572"/>
  </r>
  <r>
    <x v="7"/>
    <x v="2"/>
    <n v="1751"/>
    <x v="63"/>
    <x v="63"/>
    <x v="0"/>
    <x v="2573"/>
  </r>
  <r>
    <x v="8"/>
    <x v="2"/>
    <n v="1751"/>
    <x v="63"/>
    <x v="63"/>
    <x v="0"/>
    <x v="2574"/>
  </r>
  <r>
    <x v="9"/>
    <x v="2"/>
    <n v="1751"/>
    <x v="63"/>
    <x v="63"/>
    <x v="0"/>
    <x v="2575"/>
  </r>
  <r>
    <x v="10"/>
    <x v="2"/>
    <n v="1751"/>
    <x v="63"/>
    <x v="63"/>
    <x v="0"/>
    <x v="2576"/>
  </r>
  <r>
    <x v="11"/>
    <x v="2"/>
    <n v="1751"/>
    <x v="63"/>
    <x v="63"/>
    <x v="0"/>
    <x v="2577"/>
  </r>
  <r>
    <x v="12"/>
    <x v="2"/>
    <n v="1751"/>
    <x v="63"/>
    <x v="63"/>
    <x v="0"/>
    <x v="2578"/>
  </r>
  <r>
    <x v="13"/>
    <x v="2"/>
    <n v="1751"/>
    <x v="63"/>
    <x v="63"/>
    <x v="0"/>
    <x v="2579"/>
  </r>
  <r>
    <x v="14"/>
    <x v="2"/>
    <n v="1751"/>
    <x v="63"/>
    <x v="63"/>
    <x v="0"/>
    <x v="2580"/>
  </r>
  <r>
    <x v="15"/>
    <x v="2"/>
    <n v="1751"/>
    <x v="63"/>
    <x v="63"/>
    <x v="0"/>
    <x v="2581"/>
  </r>
  <r>
    <x v="16"/>
    <x v="2"/>
    <n v="1751"/>
    <x v="63"/>
    <x v="63"/>
    <x v="0"/>
    <x v="2582"/>
  </r>
  <r>
    <x v="17"/>
    <x v="2"/>
    <n v="1751"/>
    <x v="63"/>
    <x v="63"/>
    <x v="0"/>
    <x v="2583"/>
  </r>
  <r>
    <x v="18"/>
    <x v="2"/>
    <n v="1751"/>
    <x v="63"/>
    <x v="63"/>
    <x v="0"/>
    <x v="2584"/>
  </r>
  <r>
    <x v="0"/>
    <x v="2"/>
    <n v="1751"/>
    <x v="63"/>
    <x v="63"/>
    <x v="1"/>
    <x v="2585"/>
  </r>
  <r>
    <x v="1"/>
    <x v="2"/>
    <n v="1751"/>
    <x v="63"/>
    <x v="63"/>
    <x v="1"/>
    <x v="2586"/>
  </r>
  <r>
    <x v="2"/>
    <x v="2"/>
    <n v="1751"/>
    <x v="63"/>
    <x v="63"/>
    <x v="1"/>
    <x v="2587"/>
  </r>
  <r>
    <x v="3"/>
    <x v="2"/>
    <n v="1751"/>
    <x v="63"/>
    <x v="63"/>
    <x v="1"/>
    <x v="2588"/>
  </r>
  <r>
    <x v="4"/>
    <x v="2"/>
    <n v="1751"/>
    <x v="63"/>
    <x v="63"/>
    <x v="1"/>
    <x v="2589"/>
  </r>
  <r>
    <x v="5"/>
    <x v="2"/>
    <n v="1751"/>
    <x v="63"/>
    <x v="63"/>
    <x v="1"/>
    <x v="2590"/>
  </r>
  <r>
    <x v="6"/>
    <x v="2"/>
    <n v="1751"/>
    <x v="63"/>
    <x v="63"/>
    <x v="1"/>
    <x v="2591"/>
  </r>
  <r>
    <x v="7"/>
    <x v="2"/>
    <n v="1751"/>
    <x v="63"/>
    <x v="63"/>
    <x v="1"/>
    <x v="2592"/>
  </r>
  <r>
    <x v="8"/>
    <x v="2"/>
    <n v="1751"/>
    <x v="63"/>
    <x v="63"/>
    <x v="1"/>
    <x v="2593"/>
  </r>
  <r>
    <x v="9"/>
    <x v="2"/>
    <n v="1751"/>
    <x v="63"/>
    <x v="63"/>
    <x v="1"/>
    <x v="2594"/>
  </r>
  <r>
    <x v="10"/>
    <x v="2"/>
    <n v="1751"/>
    <x v="63"/>
    <x v="63"/>
    <x v="1"/>
    <x v="2595"/>
  </r>
  <r>
    <x v="11"/>
    <x v="2"/>
    <n v="1751"/>
    <x v="63"/>
    <x v="63"/>
    <x v="1"/>
    <x v="2596"/>
  </r>
  <r>
    <x v="12"/>
    <x v="2"/>
    <n v="1751"/>
    <x v="63"/>
    <x v="63"/>
    <x v="1"/>
    <x v="2597"/>
  </r>
  <r>
    <x v="13"/>
    <x v="2"/>
    <n v="1751"/>
    <x v="63"/>
    <x v="63"/>
    <x v="1"/>
    <x v="2598"/>
  </r>
  <r>
    <x v="14"/>
    <x v="2"/>
    <n v="1751"/>
    <x v="63"/>
    <x v="63"/>
    <x v="1"/>
    <x v="2599"/>
  </r>
  <r>
    <x v="15"/>
    <x v="2"/>
    <n v="1751"/>
    <x v="63"/>
    <x v="63"/>
    <x v="1"/>
    <x v="2600"/>
  </r>
  <r>
    <x v="16"/>
    <x v="2"/>
    <n v="1751"/>
    <x v="63"/>
    <x v="63"/>
    <x v="1"/>
    <x v="2601"/>
  </r>
  <r>
    <x v="17"/>
    <x v="2"/>
    <n v="1751"/>
    <x v="63"/>
    <x v="63"/>
    <x v="1"/>
    <x v="2602"/>
  </r>
  <r>
    <x v="18"/>
    <x v="2"/>
    <n v="1751"/>
    <x v="63"/>
    <x v="63"/>
    <x v="1"/>
    <x v="2603"/>
  </r>
  <r>
    <x v="0"/>
    <x v="2"/>
    <n v="1751"/>
    <x v="63"/>
    <x v="63"/>
    <x v="2"/>
    <x v="2604"/>
  </r>
  <r>
    <x v="1"/>
    <x v="2"/>
    <n v="1751"/>
    <x v="63"/>
    <x v="63"/>
    <x v="2"/>
    <x v="2605"/>
  </r>
  <r>
    <x v="2"/>
    <x v="2"/>
    <n v="1751"/>
    <x v="63"/>
    <x v="63"/>
    <x v="2"/>
    <x v="1557"/>
  </r>
  <r>
    <x v="3"/>
    <x v="2"/>
    <n v="1751"/>
    <x v="63"/>
    <x v="63"/>
    <x v="2"/>
    <x v="2605"/>
  </r>
  <r>
    <x v="4"/>
    <x v="2"/>
    <n v="1751"/>
    <x v="63"/>
    <x v="63"/>
    <x v="2"/>
    <x v="2606"/>
  </r>
  <r>
    <x v="5"/>
    <x v="2"/>
    <n v="1751"/>
    <x v="63"/>
    <x v="63"/>
    <x v="2"/>
    <x v="2607"/>
  </r>
  <r>
    <x v="6"/>
    <x v="2"/>
    <n v="1751"/>
    <x v="63"/>
    <x v="63"/>
    <x v="2"/>
    <x v="1127"/>
  </r>
  <r>
    <x v="7"/>
    <x v="2"/>
    <n v="1751"/>
    <x v="63"/>
    <x v="63"/>
    <x v="2"/>
    <x v="1957"/>
  </r>
  <r>
    <x v="8"/>
    <x v="2"/>
    <n v="1751"/>
    <x v="63"/>
    <x v="63"/>
    <x v="2"/>
    <x v="686"/>
  </r>
  <r>
    <x v="9"/>
    <x v="2"/>
    <n v="1751"/>
    <x v="63"/>
    <x v="63"/>
    <x v="2"/>
    <x v="380"/>
  </r>
  <r>
    <x v="10"/>
    <x v="2"/>
    <n v="1751"/>
    <x v="63"/>
    <x v="63"/>
    <x v="2"/>
    <x v="1128"/>
  </r>
  <r>
    <x v="11"/>
    <x v="2"/>
    <n v="1751"/>
    <x v="63"/>
    <x v="63"/>
    <x v="2"/>
    <x v="643"/>
  </r>
  <r>
    <x v="12"/>
    <x v="2"/>
    <n v="1751"/>
    <x v="63"/>
    <x v="63"/>
    <x v="2"/>
    <x v="438"/>
  </r>
  <r>
    <x v="13"/>
    <x v="2"/>
    <n v="1751"/>
    <x v="63"/>
    <x v="63"/>
    <x v="2"/>
    <x v="383"/>
  </r>
  <r>
    <x v="14"/>
    <x v="2"/>
    <n v="1751"/>
    <x v="63"/>
    <x v="63"/>
    <x v="2"/>
    <x v="193"/>
  </r>
  <r>
    <x v="15"/>
    <x v="2"/>
    <n v="1751"/>
    <x v="63"/>
    <x v="63"/>
    <x v="2"/>
    <x v="469"/>
  </r>
  <r>
    <x v="16"/>
    <x v="2"/>
    <n v="1751"/>
    <x v="63"/>
    <x v="63"/>
    <x v="2"/>
    <x v="809"/>
  </r>
  <r>
    <x v="17"/>
    <x v="2"/>
    <n v="1751"/>
    <x v="63"/>
    <x v="63"/>
    <x v="2"/>
    <x v="195"/>
  </r>
  <r>
    <x v="18"/>
    <x v="2"/>
    <n v="1751"/>
    <x v="63"/>
    <x v="63"/>
    <x v="2"/>
    <x v="242"/>
  </r>
  <r>
    <x v="0"/>
    <x v="2"/>
    <n v="1755"/>
    <x v="64"/>
    <x v="64"/>
    <x v="0"/>
    <x v="2608"/>
  </r>
  <r>
    <x v="1"/>
    <x v="2"/>
    <n v="1755"/>
    <x v="64"/>
    <x v="64"/>
    <x v="0"/>
    <x v="1206"/>
  </r>
  <r>
    <x v="2"/>
    <x v="2"/>
    <n v="1755"/>
    <x v="64"/>
    <x v="64"/>
    <x v="0"/>
    <x v="2609"/>
  </r>
  <r>
    <x v="3"/>
    <x v="2"/>
    <n v="1755"/>
    <x v="64"/>
    <x v="64"/>
    <x v="0"/>
    <x v="2610"/>
  </r>
  <r>
    <x v="4"/>
    <x v="2"/>
    <n v="1755"/>
    <x v="64"/>
    <x v="64"/>
    <x v="0"/>
    <x v="2611"/>
  </r>
  <r>
    <x v="5"/>
    <x v="2"/>
    <n v="1755"/>
    <x v="64"/>
    <x v="64"/>
    <x v="0"/>
    <x v="2612"/>
  </r>
  <r>
    <x v="6"/>
    <x v="2"/>
    <n v="1755"/>
    <x v="64"/>
    <x v="64"/>
    <x v="0"/>
    <x v="2613"/>
  </r>
  <r>
    <x v="7"/>
    <x v="2"/>
    <n v="1755"/>
    <x v="64"/>
    <x v="64"/>
    <x v="0"/>
    <x v="2614"/>
  </r>
  <r>
    <x v="8"/>
    <x v="2"/>
    <n v="1755"/>
    <x v="64"/>
    <x v="64"/>
    <x v="0"/>
    <x v="2615"/>
  </r>
  <r>
    <x v="9"/>
    <x v="2"/>
    <n v="1755"/>
    <x v="64"/>
    <x v="64"/>
    <x v="0"/>
    <x v="2616"/>
  </r>
  <r>
    <x v="10"/>
    <x v="2"/>
    <n v="1755"/>
    <x v="64"/>
    <x v="64"/>
    <x v="0"/>
    <x v="514"/>
  </r>
  <r>
    <x v="11"/>
    <x v="2"/>
    <n v="1755"/>
    <x v="64"/>
    <x v="64"/>
    <x v="0"/>
    <x v="2617"/>
  </r>
  <r>
    <x v="12"/>
    <x v="2"/>
    <n v="1755"/>
    <x v="64"/>
    <x v="64"/>
    <x v="0"/>
    <x v="2618"/>
  </r>
  <r>
    <x v="13"/>
    <x v="2"/>
    <n v="1755"/>
    <x v="64"/>
    <x v="64"/>
    <x v="0"/>
    <x v="2619"/>
  </r>
  <r>
    <x v="14"/>
    <x v="2"/>
    <n v="1755"/>
    <x v="64"/>
    <x v="64"/>
    <x v="0"/>
    <x v="2620"/>
  </r>
  <r>
    <x v="15"/>
    <x v="2"/>
    <n v="1755"/>
    <x v="64"/>
    <x v="64"/>
    <x v="0"/>
    <x v="2621"/>
  </r>
  <r>
    <x v="16"/>
    <x v="2"/>
    <n v="1755"/>
    <x v="64"/>
    <x v="64"/>
    <x v="0"/>
    <x v="2622"/>
  </r>
  <r>
    <x v="17"/>
    <x v="2"/>
    <n v="1755"/>
    <x v="64"/>
    <x v="64"/>
    <x v="0"/>
    <x v="2623"/>
  </r>
  <r>
    <x v="18"/>
    <x v="2"/>
    <n v="1755"/>
    <x v="64"/>
    <x v="64"/>
    <x v="0"/>
    <x v="2624"/>
  </r>
  <r>
    <x v="0"/>
    <x v="2"/>
    <n v="1755"/>
    <x v="64"/>
    <x v="64"/>
    <x v="1"/>
    <x v="2625"/>
  </r>
  <r>
    <x v="1"/>
    <x v="2"/>
    <n v="1755"/>
    <x v="64"/>
    <x v="64"/>
    <x v="1"/>
    <x v="1224"/>
  </r>
  <r>
    <x v="2"/>
    <x v="2"/>
    <n v="1755"/>
    <x v="64"/>
    <x v="64"/>
    <x v="1"/>
    <x v="2626"/>
  </r>
  <r>
    <x v="3"/>
    <x v="2"/>
    <n v="1755"/>
    <x v="64"/>
    <x v="64"/>
    <x v="1"/>
    <x v="2627"/>
  </r>
  <r>
    <x v="4"/>
    <x v="2"/>
    <n v="1755"/>
    <x v="64"/>
    <x v="64"/>
    <x v="1"/>
    <x v="2628"/>
  </r>
  <r>
    <x v="5"/>
    <x v="2"/>
    <n v="1755"/>
    <x v="64"/>
    <x v="64"/>
    <x v="1"/>
    <x v="2629"/>
  </r>
  <r>
    <x v="6"/>
    <x v="2"/>
    <n v="1755"/>
    <x v="64"/>
    <x v="64"/>
    <x v="1"/>
    <x v="2630"/>
  </r>
  <r>
    <x v="7"/>
    <x v="2"/>
    <n v="1755"/>
    <x v="64"/>
    <x v="64"/>
    <x v="1"/>
    <x v="2631"/>
  </r>
  <r>
    <x v="8"/>
    <x v="2"/>
    <n v="1755"/>
    <x v="64"/>
    <x v="64"/>
    <x v="1"/>
    <x v="2632"/>
  </r>
  <r>
    <x v="9"/>
    <x v="2"/>
    <n v="1755"/>
    <x v="64"/>
    <x v="64"/>
    <x v="1"/>
    <x v="2633"/>
  </r>
  <r>
    <x v="10"/>
    <x v="2"/>
    <n v="1755"/>
    <x v="64"/>
    <x v="64"/>
    <x v="1"/>
    <x v="2634"/>
  </r>
  <r>
    <x v="11"/>
    <x v="2"/>
    <n v="1755"/>
    <x v="64"/>
    <x v="64"/>
    <x v="1"/>
    <x v="2635"/>
  </r>
  <r>
    <x v="12"/>
    <x v="2"/>
    <n v="1755"/>
    <x v="64"/>
    <x v="64"/>
    <x v="1"/>
    <x v="2636"/>
  </r>
  <r>
    <x v="13"/>
    <x v="2"/>
    <n v="1755"/>
    <x v="64"/>
    <x v="64"/>
    <x v="1"/>
    <x v="2637"/>
  </r>
  <r>
    <x v="14"/>
    <x v="2"/>
    <n v="1755"/>
    <x v="64"/>
    <x v="64"/>
    <x v="1"/>
    <x v="2638"/>
  </r>
  <r>
    <x v="15"/>
    <x v="2"/>
    <n v="1755"/>
    <x v="64"/>
    <x v="64"/>
    <x v="1"/>
    <x v="2639"/>
  </r>
  <r>
    <x v="16"/>
    <x v="2"/>
    <n v="1755"/>
    <x v="64"/>
    <x v="64"/>
    <x v="1"/>
    <x v="2640"/>
  </r>
  <r>
    <x v="17"/>
    <x v="2"/>
    <n v="1755"/>
    <x v="64"/>
    <x v="64"/>
    <x v="1"/>
    <x v="2641"/>
  </r>
  <r>
    <x v="18"/>
    <x v="2"/>
    <n v="1755"/>
    <x v="64"/>
    <x v="64"/>
    <x v="1"/>
    <x v="2642"/>
  </r>
  <r>
    <x v="0"/>
    <x v="2"/>
    <n v="1755"/>
    <x v="64"/>
    <x v="64"/>
    <x v="2"/>
    <x v="517"/>
  </r>
  <r>
    <x v="1"/>
    <x v="2"/>
    <n v="1755"/>
    <x v="64"/>
    <x v="64"/>
    <x v="2"/>
    <x v="136"/>
  </r>
  <r>
    <x v="2"/>
    <x v="2"/>
    <n v="1755"/>
    <x v="64"/>
    <x v="64"/>
    <x v="2"/>
    <x v="136"/>
  </r>
  <r>
    <x v="3"/>
    <x v="2"/>
    <n v="1755"/>
    <x v="64"/>
    <x v="64"/>
    <x v="2"/>
    <x v="38"/>
  </r>
  <r>
    <x v="4"/>
    <x v="2"/>
    <n v="1755"/>
    <x v="64"/>
    <x v="64"/>
    <x v="2"/>
    <x v="926"/>
  </r>
  <r>
    <x v="5"/>
    <x v="2"/>
    <n v="1755"/>
    <x v="64"/>
    <x v="64"/>
    <x v="2"/>
    <x v="40"/>
  </r>
  <r>
    <x v="6"/>
    <x v="2"/>
    <n v="1755"/>
    <x v="64"/>
    <x v="64"/>
    <x v="2"/>
    <x v="810"/>
  </r>
  <r>
    <x v="7"/>
    <x v="2"/>
    <n v="1755"/>
    <x v="64"/>
    <x v="64"/>
    <x v="2"/>
    <x v="42"/>
  </r>
  <r>
    <x v="8"/>
    <x v="2"/>
    <n v="1755"/>
    <x v="64"/>
    <x v="64"/>
    <x v="2"/>
    <x v="247"/>
  </r>
  <r>
    <x v="9"/>
    <x v="2"/>
    <n v="1755"/>
    <x v="64"/>
    <x v="64"/>
    <x v="2"/>
    <x v="246"/>
  </r>
  <r>
    <x v="10"/>
    <x v="2"/>
    <n v="1755"/>
    <x v="64"/>
    <x v="64"/>
    <x v="2"/>
    <x v="425"/>
  </r>
  <r>
    <x v="11"/>
    <x v="2"/>
    <n v="1755"/>
    <x v="64"/>
    <x v="64"/>
    <x v="2"/>
    <x v="140"/>
  </r>
  <r>
    <x v="12"/>
    <x v="2"/>
    <n v="1755"/>
    <x v="64"/>
    <x v="64"/>
    <x v="2"/>
    <x v="46"/>
  </r>
  <r>
    <x v="13"/>
    <x v="2"/>
    <n v="1755"/>
    <x v="64"/>
    <x v="64"/>
    <x v="2"/>
    <x v="46"/>
  </r>
  <r>
    <x v="14"/>
    <x v="2"/>
    <n v="1755"/>
    <x v="64"/>
    <x v="64"/>
    <x v="2"/>
    <x v="47"/>
  </r>
  <r>
    <x v="15"/>
    <x v="2"/>
    <n v="1755"/>
    <x v="64"/>
    <x v="64"/>
    <x v="2"/>
    <x v="47"/>
  </r>
  <r>
    <x v="16"/>
    <x v="2"/>
    <n v="1755"/>
    <x v="64"/>
    <x v="64"/>
    <x v="2"/>
    <x v="49"/>
  </r>
  <r>
    <x v="17"/>
    <x v="2"/>
    <n v="1755"/>
    <x v="64"/>
    <x v="64"/>
    <x v="2"/>
    <x v="50"/>
  </r>
  <r>
    <x v="18"/>
    <x v="2"/>
    <n v="1755"/>
    <x v="64"/>
    <x v="64"/>
    <x v="2"/>
    <x v="49"/>
  </r>
  <r>
    <x v="0"/>
    <x v="2"/>
    <n v="1756"/>
    <x v="65"/>
    <x v="65"/>
    <x v="0"/>
    <x v="2643"/>
  </r>
  <r>
    <x v="1"/>
    <x v="2"/>
    <n v="1756"/>
    <x v="65"/>
    <x v="65"/>
    <x v="0"/>
    <x v="2644"/>
  </r>
  <r>
    <x v="2"/>
    <x v="2"/>
    <n v="1756"/>
    <x v="65"/>
    <x v="65"/>
    <x v="0"/>
    <x v="2645"/>
  </r>
  <r>
    <x v="3"/>
    <x v="2"/>
    <n v="1756"/>
    <x v="65"/>
    <x v="65"/>
    <x v="0"/>
    <x v="2646"/>
  </r>
  <r>
    <x v="4"/>
    <x v="2"/>
    <n v="1756"/>
    <x v="65"/>
    <x v="65"/>
    <x v="0"/>
    <x v="2647"/>
  </r>
  <r>
    <x v="5"/>
    <x v="2"/>
    <n v="1756"/>
    <x v="65"/>
    <x v="65"/>
    <x v="0"/>
    <x v="2648"/>
  </r>
  <r>
    <x v="6"/>
    <x v="2"/>
    <n v="1756"/>
    <x v="65"/>
    <x v="65"/>
    <x v="0"/>
    <x v="2649"/>
  </r>
  <r>
    <x v="7"/>
    <x v="2"/>
    <n v="1756"/>
    <x v="65"/>
    <x v="65"/>
    <x v="0"/>
    <x v="2650"/>
  </r>
  <r>
    <x v="8"/>
    <x v="2"/>
    <n v="1756"/>
    <x v="65"/>
    <x v="65"/>
    <x v="0"/>
    <x v="2651"/>
  </r>
  <r>
    <x v="9"/>
    <x v="2"/>
    <n v="1756"/>
    <x v="65"/>
    <x v="65"/>
    <x v="0"/>
    <x v="2652"/>
  </r>
  <r>
    <x v="10"/>
    <x v="2"/>
    <n v="1756"/>
    <x v="65"/>
    <x v="65"/>
    <x v="0"/>
    <x v="2653"/>
  </r>
  <r>
    <x v="11"/>
    <x v="2"/>
    <n v="1756"/>
    <x v="65"/>
    <x v="65"/>
    <x v="0"/>
    <x v="2654"/>
  </r>
  <r>
    <x v="12"/>
    <x v="2"/>
    <n v="1756"/>
    <x v="65"/>
    <x v="65"/>
    <x v="0"/>
    <x v="2655"/>
  </r>
  <r>
    <x v="13"/>
    <x v="2"/>
    <n v="1756"/>
    <x v="65"/>
    <x v="65"/>
    <x v="0"/>
    <x v="2656"/>
  </r>
  <r>
    <x v="14"/>
    <x v="2"/>
    <n v="1756"/>
    <x v="65"/>
    <x v="65"/>
    <x v="0"/>
    <x v="2657"/>
  </r>
  <r>
    <x v="15"/>
    <x v="2"/>
    <n v="1756"/>
    <x v="65"/>
    <x v="65"/>
    <x v="0"/>
    <x v="2658"/>
  </r>
  <r>
    <x v="16"/>
    <x v="2"/>
    <n v="1756"/>
    <x v="65"/>
    <x v="65"/>
    <x v="0"/>
    <x v="2659"/>
  </r>
  <r>
    <x v="17"/>
    <x v="2"/>
    <n v="1756"/>
    <x v="65"/>
    <x v="65"/>
    <x v="0"/>
    <x v="2660"/>
  </r>
  <r>
    <x v="18"/>
    <x v="2"/>
    <n v="1756"/>
    <x v="65"/>
    <x v="65"/>
    <x v="0"/>
    <x v="2661"/>
  </r>
  <r>
    <x v="0"/>
    <x v="2"/>
    <n v="1756"/>
    <x v="65"/>
    <x v="65"/>
    <x v="1"/>
    <x v="2662"/>
  </r>
  <r>
    <x v="1"/>
    <x v="2"/>
    <n v="1756"/>
    <x v="65"/>
    <x v="65"/>
    <x v="1"/>
    <x v="2663"/>
  </r>
  <r>
    <x v="2"/>
    <x v="2"/>
    <n v="1756"/>
    <x v="65"/>
    <x v="65"/>
    <x v="1"/>
    <x v="2664"/>
  </r>
  <r>
    <x v="3"/>
    <x v="2"/>
    <n v="1756"/>
    <x v="65"/>
    <x v="65"/>
    <x v="1"/>
    <x v="2665"/>
  </r>
  <r>
    <x v="4"/>
    <x v="2"/>
    <n v="1756"/>
    <x v="65"/>
    <x v="65"/>
    <x v="1"/>
    <x v="2666"/>
  </r>
  <r>
    <x v="5"/>
    <x v="2"/>
    <n v="1756"/>
    <x v="65"/>
    <x v="65"/>
    <x v="1"/>
    <x v="2667"/>
  </r>
  <r>
    <x v="6"/>
    <x v="2"/>
    <n v="1756"/>
    <x v="65"/>
    <x v="65"/>
    <x v="1"/>
    <x v="2668"/>
  </r>
  <r>
    <x v="7"/>
    <x v="2"/>
    <n v="1756"/>
    <x v="65"/>
    <x v="65"/>
    <x v="1"/>
    <x v="2669"/>
  </r>
  <r>
    <x v="8"/>
    <x v="2"/>
    <n v="1756"/>
    <x v="65"/>
    <x v="65"/>
    <x v="1"/>
    <x v="2670"/>
  </r>
  <r>
    <x v="9"/>
    <x v="2"/>
    <n v="1756"/>
    <x v="65"/>
    <x v="65"/>
    <x v="1"/>
    <x v="2671"/>
  </r>
  <r>
    <x v="10"/>
    <x v="2"/>
    <n v="1756"/>
    <x v="65"/>
    <x v="65"/>
    <x v="1"/>
    <x v="2672"/>
  </r>
  <r>
    <x v="11"/>
    <x v="2"/>
    <n v="1756"/>
    <x v="65"/>
    <x v="65"/>
    <x v="1"/>
    <x v="2673"/>
  </r>
  <r>
    <x v="12"/>
    <x v="2"/>
    <n v="1756"/>
    <x v="65"/>
    <x v="65"/>
    <x v="1"/>
    <x v="2674"/>
  </r>
  <r>
    <x v="13"/>
    <x v="2"/>
    <n v="1756"/>
    <x v="65"/>
    <x v="65"/>
    <x v="1"/>
    <x v="2675"/>
  </r>
  <r>
    <x v="14"/>
    <x v="2"/>
    <n v="1756"/>
    <x v="65"/>
    <x v="65"/>
    <x v="1"/>
    <x v="2676"/>
  </r>
  <r>
    <x v="15"/>
    <x v="2"/>
    <n v="1756"/>
    <x v="65"/>
    <x v="65"/>
    <x v="1"/>
    <x v="2677"/>
  </r>
  <r>
    <x v="16"/>
    <x v="2"/>
    <n v="1756"/>
    <x v="65"/>
    <x v="65"/>
    <x v="1"/>
    <x v="2678"/>
  </r>
  <r>
    <x v="17"/>
    <x v="2"/>
    <n v="1756"/>
    <x v="65"/>
    <x v="65"/>
    <x v="1"/>
    <x v="2679"/>
  </r>
  <r>
    <x v="0"/>
    <x v="2"/>
    <n v="1756"/>
    <x v="65"/>
    <x v="65"/>
    <x v="2"/>
    <x v="1127"/>
  </r>
  <r>
    <x v="1"/>
    <x v="2"/>
    <n v="1756"/>
    <x v="65"/>
    <x v="65"/>
    <x v="2"/>
    <x v="2680"/>
  </r>
  <r>
    <x v="2"/>
    <x v="2"/>
    <n v="1756"/>
    <x v="65"/>
    <x v="65"/>
    <x v="2"/>
    <x v="2680"/>
  </r>
  <r>
    <x v="3"/>
    <x v="2"/>
    <n v="1756"/>
    <x v="65"/>
    <x v="65"/>
    <x v="2"/>
    <x v="1205"/>
  </r>
  <r>
    <x v="4"/>
    <x v="2"/>
    <n v="1756"/>
    <x v="65"/>
    <x v="65"/>
    <x v="2"/>
    <x v="806"/>
  </r>
  <r>
    <x v="5"/>
    <x v="2"/>
    <n v="1756"/>
    <x v="65"/>
    <x v="65"/>
    <x v="2"/>
    <x v="2120"/>
  </r>
  <r>
    <x v="6"/>
    <x v="2"/>
    <n v="1756"/>
    <x v="65"/>
    <x v="65"/>
    <x v="2"/>
    <x v="642"/>
  </r>
  <r>
    <x v="7"/>
    <x v="2"/>
    <n v="1756"/>
    <x v="65"/>
    <x v="65"/>
    <x v="2"/>
    <x v="643"/>
  </r>
  <r>
    <x v="8"/>
    <x v="2"/>
    <n v="1756"/>
    <x v="65"/>
    <x v="65"/>
    <x v="2"/>
    <x v="467"/>
  </r>
  <r>
    <x v="9"/>
    <x v="2"/>
    <n v="1756"/>
    <x v="65"/>
    <x v="65"/>
    <x v="2"/>
    <x v="381"/>
  </r>
  <r>
    <x v="10"/>
    <x v="2"/>
    <n v="1756"/>
    <x v="65"/>
    <x v="65"/>
    <x v="2"/>
    <x v="512"/>
  </r>
  <r>
    <x v="11"/>
    <x v="2"/>
    <n v="1756"/>
    <x v="65"/>
    <x v="65"/>
    <x v="2"/>
    <x v="383"/>
  </r>
  <r>
    <x v="12"/>
    <x v="2"/>
    <n v="1756"/>
    <x v="65"/>
    <x v="65"/>
    <x v="2"/>
    <x v="192"/>
  </r>
  <r>
    <x v="13"/>
    <x v="2"/>
    <n v="1756"/>
    <x v="65"/>
    <x v="65"/>
    <x v="2"/>
    <x v="513"/>
  </r>
  <r>
    <x v="14"/>
    <x v="2"/>
    <n v="1756"/>
    <x v="65"/>
    <x v="65"/>
    <x v="2"/>
    <x v="558"/>
  </r>
  <r>
    <x v="15"/>
    <x v="2"/>
    <n v="1756"/>
    <x v="65"/>
    <x v="65"/>
    <x v="2"/>
    <x v="194"/>
  </r>
  <r>
    <x v="16"/>
    <x v="2"/>
    <n v="1756"/>
    <x v="65"/>
    <x v="65"/>
    <x v="2"/>
    <x v="598"/>
  </r>
  <r>
    <x v="17"/>
    <x v="2"/>
    <n v="1756"/>
    <x v="65"/>
    <x v="65"/>
    <x v="2"/>
    <x v="422"/>
  </r>
  <r>
    <x v="18"/>
    <x v="2"/>
    <n v="1756"/>
    <x v="65"/>
    <x v="65"/>
    <x v="1"/>
    <x v="2681"/>
  </r>
  <r>
    <x v="18"/>
    <x v="2"/>
    <n v="1756"/>
    <x v="65"/>
    <x v="65"/>
    <x v="2"/>
    <x v="242"/>
  </r>
  <r>
    <x v="19"/>
    <x v="0"/>
    <n v="1502"/>
    <x v="0"/>
    <x v="0"/>
    <x v="0"/>
    <x v="2682"/>
  </r>
  <r>
    <x v="19"/>
    <x v="0"/>
    <n v="1505"/>
    <x v="1"/>
    <x v="1"/>
    <x v="0"/>
    <x v="2683"/>
  </r>
  <r>
    <x v="19"/>
    <x v="0"/>
    <n v="1535"/>
    <x v="2"/>
    <x v="2"/>
    <x v="0"/>
    <x v="2684"/>
  </r>
  <r>
    <x v="19"/>
    <x v="0"/>
    <n v="1539"/>
    <x v="3"/>
    <x v="3"/>
    <x v="0"/>
    <x v="2685"/>
  </r>
  <r>
    <x v="19"/>
    <x v="0"/>
    <n v="1543"/>
    <x v="4"/>
    <x v="4"/>
    <x v="0"/>
    <x v="2686"/>
  </r>
  <r>
    <x v="19"/>
    <x v="0"/>
    <n v="1545"/>
    <x v="5"/>
    <x v="5"/>
    <x v="0"/>
    <x v="2687"/>
  </r>
  <r>
    <x v="19"/>
    <x v="0"/>
    <n v="1547"/>
    <x v="6"/>
    <x v="6"/>
    <x v="0"/>
    <x v="2688"/>
  </r>
  <r>
    <x v="19"/>
    <x v="0"/>
    <n v="1548"/>
    <x v="7"/>
    <x v="7"/>
    <x v="0"/>
    <x v="2689"/>
  </r>
  <r>
    <x v="19"/>
    <x v="0"/>
    <n v="1551"/>
    <x v="8"/>
    <x v="8"/>
    <x v="0"/>
    <x v="2690"/>
  </r>
  <r>
    <x v="19"/>
    <x v="0"/>
    <n v="1554"/>
    <x v="9"/>
    <x v="9"/>
    <x v="0"/>
    <x v="2691"/>
  </r>
  <r>
    <x v="19"/>
    <x v="0"/>
    <n v="1557"/>
    <x v="10"/>
    <x v="10"/>
    <x v="0"/>
    <x v="2692"/>
  </r>
  <r>
    <x v="19"/>
    <x v="0"/>
    <n v="1560"/>
    <x v="11"/>
    <x v="11"/>
    <x v="0"/>
    <x v="2693"/>
  </r>
  <r>
    <x v="19"/>
    <x v="0"/>
    <n v="1563"/>
    <x v="12"/>
    <x v="12"/>
    <x v="0"/>
    <x v="2694"/>
  </r>
  <r>
    <x v="19"/>
    <x v="0"/>
    <n v="1566"/>
    <x v="13"/>
    <x v="13"/>
    <x v="0"/>
    <x v="2695"/>
  </r>
  <r>
    <x v="19"/>
    <x v="0"/>
    <n v="1567"/>
    <x v="14"/>
    <x v="14"/>
    <x v="0"/>
    <x v="2696"/>
  </r>
  <r>
    <x v="19"/>
    <x v="0"/>
    <n v="1571"/>
    <x v="15"/>
    <x v="15"/>
    <x v="0"/>
    <x v="2697"/>
  </r>
  <r>
    <x v="19"/>
    <x v="0"/>
    <n v="1573"/>
    <x v="16"/>
    <x v="16"/>
    <x v="0"/>
    <x v="2698"/>
  </r>
  <r>
    <x v="19"/>
    <x v="0"/>
    <n v="1576"/>
    <x v="17"/>
    <x v="17"/>
    <x v="0"/>
    <x v="2699"/>
  </r>
  <r>
    <x v="19"/>
    <x v="1"/>
    <n v="1601"/>
    <x v="18"/>
    <x v="18"/>
    <x v="0"/>
    <x v="2700"/>
  </r>
  <r>
    <x v="19"/>
    <x v="1"/>
    <n v="1612"/>
    <x v="19"/>
    <x v="19"/>
    <x v="0"/>
    <x v="2701"/>
  </r>
  <r>
    <x v="19"/>
    <x v="1"/>
    <n v="1613"/>
    <x v="20"/>
    <x v="20"/>
    <x v="0"/>
    <x v="2702"/>
  </r>
  <r>
    <x v="19"/>
    <x v="1"/>
    <n v="1617"/>
    <x v="21"/>
    <x v="21"/>
    <x v="0"/>
    <x v="2703"/>
  </r>
  <r>
    <x v="19"/>
    <x v="1"/>
    <n v="1620"/>
    <x v="22"/>
    <x v="22"/>
    <x v="0"/>
    <x v="2704"/>
  </r>
  <r>
    <x v="19"/>
    <x v="1"/>
    <n v="1621"/>
    <x v="23"/>
    <x v="23"/>
    <x v="0"/>
    <x v="2705"/>
  </r>
  <r>
    <x v="19"/>
    <x v="1"/>
    <n v="1622"/>
    <x v="24"/>
    <x v="24"/>
    <x v="0"/>
    <x v="2706"/>
  </r>
  <r>
    <x v="19"/>
    <x v="1"/>
    <n v="1624"/>
    <x v="25"/>
    <x v="25"/>
    <x v="0"/>
    <x v="2707"/>
  </r>
  <r>
    <x v="19"/>
    <x v="1"/>
    <n v="1627"/>
    <x v="26"/>
    <x v="26"/>
    <x v="0"/>
    <x v="2708"/>
  </r>
  <r>
    <x v="19"/>
    <x v="1"/>
    <n v="1630"/>
    <x v="27"/>
    <x v="27"/>
    <x v="0"/>
    <x v="2709"/>
  </r>
  <r>
    <x v="19"/>
    <x v="1"/>
    <n v="1632"/>
    <x v="28"/>
    <x v="28"/>
    <x v="0"/>
    <x v="2710"/>
  </r>
  <r>
    <x v="19"/>
    <x v="1"/>
    <n v="1633"/>
    <x v="29"/>
    <x v="29"/>
    <x v="0"/>
    <x v="2711"/>
  </r>
  <r>
    <x v="19"/>
    <x v="1"/>
    <n v="1634"/>
    <x v="30"/>
    <x v="30"/>
    <x v="0"/>
    <x v="2712"/>
  </r>
  <r>
    <x v="19"/>
    <x v="1"/>
    <n v="1635"/>
    <x v="31"/>
    <x v="31"/>
    <x v="0"/>
    <x v="2713"/>
  </r>
  <r>
    <x v="19"/>
    <x v="1"/>
    <n v="1636"/>
    <x v="32"/>
    <x v="32"/>
    <x v="0"/>
    <x v="2714"/>
  </r>
  <r>
    <x v="19"/>
    <x v="1"/>
    <n v="1638"/>
    <x v="33"/>
    <x v="33"/>
    <x v="0"/>
    <x v="2715"/>
  </r>
  <r>
    <x v="19"/>
    <x v="1"/>
    <n v="1640"/>
    <x v="34"/>
    <x v="34"/>
    <x v="0"/>
    <x v="2716"/>
  </r>
  <r>
    <x v="19"/>
    <x v="1"/>
    <n v="1644"/>
    <x v="35"/>
    <x v="35"/>
    <x v="0"/>
    <x v="2717"/>
  </r>
  <r>
    <x v="19"/>
    <x v="1"/>
    <n v="1648"/>
    <x v="36"/>
    <x v="36"/>
    <x v="0"/>
    <x v="2718"/>
  </r>
  <r>
    <x v="19"/>
    <x v="1"/>
    <n v="1653"/>
    <x v="37"/>
    <x v="37"/>
    <x v="0"/>
    <x v="2719"/>
  </r>
  <r>
    <x v="19"/>
    <x v="1"/>
    <n v="1657"/>
    <x v="38"/>
    <x v="38"/>
    <x v="0"/>
    <x v="2720"/>
  </r>
  <r>
    <x v="19"/>
    <x v="1"/>
    <n v="1662"/>
    <x v="39"/>
    <x v="39"/>
    <x v="0"/>
    <x v="2721"/>
  </r>
  <r>
    <x v="19"/>
    <x v="1"/>
    <n v="1663"/>
    <x v="40"/>
    <x v="40"/>
    <x v="0"/>
    <x v="2722"/>
  </r>
  <r>
    <x v="19"/>
    <x v="1"/>
    <n v="1664"/>
    <x v="41"/>
    <x v="41"/>
    <x v="0"/>
    <x v="2723"/>
  </r>
  <r>
    <x v="19"/>
    <x v="1"/>
    <n v="1665"/>
    <x v="42"/>
    <x v="42"/>
    <x v="0"/>
    <x v="2724"/>
  </r>
  <r>
    <x v="19"/>
    <x v="2"/>
    <n v="1702"/>
    <x v="43"/>
    <x v="43"/>
    <x v="0"/>
    <x v="2725"/>
  </r>
  <r>
    <x v="19"/>
    <x v="2"/>
    <n v="1703"/>
    <x v="44"/>
    <x v="44"/>
    <x v="0"/>
    <x v="2726"/>
  </r>
  <r>
    <x v="19"/>
    <x v="2"/>
    <n v="1711"/>
    <x v="45"/>
    <x v="45"/>
    <x v="0"/>
    <x v="2727"/>
  </r>
  <r>
    <x v="19"/>
    <x v="2"/>
    <n v="1714"/>
    <x v="46"/>
    <x v="46"/>
    <x v="0"/>
    <x v="2728"/>
  </r>
  <r>
    <x v="19"/>
    <x v="2"/>
    <n v="1717"/>
    <x v="47"/>
    <x v="47"/>
    <x v="0"/>
    <x v="2729"/>
  </r>
  <r>
    <x v="19"/>
    <x v="2"/>
    <n v="1718"/>
    <x v="48"/>
    <x v="48"/>
    <x v="0"/>
    <x v="2730"/>
  </r>
  <r>
    <x v="19"/>
    <x v="2"/>
    <n v="1719"/>
    <x v="49"/>
    <x v="49"/>
    <x v="0"/>
    <x v="2731"/>
  </r>
  <r>
    <x v="19"/>
    <x v="2"/>
    <n v="1721"/>
    <x v="50"/>
    <x v="50"/>
    <x v="0"/>
    <x v="2732"/>
  </r>
  <r>
    <x v="19"/>
    <x v="2"/>
    <n v="1724"/>
    <x v="51"/>
    <x v="51"/>
    <x v="0"/>
    <x v="2733"/>
  </r>
  <r>
    <x v="19"/>
    <x v="2"/>
    <n v="1725"/>
    <x v="52"/>
    <x v="52"/>
    <x v="0"/>
    <x v="2734"/>
  </r>
  <r>
    <x v="19"/>
    <x v="2"/>
    <n v="1736"/>
    <x v="53"/>
    <x v="53"/>
    <x v="0"/>
    <x v="2735"/>
  </r>
  <r>
    <x v="19"/>
    <x v="2"/>
    <n v="1738"/>
    <x v="54"/>
    <x v="54"/>
    <x v="0"/>
    <x v="2736"/>
  </r>
  <r>
    <x v="19"/>
    <x v="2"/>
    <n v="1739"/>
    <x v="55"/>
    <x v="55"/>
    <x v="0"/>
    <x v="2737"/>
  </r>
  <r>
    <x v="19"/>
    <x v="2"/>
    <n v="1740"/>
    <x v="56"/>
    <x v="56"/>
    <x v="0"/>
    <x v="2738"/>
  </r>
  <r>
    <x v="19"/>
    <x v="2"/>
    <n v="1742"/>
    <x v="57"/>
    <x v="57"/>
    <x v="0"/>
    <x v="2739"/>
  </r>
  <r>
    <x v="19"/>
    <x v="2"/>
    <n v="1743"/>
    <x v="58"/>
    <x v="58"/>
    <x v="0"/>
    <x v="2740"/>
  </r>
  <r>
    <x v="19"/>
    <x v="2"/>
    <n v="1744"/>
    <x v="59"/>
    <x v="59"/>
    <x v="0"/>
    <x v="2741"/>
  </r>
  <r>
    <x v="19"/>
    <x v="2"/>
    <n v="1748"/>
    <x v="60"/>
    <x v="60"/>
    <x v="0"/>
    <x v="2742"/>
  </r>
  <r>
    <x v="19"/>
    <x v="2"/>
    <n v="1749"/>
    <x v="61"/>
    <x v="61"/>
    <x v="0"/>
    <x v="2743"/>
  </r>
  <r>
    <x v="19"/>
    <x v="2"/>
    <n v="1750"/>
    <x v="62"/>
    <x v="62"/>
    <x v="0"/>
    <x v="2744"/>
  </r>
  <r>
    <x v="19"/>
    <x v="2"/>
    <n v="1751"/>
    <x v="63"/>
    <x v="63"/>
    <x v="0"/>
    <x v="2745"/>
  </r>
  <r>
    <x v="19"/>
    <x v="2"/>
    <n v="1755"/>
    <x v="64"/>
    <x v="64"/>
    <x v="0"/>
    <x v="2746"/>
  </r>
  <r>
    <x v="19"/>
    <x v="2"/>
    <n v="1756"/>
    <x v="65"/>
    <x v="65"/>
    <x v="0"/>
    <x v="2747"/>
  </r>
  <r>
    <x v="19"/>
    <x v="0"/>
    <n v="1502"/>
    <x v="0"/>
    <x v="0"/>
    <x v="1"/>
    <x v="2748"/>
  </r>
  <r>
    <x v="19"/>
    <x v="0"/>
    <n v="1505"/>
    <x v="1"/>
    <x v="1"/>
    <x v="1"/>
    <x v="2683"/>
  </r>
  <r>
    <x v="19"/>
    <x v="0"/>
    <n v="1535"/>
    <x v="2"/>
    <x v="2"/>
    <x v="1"/>
    <x v="2749"/>
  </r>
  <r>
    <x v="19"/>
    <x v="0"/>
    <n v="1539"/>
    <x v="3"/>
    <x v="3"/>
    <x v="1"/>
    <x v="2750"/>
  </r>
  <r>
    <x v="19"/>
    <x v="0"/>
    <n v="1543"/>
    <x v="4"/>
    <x v="4"/>
    <x v="1"/>
    <x v="2751"/>
  </r>
  <r>
    <x v="19"/>
    <x v="0"/>
    <n v="1545"/>
    <x v="5"/>
    <x v="5"/>
    <x v="1"/>
    <x v="2752"/>
  </r>
  <r>
    <x v="19"/>
    <x v="0"/>
    <n v="1547"/>
    <x v="6"/>
    <x v="6"/>
    <x v="1"/>
    <x v="2753"/>
  </r>
  <r>
    <x v="19"/>
    <x v="0"/>
    <n v="1548"/>
    <x v="7"/>
    <x v="7"/>
    <x v="1"/>
    <x v="2754"/>
  </r>
  <r>
    <x v="19"/>
    <x v="0"/>
    <n v="1551"/>
    <x v="8"/>
    <x v="8"/>
    <x v="1"/>
    <x v="2755"/>
  </r>
  <r>
    <x v="19"/>
    <x v="0"/>
    <n v="1554"/>
    <x v="9"/>
    <x v="9"/>
    <x v="1"/>
    <x v="2756"/>
  </r>
  <r>
    <x v="19"/>
    <x v="0"/>
    <n v="1557"/>
    <x v="10"/>
    <x v="10"/>
    <x v="1"/>
    <x v="2757"/>
  </r>
  <r>
    <x v="19"/>
    <x v="0"/>
    <n v="1560"/>
    <x v="11"/>
    <x v="11"/>
    <x v="1"/>
    <x v="2758"/>
  </r>
  <r>
    <x v="19"/>
    <x v="0"/>
    <n v="1563"/>
    <x v="12"/>
    <x v="12"/>
    <x v="1"/>
    <x v="2759"/>
  </r>
  <r>
    <x v="19"/>
    <x v="0"/>
    <n v="1566"/>
    <x v="13"/>
    <x v="13"/>
    <x v="1"/>
    <x v="2760"/>
  </r>
  <r>
    <x v="19"/>
    <x v="0"/>
    <n v="1567"/>
    <x v="14"/>
    <x v="14"/>
    <x v="1"/>
    <x v="2761"/>
  </r>
  <r>
    <x v="19"/>
    <x v="0"/>
    <n v="1571"/>
    <x v="15"/>
    <x v="15"/>
    <x v="1"/>
    <x v="2762"/>
  </r>
  <r>
    <x v="19"/>
    <x v="0"/>
    <n v="1573"/>
    <x v="16"/>
    <x v="16"/>
    <x v="1"/>
    <x v="2763"/>
  </r>
  <r>
    <x v="19"/>
    <x v="0"/>
    <n v="1576"/>
    <x v="17"/>
    <x v="17"/>
    <x v="1"/>
    <x v="2764"/>
  </r>
  <r>
    <x v="19"/>
    <x v="1"/>
    <n v="1601"/>
    <x v="18"/>
    <x v="18"/>
    <x v="1"/>
    <x v="2765"/>
  </r>
  <r>
    <x v="19"/>
    <x v="1"/>
    <n v="1612"/>
    <x v="19"/>
    <x v="19"/>
    <x v="1"/>
    <x v="2766"/>
  </r>
  <r>
    <x v="19"/>
    <x v="1"/>
    <n v="1613"/>
    <x v="20"/>
    <x v="20"/>
    <x v="1"/>
    <x v="2767"/>
  </r>
  <r>
    <x v="19"/>
    <x v="1"/>
    <n v="1617"/>
    <x v="21"/>
    <x v="21"/>
    <x v="1"/>
    <x v="2768"/>
  </r>
  <r>
    <x v="19"/>
    <x v="1"/>
    <n v="1620"/>
    <x v="22"/>
    <x v="22"/>
    <x v="1"/>
    <x v="2769"/>
  </r>
  <r>
    <x v="19"/>
    <x v="1"/>
    <n v="1621"/>
    <x v="23"/>
    <x v="23"/>
    <x v="1"/>
    <x v="2770"/>
  </r>
  <r>
    <x v="19"/>
    <x v="1"/>
    <n v="1622"/>
    <x v="24"/>
    <x v="24"/>
    <x v="1"/>
    <x v="2771"/>
  </r>
  <r>
    <x v="19"/>
    <x v="1"/>
    <n v="1624"/>
    <x v="25"/>
    <x v="25"/>
    <x v="1"/>
    <x v="2772"/>
  </r>
  <r>
    <x v="19"/>
    <x v="1"/>
    <n v="1627"/>
    <x v="26"/>
    <x v="26"/>
    <x v="1"/>
    <x v="2773"/>
  </r>
  <r>
    <x v="19"/>
    <x v="1"/>
    <n v="1630"/>
    <x v="27"/>
    <x v="27"/>
    <x v="1"/>
    <x v="2774"/>
  </r>
  <r>
    <x v="19"/>
    <x v="1"/>
    <n v="1632"/>
    <x v="28"/>
    <x v="28"/>
    <x v="1"/>
    <x v="2775"/>
  </r>
  <r>
    <x v="19"/>
    <x v="1"/>
    <n v="1633"/>
    <x v="29"/>
    <x v="29"/>
    <x v="1"/>
    <x v="2776"/>
  </r>
  <r>
    <x v="19"/>
    <x v="1"/>
    <n v="1634"/>
    <x v="30"/>
    <x v="30"/>
    <x v="1"/>
    <x v="2777"/>
  </r>
  <r>
    <x v="19"/>
    <x v="1"/>
    <n v="1635"/>
    <x v="31"/>
    <x v="31"/>
    <x v="1"/>
    <x v="2778"/>
  </r>
  <r>
    <x v="19"/>
    <x v="1"/>
    <n v="1636"/>
    <x v="32"/>
    <x v="32"/>
    <x v="1"/>
    <x v="2779"/>
  </r>
  <r>
    <x v="19"/>
    <x v="1"/>
    <n v="1638"/>
    <x v="33"/>
    <x v="33"/>
    <x v="1"/>
    <x v="2780"/>
  </r>
  <r>
    <x v="19"/>
    <x v="1"/>
    <n v="1640"/>
    <x v="34"/>
    <x v="34"/>
    <x v="1"/>
    <x v="2781"/>
  </r>
  <r>
    <x v="19"/>
    <x v="1"/>
    <n v="1644"/>
    <x v="35"/>
    <x v="35"/>
    <x v="1"/>
    <x v="2782"/>
  </r>
  <r>
    <x v="19"/>
    <x v="1"/>
    <n v="1648"/>
    <x v="36"/>
    <x v="36"/>
    <x v="1"/>
    <x v="2783"/>
  </r>
  <r>
    <x v="19"/>
    <x v="1"/>
    <n v="1653"/>
    <x v="37"/>
    <x v="37"/>
    <x v="1"/>
    <x v="2784"/>
  </r>
  <r>
    <x v="19"/>
    <x v="1"/>
    <n v="1657"/>
    <x v="38"/>
    <x v="38"/>
    <x v="1"/>
    <x v="2785"/>
  </r>
  <r>
    <x v="19"/>
    <x v="1"/>
    <n v="1662"/>
    <x v="39"/>
    <x v="39"/>
    <x v="1"/>
    <x v="2786"/>
  </r>
  <r>
    <x v="19"/>
    <x v="1"/>
    <n v="1663"/>
    <x v="40"/>
    <x v="40"/>
    <x v="1"/>
    <x v="2787"/>
  </r>
  <r>
    <x v="19"/>
    <x v="1"/>
    <n v="1664"/>
    <x v="41"/>
    <x v="41"/>
    <x v="1"/>
    <x v="2788"/>
  </r>
  <r>
    <x v="19"/>
    <x v="1"/>
    <n v="1665"/>
    <x v="42"/>
    <x v="42"/>
    <x v="1"/>
    <x v="2789"/>
  </r>
  <r>
    <x v="19"/>
    <x v="2"/>
    <n v="1702"/>
    <x v="43"/>
    <x v="43"/>
    <x v="1"/>
    <x v="2790"/>
  </r>
  <r>
    <x v="19"/>
    <x v="2"/>
    <n v="1703"/>
    <x v="44"/>
    <x v="44"/>
    <x v="1"/>
    <x v="2791"/>
  </r>
  <r>
    <x v="19"/>
    <x v="2"/>
    <n v="1711"/>
    <x v="45"/>
    <x v="45"/>
    <x v="1"/>
    <x v="2792"/>
  </r>
  <r>
    <x v="19"/>
    <x v="2"/>
    <n v="1714"/>
    <x v="46"/>
    <x v="46"/>
    <x v="1"/>
    <x v="2793"/>
  </r>
  <r>
    <x v="19"/>
    <x v="2"/>
    <n v="1717"/>
    <x v="47"/>
    <x v="47"/>
    <x v="1"/>
    <x v="2794"/>
  </r>
  <r>
    <x v="19"/>
    <x v="2"/>
    <n v="1718"/>
    <x v="48"/>
    <x v="48"/>
    <x v="1"/>
    <x v="2795"/>
  </r>
  <r>
    <x v="19"/>
    <x v="2"/>
    <n v="1719"/>
    <x v="49"/>
    <x v="49"/>
    <x v="1"/>
    <x v="2796"/>
  </r>
  <r>
    <x v="19"/>
    <x v="2"/>
    <n v="1721"/>
    <x v="50"/>
    <x v="50"/>
    <x v="1"/>
    <x v="2797"/>
  </r>
  <r>
    <x v="19"/>
    <x v="2"/>
    <n v="1724"/>
    <x v="51"/>
    <x v="51"/>
    <x v="1"/>
    <x v="2798"/>
  </r>
  <r>
    <x v="19"/>
    <x v="2"/>
    <n v="1725"/>
    <x v="52"/>
    <x v="52"/>
    <x v="1"/>
    <x v="2799"/>
  </r>
  <r>
    <x v="19"/>
    <x v="2"/>
    <n v="1736"/>
    <x v="53"/>
    <x v="53"/>
    <x v="1"/>
    <x v="2800"/>
  </r>
  <r>
    <x v="19"/>
    <x v="2"/>
    <n v="1738"/>
    <x v="54"/>
    <x v="54"/>
    <x v="1"/>
    <x v="2801"/>
  </r>
  <r>
    <x v="19"/>
    <x v="2"/>
    <n v="1739"/>
    <x v="55"/>
    <x v="55"/>
    <x v="1"/>
    <x v="2802"/>
  </r>
  <r>
    <x v="19"/>
    <x v="2"/>
    <n v="1740"/>
    <x v="56"/>
    <x v="56"/>
    <x v="1"/>
    <x v="2803"/>
  </r>
  <r>
    <x v="19"/>
    <x v="2"/>
    <n v="1742"/>
    <x v="57"/>
    <x v="57"/>
    <x v="1"/>
    <x v="2804"/>
  </r>
  <r>
    <x v="19"/>
    <x v="2"/>
    <n v="1743"/>
    <x v="58"/>
    <x v="58"/>
    <x v="1"/>
    <x v="2805"/>
  </r>
  <r>
    <x v="19"/>
    <x v="2"/>
    <n v="1744"/>
    <x v="59"/>
    <x v="59"/>
    <x v="1"/>
    <x v="2806"/>
  </r>
  <r>
    <x v="19"/>
    <x v="2"/>
    <n v="1748"/>
    <x v="60"/>
    <x v="60"/>
    <x v="1"/>
    <x v="2807"/>
  </r>
  <r>
    <x v="19"/>
    <x v="2"/>
    <n v="1749"/>
    <x v="61"/>
    <x v="61"/>
    <x v="1"/>
    <x v="2808"/>
  </r>
  <r>
    <x v="19"/>
    <x v="2"/>
    <n v="1750"/>
    <x v="62"/>
    <x v="62"/>
    <x v="1"/>
    <x v="2809"/>
  </r>
  <r>
    <x v="19"/>
    <x v="2"/>
    <n v="1751"/>
    <x v="63"/>
    <x v="63"/>
    <x v="1"/>
    <x v="2810"/>
  </r>
  <r>
    <x v="19"/>
    <x v="2"/>
    <n v="1755"/>
    <x v="64"/>
    <x v="64"/>
    <x v="1"/>
    <x v="2811"/>
  </r>
  <r>
    <x v="19"/>
    <x v="2"/>
    <n v="1756"/>
    <x v="65"/>
    <x v="65"/>
    <x v="1"/>
    <x v="2812"/>
  </r>
  <r>
    <x v="19"/>
    <x v="0"/>
    <n v="1502"/>
    <x v="0"/>
    <x v="0"/>
    <x v="2"/>
    <x v="285"/>
  </r>
  <r>
    <x v="19"/>
    <x v="0"/>
    <n v="1505"/>
    <x v="1"/>
    <x v="1"/>
    <x v="2"/>
    <x v="95"/>
  </r>
  <r>
    <x v="19"/>
    <x v="0"/>
    <n v="1535"/>
    <x v="2"/>
    <x v="2"/>
    <x v="2"/>
    <x v="1243"/>
  </r>
  <r>
    <x v="19"/>
    <x v="0"/>
    <n v="1539"/>
    <x v="3"/>
    <x v="3"/>
    <x v="2"/>
    <x v="40"/>
  </r>
  <r>
    <x v="19"/>
    <x v="0"/>
    <n v="1543"/>
    <x v="4"/>
    <x v="4"/>
    <x v="2"/>
    <x v="601"/>
  </r>
  <r>
    <x v="19"/>
    <x v="0"/>
    <n v="1545"/>
    <x v="5"/>
    <x v="5"/>
    <x v="2"/>
    <x v="92"/>
  </r>
  <r>
    <x v="19"/>
    <x v="0"/>
    <n v="1547"/>
    <x v="6"/>
    <x v="6"/>
    <x v="2"/>
    <x v="91"/>
  </r>
  <r>
    <x v="19"/>
    <x v="0"/>
    <n v="1548"/>
    <x v="7"/>
    <x v="7"/>
    <x v="2"/>
    <x v="192"/>
  </r>
  <r>
    <x v="19"/>
    <x v="0"/>
    <n v="1551"/>
    <x v="8"/>
    <x v="8"/>
    <x v="2"/>
    <x v="52"/>
  </r>
  <r>
    <x v="19"/>
    <x v="0"/>
    <n v="1554"/>
    <x v="9"/>
    <x v="9"/>
    <x v="2"/>
    <x v="47"/>
  </r>
  <r>
    <x v="19"/>
    <x v="0"/>
    <n v="1557"/>
    <x v="10"/>
    <x v="10"/>
    <x v="2"/>
    <x v="138"/>
  </r>
  <r>
    <x v="19"/>
    <x v="0"/>
    <n v="1560"/>
    <x v="11"/>
    <x v="11"/>
    <x v="2"/>
    <x v="141"/>
  </r>
  <r>
    <x v="19"/>
    <x v="0"/>
    <n v="1563"/>
    <x v="12"/>
    <x v="12"/>
    <x v="2"/>
    <x v="51"/>
  </r>
  <r>
    <x v="19"/>
    <x v="0"/>
    <n v="1566"/>
    <x v="13"/>
    <x v="13"/>
    <x v="2"/>
    <x v="690"/>
  </r>
  <r>
    <x v="19"/>
    <x v="0"/>
    <n v="1567"/>
    <x v="14"/>
    <x v="14"/>
    <x v="2"/>
    <x v="39"/>
  </r>
  <r>
    <x v="19"/>
    <x v="0"/>
    <n v="1571"/>
    <x v="15"/>
    <x v="15"/>
    <x v="2"/>
    <x v="289"/>
  </r>
  <r>
    <x v="19"/>
    <x v="0"/>
    <n v="1573"/>
    <x v="16"/>
    <x v="16"/>
    <x v="2"/>
    <x v="1002"/>
  </r>
  <r>
    <x v="19"/>
    <x v="0"/>
    <n v="1576"/>
    <x v="17"/>
    <x v="17"/>
    <x v="2"/>
    <x v="138"/>
  </r>
  <r>
    <x v="19"/>
    <x v="1"/>
    <n v="1601"/>
    <x v="18"/>
    <x v="18"/>
    <x v="2"/>
    <x v="50"/>
  </r>
  <r>
    <x v="19"/>
    <x v="1"/>
    <n v="1612"/>
    <x v="19"/>
    <x v="19"/>
    <x v="2"/>
    <x v="140"/>
  </r>
  <r>
    <x v="19"/>
    <x v="1"/>
    <n v="1613"/>
    <x v="20"/>
    <x v="20"/>
    <x v="2"/>
    <x v="141"/>
  </r>
  <r>
    <x v="19"/>
    <x v="1"/>
    <n v="1617"/>
    <x v="21"/>
    <x v="21"/>
    <x v="2"/>
    <x v="290"/>
  </r>
  <r>
    <x v="19"/>
    <x v="1"/>
    <n v="1620"/>
    <x v="22"/>
    <x v="22"/>
    <x v="2"/>
    <x v="93"/>
  </r>
  <r>
    <x v="19"/>
    <x v="1"/>
    <n v="1621"/>
    <x v="23"/>
    <x v="23"/>
    <x v="2"/>
    <x v="140"/>
  </r>
  <r>
    <x v="19"/>
    <x v="1"/>
    <n v="1622"/>
    <x v="24"/>
    <x v="24"/>
    <x v="2"/>
    <x v="140"/>
  </r>
  <r>
    <x v="19"/>
    <x v="1"/>
    <n v="1624"/>
    <x v="25"/>
    <x v="25"/>
    <x v="2"/>
    <x v="424"/>
  </r>
  <r>
    <x v="19"/>
    <x v="1"/>
    <n v="1627"/>
    <x v="26"/>
    <x v="26"/>
    <x v="2"/>
    <x v="44"/>
  </r>
  <r>
    <x v="19"/>
    <x v="1"/>
    <n v="1630"/>
    <x v="27"/>
    <x v="27"/>
    <x v="2"/>
    <x v="40"/>
  </r>
  <r>
    <x v="19"/>
    <x v="1"/>
    <n v="1632"/>
    <x v="28"/>
    <x v="28"/>
    <x v="2"/>
    <x v="289"/>
  </r>
  <r>
    <x v="19"/>
    <x v="1"/>
    <n v="1633"/>
    <x v="29"/>
    <x v="29"/>
    <x v="2"/>
    <x v="290"/>
  </r>
  <r>
    <x v="19"/>
    <x v="1"/>
    <n v="1634"/>
    <x v="30"/>
    <x v="30"/>
    <x v="2"/>
    <x v="134"/>
  </r>
  <r>
    <x v="19"/>
    <x v="1"/>
    <n v="1635"/>
    <x v="31"/>
    <x v="31"/>
    <x v="2"/>
    <x v="38"/>
  </r>
  <r>
    <x v="19"/>
    <x v="1"/>
    <n v="1636"/>
    <x v="32"/>
    <x v="32"/>
    <x v="2"/>
    <x v="38"/>
  </r>
  <r>
    <x v="19"/>
    <x v="1"/>
    <n v="1638"/>
    <x v="33"/>
    <x v="33"/>
    <x v="2"/>
    <x v="43"/>
  </r>
  <r>
    <x v="19"/>
    <x v="1"/>
    <n v="1640"/>
    <x v="34"/>
    <x v="34"/>
    <x v="2"/>
    <x v="139"/>
  </r>
  <r>
    <x v="19"/>
    <x v="1"/>
    <n v="1644"/>
    <x v="35"/>
    <x v="35"/>
    <x v="2"/>
    <x v="1243"/>
  </r>
  <r>
    <x v="19"/>
    <x v="1"/>
    <n v="1648"/>
    <x v="36"/>
    <x v="36"/>
    <x v="2"/>
    <x v="383"/>
  </r>
  <r>
    <x v="19"/>
    <x v="1"/>
    <n v="1653"/>
    <x v="37"/>
    <x v="37"/>
    <x v="2"/>
    <x v="518"/>
  </r>
  <r>
    <x v="19"/>
    <x v="1"/>
    <n v="1657"/>
    <x v="38"/>
    <x v="38"/>
    <x v="2"/>
    <x v="1243"/>
  </r>
  <r>
    <x v="19"/>
    <x v="1"/>
    <n v="1662"/>
    <x v="39"/>
    <x v="39"/>
    <x v="2"/>
    <x v="331"/>
  </r>
  <r>
    <x v="19"/>
    <x v="1"/>
    <n v="1663"/>
    <x v="40"/>
    <x v="40"/>
    <x v="2"/>
    <x v="286"/>
  </r>
  <r>
    <x v="19"/>
    <x v="1"/>
    <n v="1664"/>
    <x v="41"/>
    <x v="41"/>
    <x v="2"/>
    <x v="245"/>
  </r>
  <r>
    <x v="19"/>
    <x v="1"/>
    <n v="1665"/>
    <x v="42"/>
    <x v="42"/>
    <x v="2"/>
    <x v="330"/>
  </r>
  <r>
    <x v="19"/>
    <x v="2"/>
    <n v="1702"/>
    <x v="43"/>
    <x v="43"/>
    <x v="2"/>
    <x v="2813"/>
  </r>
  <r>
    <x v="19"/>
    <x v="2"/>
    <n v="1703"/>
    <x v="44"/>
    <x v="44"/>
    <x v="2"/>
    <x v="53"/>
  </r>
  <r>
    <x v="19"/>
    <x v="2"/>
    <n v="1711"/>
    <x v="45"/>
    <x v="45"/>
    <x v="2"/>
    <x v="93"/>
  </r>
  <r>
    <x v="19"/>
    <x v="2"/>
    <n v="1714"/>
    <x v="46"/>
    <x v="46"/>
    <x v="2"/>
    <x v="690"/>
  </r>
  <r>
    <x v="19"/>
    <x v="2"/>
    <n v="1717"/>
    <x v="47"/>
    <x v="47"/>
    <x v="2"/>
    <x v="288"/>
  </r>
  <r>
    <x v="19"/>
    <x v="2"/>
    <n v="1718"/>
    <x v="48"/>
    <x v="48"/>
    <x v="2"/>
    <x v="42"/>
  </r>
  <r>
    <x v="19"/>
    <x v="2"/>
    <n v="1719"/>
    <x v="49"/>
    <x v="49"/>
    <x v="2"/>
    <x v="1165"/>
  </r>
  <r>
    <x v="19"/>
    <x v="2"/>
    <n v="1721"/>
    <x v="50"/>
    <x v="50"/>
    <x v="2"/>
    <x v="242"/>
  </r>
  <r>
    <x v="19"/>
    <x v="2"/>
    <n v="1724"/>
    <x v="51"/>
    <x v="51"/>
    <x v="2"/>
    <x v="289"/>
  </r>
  <r>
    <x v="19"/>
    <x v="2"/>
    <n v="1725"/>
    <x v="52"/>
    <x v="52"/>
    <x v="2"/>
    <x v="424"/>
  </r>
  <r>
    <x v="19"/>
    <x v="2"/>
    <n v="1736"/>
    <x v="53"/>
    <x v="53"/>
    <x v="2"/>
    <x v="926"/>
  </r>
  <r>
    <x v="19"/>
    <x v="2"/>
    <n v="1738"/>
    <x v="54"/>
    <x v="54"/>
    <x v="2"/>
    <x v="143"/>
  </r>
  <r>
    <x v="19"/>
    <x v="2"/>
    <n v="1739"/>
    <x v="55"/>
    <x v="55"/>
    <x v="2"/>
    <x v="90"/>
  </r>
  <r>
    <x v="19"/>
    <x v="2"/>
    <n v="1740"/>
    <x v="56"/>
    <x v="56"/>
    <x v="2"/>
    <x v="288"/>
  </r>
  <r>
    <x v="19"/>
    <x v="2"/>
    <n v="1742"/>
    <x v="57"/>
    <x v="57"/>
    <x v="2"/>
    <x v="1243"/>
  </r>
  <r>
    <x v="19"/>
    <x v="2"/>
    <n v="1743"/>
    <x v="58"/>
    <x v="58"/>
    <x v="2"/>
    <x v="44"/>
  </r>
  <r>
    <x v="19"/>
    <x v="2"/>
    <n v="1744"/>
    <x v="59"/>
    <x v="59"/>
    <x v="2"/>
    <x v="136"/>
  </r>
  <r>
    <x v="19"/>
    <x v="2"/>
    <n v="1748"/>
    <x v="60"/>
    <x v="60"/>
    <x v="2"/>
    <x v="289"/>
  </r>
  <r>
    <x v="19"/>
    <x v="2"/>
    <n v="1749"/>
    <x v="61"/>
    <x v="61"/>
    <x v="2"/>
    <x v="767"/>
  </r>
  <r>
    <x v="19"/>
    <x v="2"/>
    <n v="1750"/>
    <x v="62"/>
    <x v="62"/>
    <x v="2"/>
    <x v="141"/>
  </r>
  <r>
    <x v="19"/>
    <x v="2"/>
    <n v="1751"/>
    <x v="63"/>
    <x v="63"/>
    <x v="2"/>
    <x v="197"/>
  </r>
  <r>
    <x v="19"/>
    <x v="2"/>
    <n v="1755"/>
    <x v="64"/>
    <x v="64"/>
    <x v="2"/>
    <x v="141"/>
  </r>
  <r>
    <x v="19"/>
    <x v="2"/>
    <n v="1756"/>
    <x v="65"/>
    <x v="65"/>
    <x v="2"/>
    <x v="646"/>
  </r>
  <r>
    <x v="20"/>
    <x v="0"/>
    <n v="1502"/>
    <x v="0"/>
    <x v="0"/>
    <x v="1"/>
    <x v="2814"/>
  </r>
  <r>
    <x v="20"/>
    <x v="0"/>
    <n v="1505"/>
    <x v="1"/>
    <x v="1"/>
    <x v="1"/>
    <x v="2815"/>
  </r>
  <r>
    <x v="20"/>
    <x v="0"/>
    <n v="1535"/>
    <x v="2"/>
    <x v="2"/>
    <x v="1"/>
    <x v="2816"/>
  </r>
  <r>
    <x v="20"/>
    <x v="0"/>
    <n v="1539"/>
    <x v="3"/>
    <x v="3"/>
    <x v="1"/>
    <x v="2817"/>
  </r>
  <r>
    <x v="20"/>
    <x v="0"/>
    <n v="1543"/>
    <x v="4"/>
    <x v="4"/>
    <x v="1"/>
    <x v="2818"/>
  </r>
  <r>
    <x v="20"/>
    <x v="0"/>
    <n v="1545"/>
    <x v="5"/>
    <x v="5"/>
    <x v="1"/>
    <x v="2819"/>
  </r>
  <r>
    <x v="20"/>
    <x v="0"/>
    <n v="1547"/>
    <x v="6"/>
    <x v="6"/>
    <x v="1"/>
    <x v="2820"/>
  </r>
  <r>
    <x v="20"/>
    <x v="0"/>
    <n v="1548"/>
    <x v="7"/>
    <x v="7"/>
    <x v="1"/>
    <x v="2821"/>
  </r>
  <r>
    <x v="20"/>
    <x v="0"/>
    <n v="1551"/>
    <x v="8"/>
    <x v="8"/>
    <x v="1"/>
    <x v="2822"/>
  </r>
  <r>
    <x v="20"/>
    <x v="0"/>
    <n v="1554"/>
    <x v="9"/>
    <x v="9"/>
    <x v="1"/>
    <x v="2823"/>
  </r>
  <r>
    <x v="20"/>
    <x v="0"/>
    <n v="1557"/>
    <x v="10"/>
    <x v="10"/>
    <x v="1"/>
    <x v="2824"/>
  </r>
  <r>
    <x v="20"/>
    <x v="0"/>
    <n v="1560"/>
    <x v="11"/>
    <x v="11"/>
    <x v="1"/>
    <x v="2825"/>
  </r>
  <r>
    <x v="20"/>
    <x v="0"/>
    <n v="1563"/>
    <x v="12"/>
    <x v="12"/>
    <x v="1"/>
    <x v="2826"/>
  </r>
  <r>
    <x v="20"/>
    <x v="0"/>
    <n v="1566"/>
    <x v="13"/>
    <x v="13"/>
    <x v="1"/>
    <x v="2827"/>
  </r>
  <r>
    <x v="20"/>
    <x v="0"/>
    <n v="1567"/>
    <x v="14"/>
    <x v="14"/>
    <x v="1"/>
    <x v="2828"/>
  </r>
  <r>
    <x v="20"/>
    <x v="0"/>
    <n v="1571"/>
    <x v="15"/>
    <x v="15"/>
    <x v="1"/>
    <x v="2829"/>
  </r>
  <r>
    <x v="20"/>
    <x v="0"/>
    <n v="1573"/>
    <x v="16"/>
    <x v="16"/>
    <x v="1"/>
    <x v="2830"/>
  </r>
  <r>
    <x v="20"/>
    <x v="0"/>
    <n v="1576"/>
    <x v="17"/>
    <x v="17"/>
    <x v="1"/>
    <x v="2831"/>
  </r>
  <r>
    <x v="20"/>
    <x v="1"/>
    <n v="1601"/>
    <x v="18"/>
    <x v="18"/>
    <x v="1"/>
    <x v="2832"/>
  </r>
  <r>
    <x v="20"/>
    <x v="1"/>
    <n v="1612"/>
    <x v="19"/>
    <x v="19"/>
    <x v="1"/>
    <x v="2833"/>
  </r>
  <r>
    <x v="20"/>
    <x v="1"/>
    <n v="1613"/>
    <x v="20"/>
    <x v="20"/>
    <x v="1"/>
    <x v="2834"/>
  </r>
  <r>
    <x v="20"/>
    <x v="1"/>
    <n v="1617"/>
    <x v="21"/>
    <x v="21"/>
    <x v="1"/>
    <x v="2835"/>
  </r>
  <r>
    <x v="20"/>
    <x v="1"/>
    <n v="1620"/>
    <x v="22"/>
    <x v="22"/>
    <x v="1"/>
    <x v="2836"/>
  </r>
  <r>
    <x v="20"/>
    <x v="1"/>
    <n v="1621"/>
    <x v="23"/>
    <x v="23"/>
    <x v="1"/>
    <x v="2837"/>
  </r>
  <r>
    <x v="20"/>
    <x v="1"/>
    <n v="1622"/>
    <x v="24"/>
    <x v="24"/>
    <x v="1"/>
    <x v="2838"/>
  </r>
  <r>
    <x v="20"/>
    <x v="1"/>
    <n v="1624"/>
    <x v="25"/>
    <x v="25"/>
    <x v="1"/>
    <x v="2839"/>
  </r>
  <r>
    <x v="20"/>
    <x v="1"/>
    <n v="1627"/>
    <x v="26"/>
    <x v="26"/>
    <x v="1"/>
    <x v="2840"/>
  </r>
  <r>
    <x v="20"/>
    <x v="1"/>
    <n v="1630"/>
    <x v="27"/>
    <x v="27"/>
    <x v="1"/>
    <x v="2841"/>
  </r>
  <r>
    <x v="20"/>
    <x v="1"/>
    <n v="1632"/>
    <x v="28"/>
    <x v="28"/>
    <x v="1"/>
    <x v="2842"/>
  </r>
  <r>
    <x v="20"/>
    <x v="1"/>
    <n v="1633"/>
    <x v="29"/>
    <x v="29"/>
    <x v="1"/>
    <x v="2843"/>
  </r>
  <r>
    <x v="20"/>
    <x v="1"/>
    <n v="1634"/>
    <x v="30"/>
    <x v="30"/>
    <x v="1"/>
    <x v="2844"/>
  </r>
  <r>
    <x v="20"/>
    <x v="1"/>
    <n v="1635"/>
    <x v="31"/>
    <x v="31"/>
    <x v="1"/>
    <x v="2845"/>
  </r>
  <r>
    <x v="20"/>
    <x v="1"/>
    <n v="1636"/>
    <x v="32"/>
    <x v="32"/>
    <x v="1"/>
    <x v="2846"/>
  </r>
  <r>
    <x v="20"/>
    <x v="1"/>
    <n v="1638"/>
    <x v="33"/>
    <x v="33"/>
    <x v="1"/>
    <x v="2847"/>
  </r>
  <r>
    <x v="20"/>
    <x v="1"/>
    <n v="1640"/>
    <x v="34"/>
    <x v="34"/>
    <x v="1"/>
    <x v="2848"/>
  </r>
  <r>
    <x v="20"/>
    <x v="1"/>
    <n v="1644"/>
    <x v="35"/>
    <x v="35"/>
    <x v="1"/>
    <x v="2849"/>
  </r>
  <r>
    <x v="20"/>
    <x v="1"/>
    <n v="1648"/>
    <x v="36"/>
    <x v="36"/>
    <x v="1"/>
    <x v="2850"/>
  </r>
  <r>
    <x v="20"/>
    <x v="1"/>
    <n v="1653"/>
    <x v="37"/>
    <x v="37"/>
    <x v="1"/>
    <x v="2851"/>
  </r>
  <r>
    <x v="20"/>
    <x v="1"/>
    <n v="1657"/>
    <x v="38"/>
    <x v="38"/>
    <x v="1"/>
    <x v="2852"/>
  </r>
  <r>
    <x v="20"/>
    <x v="1"/>
    <n v="1662"/>
    <x v="39"/>
    <x v="39"/>
    <x v="1"/>
    <x v="2853"/>
  </r>
  <r>
    <x v="20"/>
    <x v="1"/>
    <n v="1663"/>
    <x v="40"/>
    <x v="40"/>
    <x v="1"/>
    <x v="2854"/>
  </r>
  <r>
    <x v="20"/>
    <x v="1"/>
    <n v="1664"/>
    <x v="41"/>
    <x v="41"/>
    <x v="1"/>
    <x v="2855"/>
  </r>
  <r>
    <x v="20"/>
    <x v="1"/>
    <n v="1665"/>
    <x v="42"/>
    <x v="42"/>
    <x v="1"/>
    <x v="2856"/>
  </r>
  <r>
    <x v="20"/>
    <x v="2"/>
    <n v="1702"/>
    <x v="43"/>
    <x v="43"/>
    <x v="1"/>
    <x v="2857"/>
  </r>
  <r>
    <x v="20"/>
    <x v="2"/>
    <n v="1703"/>
    <x v="44"/>
    <x v="44"/>
    <x v="1"/>
    <x v="2858"/>
  </r>
  <r>
    <x v="20"/>
    <x v="2"/>
    <n v="1711"/>
    <x v="45"/>
    <x v="45"/>
    <x v="1"/>
    <x v="2859"/>
  </r>
  <r>
    <x v="20"/>
    <x v="2"/>
    <n v="1714"/>
    <x v="46"/>
    <x v="46"/>
    <x v="1"/>
    <x v="2860"/>
  </r>
  <r>
    <x v="20"/>
    <x v="2"/>
    <n v="1717"/>
    <x v="47"/>
    <x v="47"/>
    <x v="1"/>
    <x v="2861"/>
  </r>
  <r>
    <x v="20"/>
    <x v="2"/>
    <n v="1718"/>
    <x v="48"/>
    <x v="48"/>
    <x v="1"/>
    <x v="2862"/>
  </r>
  <r>
    <x v="20"/>
    <x v="2"/>
    <n v="1719"/>
    <x v="49"/>
    <x v="49"/>
    <x v="1"/>
    <x v="2863"/>
  </r>
  <r>
    <x v="20"/>
    <x v="2"/>
    <n v="1721"/>
    <x v="50"/>
    <x v="50"/>
    <x v="1"/>
    <x v="2864"/>
  </r>
  <r>
    <x v="20"/>
    <x v="2"/>
    <n v="1724"/>
    <x v="51"/>
    <x v="51"/>
    <x v="1"/>
    <x v="2865"/>
  </r>
  <r>
    <x v="20"/>
    <x v="2"/>
    <n v="1725"/>
    <x v="52"/>
    <x v="52"/>
    <x v="1"/>
    <x v="2866"/>
  </r>
  <r>
    <x v="20"/>
    <x v="2"/>
    <n v="1736"/>
    <x v="53"/>
    <x v="53"/>
    <x v="1"/>
    <x v="2867"/>
  </r>
  <r>
    <x v="20"/>
    <x v="2"/>
    <n v="1738"/>
    <x v="54"/>
    <x v="54"/>
    <x v="1"/>
    <x v="2868"/>
  </r>
  <r>
    <x v="20"/>
    <x v="2"/>
    <n v="1739"/>
    <x v="55"/>
    <x v="55"/>
    <x v="1"/>
    <x v="2869"/>
  </r>
  <r>
    <x v="20"/>
    <x v="2"/>
    <n v="1740"/>
    <x v="56"/>
    <x v="56"/>
    <x v="1"/>
    <x v="2870"/>
  </r>
  <r>
    <x v="20"/>
    <x v="2"/>
    <n v="1742"/>
    <x v="57"/>
    <x v="57"/>
    <x v="1"/>
    <x v="2871"/>
  </r>
  <r>
    <x v="20"/>
    <x v="2"/>
    <n v="1743"/>
    <x v="58"/>
    <x v="58"/>
    <x v="1"/>
    <x v="2872"/>
  </r>
  <r>
    <x v="20"/>
    <x v="2"/>
    <n v="1744"/>
    <x v="59"/>
    <x v="59"/>
    <x v="1"/>
    <x v="2873"/>
  </r>
  <r>
    <x v="20"/>
    <x v="2"/>
    <n v="1748"/>
    <x v="60"/>
    <x v="60"/>
    <x v="1"/>
    <x v="2874"/>
  </r>
  <r>
    <x v="20"/>
    <x v="2"/>
    <n v="1749"/>
    <x v="61"/>
    <x v="61"/>
    <x v="1"/>
    <x v="2875"/>
  </r>
  <r>
    <x v="20"/>
    <x v="2"/>
    <n v="1750"/>
    <x v="62"/>
    <x v="62"/>
    <x v="1"/>
    <x v="2876"/>
  </r>
  <r>
    <x v="20"/>
    <x v="2"/>
    <n v="1751"/>
    <x v="63"/>
    <x v="63"/>
    <x v="1"/>
    <x v="2877"/>
  </r>
  <r>
    <x v="20"/>
    <x v="2"/>
    <n v="1755"/>
    <x v="64"/>
    <x v="64"/>
    <x v="1"/>
    <x v="2878"/>
  </r>
  <r>
    <x v="20"/>
    <x v="2"/>
    <n v="1756"/>
    <x v="65"/>
    <x v="65"/>
    <x v="1"/>
    <x v="2879"/>
  </r>
  <r>
    <x v="20"/>
    <x v="0"/>
    <n v="1502"/>
    <x v="0"/>
    <x v="0"/>
    <x v="2"/>
    <x v="285"/>
  </r>
  <r>
    <x v="20"/>
    <x v="0"/>
    <n v="1505"/>
    <x v="1"/>
    <x v="1"/>
    <x v="2"/>
    <x v="95"/>
  </r>
  <r>
    <x v="20"/>
    <x v="0"/>
    <n v="1535"/>
    <x v="2"/>
    <x v="2"/>
    <x v="2"/>
    <x v="53"/>
  </r>
  <r>
    <x v="20"/>
    <x v="0"/>
    <n v="1539"/>
    <x v="3"/>
    <x v="3"/>
    <x v="2"/>
    <x v="244"/>
  </r>
  <r>
    <x v="20"/>
    <x v="0"/>
    <n v="1543"/>
    <x v="4"/>
    <x v="4"/>
    <x v="2"/>
    <x v="45"/>
  </r>
  <r>
    <x v="20"/>
    <x v="0"/>
    <n v="1545"/>
    <x v="5"/>
    <x v="5"/>
    <x v="2"/>
    <x v="92"/>
  </r>
  <r>
    <x v="20"/>
    <x v="0"/>
    <n v="1547"/>
    <x v="6"/>
    <x v="6"/>
    <x v="2"/>
    <x v="91"/>
  </r>
  <r>
    <x v="20"/>
    <x v="0"/>
    <n v="1548"/>
    <x v="7"/>
    <x v="7"/>
    <x v="2"/>
    <x v="193"/>
  </r>
  <r>
    <x v="20"/>
    <x v="0"/>
    <n v="1551"/>
    <x v="8"/>
    <x v="8"/>
    <x v="2"/>
    <x v="142"/>
  </r>
  <r>
    <x v="20"/>
    <x v="0"/>
    <n v="1554"/>
    <x v="9"/>
    <x v="9"/>
    <x v="2"/>
    <x v="49"/>
  </r>
  <r>
    <x v="20"/>
    <x v="0"/>
    <n v="1557"/>
    <x v="10"/>
    <x v="10"/>
    <x v="2"/>
    <x v="472"/>
  </r>
  <r>
    <x v="20"/>
    <x v="0"/>
    <n v="1560"/>
    <x v="11"/>
    <x v="11"/>
    <x v="2"/>
    <x v="52"/>
  </r>
  <r>
    <x v="20"/>
    <x v="0"/>
    <n v="1563"/>
    <x v="12"/>
    <x v="12"/>
    <x v="2"/>
    <x v="51"/>
  </r>
  <r>
    <x v="20"/>
    <x v="0"/>
    <n v="1566"/>
    <x v="13"/>
    <x v="13"/>
    <x v="2"/>
    <x v="136"/>
  </r>
  <r>
    <x v="20"/>
    <x v="0"/>
    <n v="1567"/>
    <x v="14"/>
    <x v="14"/>
    <x v="2"/>
    <x v="40"/>
  </r>
  <r>
    <x v="20"/>
    <x v="0"/>
    <n v="1571"/>
    <x v="15"/>
    <x v="15"/>
    <x v="2"/>
    <x v="290"/>
  </r>
  <r>
    <x v="20"/>
    <x v="0"/>
    <n v="1573"/>
    <x v="16"/>
    <x v="16"/>
    <x v="2"/>
    <x v="331"/>
  </r>
  <r>
    <x v="20"/>
    <x v="0"/>
    <n v="1576"/>
    <x v="17"/>
    <x v="17"/>
    <x v="2"/>
    <x v="43"/>
  </r>
  <r>
    <x v="20"/>
    <x v="1"/>
    <n v="1601"/>
    <x v="18"/>
    <x v="18"/>
    <x v="2"/>
    <x v="52"/>
  </r>
  <r>
    <x v="20"/>
    <x v="1"/>
    <n v="1612"/>
    <x v="19"/>
    <x v="19"/>
    <x v="2"/>
    <x v="140"/>
  </r>
  <r>
    <x v="20"/>
    <x v="1"/>
    <n v="1613"/>
    <x v="20"/>
    <x v="20"/>
    <x v="2"/>
    <x v="142"/>
  </r>
  <r>
    <x v="20"/>
    <x v="1"/>
    <n v="1617"/>
    <x v="21"/>
    <x v="21"/>
    <x v="2"/>
    <x v="1672"/>
  </r>
  <r>
    <x v="20"/>
    <x v="1"/>
    <n v="1620"/>
    <x v="22"/>
    <x v="22"/>
    <x v="2"/>
    <x v="93"/>
  </r>
  <r>
    <x v="20"/>
    <x v="1"/>
    <n v="1621"/>
    <x v="23"/>
    <x v="23"/>
    <x v="2"/>
    <x v="46"/>
  </r>
  <r>
    <x v="20"/>
    <x v="1"/>
    <n v="1622"/>
    <x v="24"/>
    <x v="24"/>
    <x v="2"/>
    <x v="47"/>
  </r>
  <r>
    <x v="20"/>
    <x v="1"/>
    <n v="1624"/>
    <x v="25"/>
    <x v="25"/>
    <x v="2"/>
    <x v="39"/>
  </r>
  <r>
    <x v="20"/>
    <x v="1"/>
    <n v="1627"/>
    <x v="26"/>
    <x v="26"/>
    <x v="2"/>
    <x v="45"/>
  </r>
  <r>
    <x v="20"/>
    <x v="1"/>
    <n v="1630"/>
    <x v="27"/>
    <x v="27"/>
    <x v="2"/>
    <x v="40"/>
  </r>
  <r>
    <x v="20"/>
    <x v="1"/>
    <n v="1632"/>
    <x v="28"/>
    <x v="28"/>
    <x v="2"/>
    <x v="289"/>
  </r>
  <r>
    <x v="20"/>
    <x v="1"/>
    <n v="1633"/>
    <x v="29"/>
    <x v="29"/>
    <x v="2"/>
    <x v="290"/>
  </r>
  <r>
    <x v="20"/>
    <x v="1"/>
    <n v="1634"/>
    <x v="30"/>
    <x v="30"/>
    <x v="2"/>
    <x v="690"/>
  </r>
  <r>
    <x v="20"/>
    <x v="1"/>
    <n v="1635"/>
    <x v="31"/>
    <x v="31"/>
    <x v="2"/>
    <x v="926"/>
  </r>
  <r>
    <x v="20"/>
    <x v="1"/>
    <n v="1636"/>
    <x v="32"/>
    <x v="32"/>
    <x v="2"/>
    <x v="137"/>
  </r>
  <r>
    <x v="20"/>
    <x v="1"/>
    <n v="1638"/>
    <x v="33"/>
    <x v="33"/>
    <x v="2"/>
    <x v="601"/>
  </r>
  <r>
    <x v="20"/>
    <x v="1"/>
    <n v="1640"/>
    <x v="34"/>
    <x v="34"/>
    <x v="2"/>
    <x v="425"/>
  </r>
  <r>
    <x v="20"/>
    <x v="1"/>
    <n v="1644"/>
    <x v="35"/>
    <x v="35"/>
    <x v="2"/>
    <x v="143"/>
  </r>
  <r>
    <x v="20"/>
    <x v="1"/>
    <n v="1648"/>
    <x v="36"/>
    <x v="36"/>
    <x v="2"/>
    <x v="887"/>
  </r>
  <r>
    <x v="20"/>
    <x v="1"/>
    <n v="1653"/>
    <x v="37"/>
    <x v="37"/>
    <x v="2"/>
    <x v="41"/>
  </r>
  <r>
    <x v="20"/>
    <x v="1"/>
    <n v="1657"/>
    <x v="38"/>
    <x v="38"/>
    <x v="2"/>
    <x v="289"/>
  </r>
  <r>
    <x v="20"/>
    <x v="1"/>
    <n v="1662"/>
    <x v="39"/>
    <x v="39"/>
    <x v="2"/>
    <x v="331"/>
  </r>
  <r>
    <x v="20"/>
    <x v="1"/>
    <n v="1663"/>
    <x v="40"/>
    <x v="40"/>
    <x v="2"/>
    <x v="767"/>
  </r>
  <r>
    <x v="20"/>
    <x v="1"/>
    <n v="1664"/>
    <x v="41"/>
    <x v="41"/>
    <x v="2"/>
    <x v="245"/>
  </r>
  <r>
    <x v="20"/>
    <x v="1"/>
    <n v="1665"/>
    <x v="42"/>
    <x v="42"/>
    <x v="2"/>
    <x v="330"/>
  </r>
  <r>
    <x v="20"/>
    <x v="2"/>
    <n v="1702"/>
    <x v="43"/>
    <x v="43"/>
    <x v="2"/>
    <x v="379"/>
  </r>
  <r>
    <x v="20"/>
    <x v="2"/>
    <n v="1703"/>
    <x v="44"/>
    <x v="44"/>
    <x v="2"/>
    <x v="143"/>
  </r>
  <r>
    <x v="20"/>
    <x v="2"/>
    <n v="1711"/>
    <x v="45"/>
    <x v="45"/>
    <x v="2"/>
    <x v="94"/>
  </r>
  <r>
    <x v="20"/>
    <x v="2"/>
    <n v="1714"/>
    <x v="46"/>
    <x v="46"/>
    <x v="2"/>
    <x v="40"/>
  </r>
  <r>
    <x v="20"/>
    <x v="2"/>
    <n v="1717"/>
    <x v="47"/>
    <x v="47"/>
    <x v="2"/>
    <x v="287"/>
  </r>
  <r>
    <x v="20"/>
    <x v="2"/>
    <n v="1718"/>
    <x v="48"/>
    <x v="48"/>
    <x v="2"/>
    <x v="247"/>
  </r>
  <r>
    <x v="20"/>
    <x v="2"/>
    <n v="1719"/>
    <x v="49"/>
    <x v="49"/>
    <x v="2"/>
    <x v="191"/>
  </r>
  <r>
    <x v="20"/>
    <x v="2"/>
    <n v="1721"/>
    <x v="50"/>
    <x v="50"/>
    <x v="2"/>
    <x v="646"/>
  </r>
  <r>
    <x v="20"/>
    <x v="2"/>
    <n v="1724"/>
    <x v="51"/>
    <x v="51"/>
    <x v="2"/>
    <x v="289"/>
  </r>
  <r>
    <x v="20"/>
    <x v="2"/>
    <n v="1725"/>
    <x v="52"/>
    <x v="52"/>
    <x v="2"/>
    <x v="39"/>
  </r>
  <r>
    <x v="20"/>
    <x v="2"/>
    <n v="1736"/>
    <x v="53"/>
    <x v="53"/>
    <x v="2"/>
    <x v="138"/>
  </r>
  <r>
    <x v="20"/>
    <x v="2"/>
    <n v="1738"/>
    <x v="54"/>
    <x v="54"/>
    <x v="2"/>
    <x v="55"/>
  </r>
  <r>
    <x v="20"/>
    <x v="2"/>
    <n v="1739"/>
    <x v="55"/>
    <x v="55"/>
    <x v="2"/>
    <x v="90"/>
  </r>
  <r>
    <x v="20"/>
    <x v="2"/>
    <n v="1740"/>
    <x v="56"/>
    <x v="56"/>
    <x v="2"/>
    <x v="288"/>
  </r>
  <r>
    <x v="20"/>
    <x v="2"/>
    <n v="1742"/>
    <x v="57"/>
    <x v="57"/>
    <x v="2"/>
    <x v="55"/>
  </r>
  <r>
    <x v="20"/>
    <x v="2"/>
    <n v="1743"/>
    <x v="58"/>
    <x v="58"/>
    <x v="2"/>
    <x v="48"/>
  </r>
  <r>
    <x v="20"/>
    <x v="2"/>
    <n v="1744"/>
    <x v="59"/>
    <x v="59"/>
    <x v="2"/>
    <x v="926"/>
  </r>
  <r>
    <x v="20"/>
    <x v="2"/>
    <n v="1748"/>
    <x v="60"/>
    <x v="60"/>
    <x v="2"/>
    <x v="289"/>
  </r>
  <r>
    <x v="20"/>
    <x v="2"/>
    <n v="1749"/>
    <x v="61"/>
    <x v="61"/>
    <x v="2"/>
    <x v="767"/>
  </r>
  <r>
    <x v="20"/>
    <x v="2"/>
    <n v="1750"/>
    <x v="62"/>
    <x v="62"/>
    <x v="2"/>
    <x v="142"/>
  </r>
  <r>
    <x v="20"/>
    <x v="2"/>
    <n v="1751"/>
    <x v="63"/>
    <x v="63"/>
    <x v="2"/>
    <x v="135"/>
  </r>
  <r>
    <x v="20"/>
    <x v="2"/>
    <n v="1755"/>
    <x v="64"/>
    <x v="64"/>
    <x v="2"/>
    <x v="52"/>
  </r>
  <r>
    <x v="20"/>
    <x v="2"/>
    <n v="1756"/>
    <x v="65"/>
    <x v="65"/>
    <x v="2"/>
    <x v="135"/>
  </r>
  <r>
    <x v="20"/>
    <x v="0"/>
    <n v="1502"/>
    <x v="0"/>
    <x v="0"/>
    <x v="0"/>
    <x v="2880"/>
  </r>
  <r>
    <x v="20"/>
    <x v="0"/>
    <n v="1505"/>
    <x v="1"/>
    <x v="1"/>
    <x v="0"/>
    <x v="2815"/>
  </r>
  <r>
    <x v="20"/>
    <x v="0"/>
    <n v="1535"/>
    <x v="2"/>
    <x v="2"/>
    <x v="0"/>
    <x v="2881"/>
  </r>
  <r>
    <x v="20"/>
    <x v="0"/>
    <n v="1539"/>
    <x v="3"/>
    <x v="3"/>
    <x v="0"/>
    <x v="2882"/>
  </r>
  <r>
    <x v="20"/>
    <x v="0"/>
    <n v="1543"/>
    <x v="4"/>
    <x v="4"/>
    <x v="0"/>
    <x v="2883"/>
  </r>
  <r>
    <x v="20"/>
    <x v="0"/>
    <n v="1545"/>
    <x v="5"/>
    <x v="5"/>
    <x v="0"/>
    <x v="2884"/>
  </r>
  <r>
    <x v="20"/>
    <x v="0"/>
    <n v="1547"/>
    <x v="6"/>
    <x v="6"/>
    <x v="0"/>
    <x v="2885"/>
  </r>
  <r>
    <x v="20"/>
    <x v="0"/>
    <n v="1548"/>
    <x v="7"/>
    <x v="7"/>
    <x v="0"/>
    <x v="2886"/>
  </r>
  <r>
    <x v="20"/>
    <x v="0"/>
    <n v="1551"/>
    <x v="8"/>
    <x v="8"/>
    <x v="0"/>
    <x v="2887"/>
  </r>
  <r>
    <x v="20"/>
    <x v="0"/>
    <n v="1554"/>
    <x v="9"/>
    <x v="9"/>
    <x v="0"/>
    <x v="2888"/>
  </r>
  <r>
    <x v="20"/>
    <x v="0"/>
    <n v="1557"/>
    <x v="10"/>
    <x v="10"/>
    <x v="0"/>
    <x v="2889"/>
  </r>
  <r>
    <x v="20"/>
    <x v="0"/>
    <n v="1560"/>
    <x v="11"/>
    <x v="11"/>
    <x v="0"/>
    <x v="2890"/>
  </r>
  <r>
    <x v="20"/>
    <x v="0"/>
    <n v="1563"/>
    <x v="12"/>
    <x v="12"/>
    <x v="0"/>
    <x v="2891"/>
  </r>
  <r>
    <x v="20"/>
    <x v="0"/>
    <n v="1566"/>
    <x v="13"/>
    <x v="13"/>
    <x v="0"/>
    <x v="2892"/>
  </r>
  <r>
    <x v="20"/>
    <x v="0"/>
    <n v="1567"/>
    <x v="14"/>
    <x v="14"/>
    <x v="0"/>
    <x v="2893"/>
  </r>
  <r>
    <x v="20"/>
    <x v="0"/>
    <n v="1571"/>
    <x v="15"/>
    <x v="15"/>
    <x v="0"/>
    <x v="2894"/>
  </r>
  <r>
    <x v="20"/>
    <x v="0"/>
    <n v="1573"/>
    <x v="16"/>
    <x v="16"/>
    <x v="0"/>
    <x v="2895"/>
  </r>
  <r>
    <x v="20"/>
    <x v="0"/>
    <n v="1576"/>
    <x v="17"/>
    <x v="17"/>
    <x v="0"/>
    <x v="2896"/>
  </r>
  <r>
    <x v="20"/>
    <x v="1"/>
    <n v="1601"/>
    <x v="18"/>
    <x v="18"/>
    <x v="0"/>
    <x v="2897"/>
  </r>
  <r>
    <x v="20"/>
    <x v="1"/>
    <n v="1612"/>
    <x v="19"/>
    <x v="19"/>
    <x v="0"/>
    <x v="2898"/>
  </r>
  <r>
    <x v="20"/>
    <x v="1"/>
    <n v="1613"/>
    <x v="20"/>
    <x v="20"/>
    <x v="0"/>
    <x v="2899"/>
  </r>
  <r>
    <x v="20"/>
    <x v="1"/>
    <n v="1617"/>
    <x v="21"/>
    <x v="21"/>
    <x v="0"/>
    <x v="2900"/>
  </r>
  <r>
    <x v="20"/>
    <x v="1"/>
    <n v="1620"/>
    <x v="22"/>
    <x v="22"/>
    <x v="0"/>
    <x v="2901"/>
  </r>
  <r>
    <x v="20"/>
    <x v="1"/>
    <n v="1621"/>
    <x v="23"/>
    <x v="23"/>
    <x v="0"/>
    <x v="2902"/>
  </r>
  <r>
    <x v="20"/>
    <x v="1"/>
    <n v="1622"/>
    <x v="24"/>
    <x v="24"/>
    <x v="0"/>
    <x v="2903"/>
  </r>
  <r>
    <x v="20"/>
    <x v="1"/>
    <n v="1624"/>
    <x v="25"/>
    <x v="25"/>
    <x v="0"/>
    <x v="2904"/>
  </r>
  <r>
    <x v="20"/>
    <x v="1"/>
    <n v="1627"/>
    <x v="26"/>
    <x v="26"/>
    <x v="0"/>
    <x v="2905"/>
  </r>
  <r>
    <x v="20"/>
    <x v="1"/>
    <n v="1630"/>
    <x v="27"/>
    <x v="27"/>
    <x v="0"/>
    <x v="2906"/>
  </r>
  <r>
    <x v="20"/>
    <x v="1"/>
    <n v="1632"/>
    <x v="28"/>
    <x v="28"/>
    <x v="0"/>
    <x v="2907"/>
  </r>
  <r>
    <x v="20"/>
    <x v="1"/>
    <n v="1633"/>
    <x v="29"/>
    <x v="29"/>
    <x v="0"/>
    <x v="2908"/>
  </r>
  <r>
    <x v="20"/>
    <x v="1"/>
    <n v="1634"/>
    <x v="30"/>
    <x v="30"/>
    <x v="0"/>
    <x v="2909"/>
  </r>
  <r>
    <x v="20"/>
    <x v="1"/>
    <n v="1635"/>
    <x v="31"/>
    <x v="31"/>
    <x v="0"/>
    <x v="2910"/>
  </r>
  <r>
    <x v="20"/>
    <x v="1"/>
    <n v="1636"/>
    <x v="32"/>
    <x v="32"/>
    <x v="0"/>
    <x v="2911"/>
  </r>
  <r>
    <x v="20"/>
    <x v="1"/>
    <n v="1638"/>
    <x v="33"/>
    <x v="33"/>
    <x v="0"/>
    <x v="2912"/>
  </r>
  <r>
    <x v="20"/>
    <x v="1"/>
    <n v="1640"/>
    <x v="34"/>
    <x v="34"/>
    <x v="0"/>
    <x v="2913"/>
  </r>
  <r>
    <x v="20"/>
    <x v="1"/>
    <n v="1644"/>
    <x v="35"/>
    <x v="35"/>
    <x v="0"/>
    <x v="2914"/>
  </r>
  <r>
    <x v="20"/>
    <x v="1"/>
    <n v="1648"/>
    <x v="36"/>
    <x v="36"/>
    <x v="0"/>
    <x v="2915"/>
  </r>
  <r>
    <x v="20"/>
    <x v="1"/>
    <n v="1653"/>
    <x v="37"/>
    <x v="37"/>
    <x v="0"/>
    <x v="2916"/>
  </r>
  <r>
    <x v="20"/>
    <x v="1"/>
    <n v="1657"/>
    <x v="38"/>
    <x v="38"/>
    <x v="0"/>
    <x v="2917"/>
  </r>
  <r>
    <x v="20"/>
    <x v="1"/>
    <n v="1662"/>
    <x v="39"/>
    <x v="39"/>
    <x v="0"/>
    <x v="2918"/>
  </r>
  <r>
    <x v="20"/>
    <x v="1"/>
    <n v="1663"/>
    <x v="40"/>
    <x v="40"/>
    <x v="0"/>
    <x v="2919"/>
  </r>
  <r>
    <x v="20"/>
    <x v="1"/>
    <n v="1664"/>
    <x v="41"/>
    <x v="41"/>
    <x v="0"/>
    <x v="2920"/>
  </r>
  <r>
    <x v="20"/>
    <x v="1"/>
    <n v="1665"/>
    <x v="42"/>
    <x v="42"/>
    <x v="0"/>
    <x v="2921"/>
  </r>
  <r>
    <x v="20"/>
    <x v="2"/>
    <n v="1702"/>
    <x v="43"/>
    <x v="43"/>
    <x v="0"/>
    <x v="2922"/>
  </r>
  <r>
    <x v="20"/>
    <x v="2"/>
    <n v="1703"/>
    <x v="44"/>
    <x v="44"/>
    <x v="0"/>
    <x v="2923"/>
  </r>
  <r>
    <x v="20"/>
    <x v="2"/>
    <n v="1711"/>
    <x v="45"/>
    <x v="45"/>
    <x v="0"/>
    <x v="2924"/>
  </r>
  <r>
    <x v="20"/>
    <x v="2"/>
    <n v="1714"/>
    <x v="46"/>
    <x v="46"/>
    <x v="0"/>
    <x v="2925"/>
  </r>
  <r>
    <x v="20"/>
    <x v="2"/>
    <n v="1717"/>
    <x v="47"/>
    <x v="47"/>
    <x v="0"/>
    <x v="2926"/>
  </r>
  <r>
    <x v="20"/>
    <x v="2"/>
    <n v="1718"/>
    <x v="48"/>
    <x v="48"/>
    <x v="0"/>
    <x v="2927"/>
  </r>
  <r>
    <x v="20"/>
    <x v="2"/>
    <n v="1719"/>
    <x v="49"/>
    <x v="49"/>
    <x v="0"/>
    <x v="2928"/>
  </r>
  <r>
    <x v="20"/>
    <x v="2"/>
    <n v="1721"/>
    <x v="50"/>
    <x v="50"/>
    <x v="0"/>
    <x v="2929"/>
  </r>
  <r>
    <x v="20"/>
    <x v="2"/>
    <n v="1724"/>
    <x v="51"/>
    <x v="51"/>
    <x v="0"/>
    <x v="2930"/>
  </r>
  <r>
    <x v="20"/>
    <x v="2"/>
    <n v="1725"/>
    <x v="52"/>
    <x v="52"/>
    <x v="0"/>
    <x v="2931"/>
  </r>
  <r>
    <x v="20"/>
    <x v="2"/>
    <n v="1736"/>
    <x v="53"/>
    <x v="53"/>
    <x v="0"/>
    <x v="2932"/>
  </r>
  <r>
    <x v="20"/>
    <x v="2"/>
    <n v="1738"/>
    <x v="54"/>
    <x v="54"/>
    <x v="0"/>
    <x v="2933"/>
  </r>
  <r>
    <x v="20"/>
    <x v="2"/>
    <n v="1739"/>
    <x v="55"/>
    <x v="55"/>
    <x v="0"/>
    <x v="2934"/>
  </r>
  <r>
    <x v="20"/>
    <x v="2"/>
    <n v="1740"/>
    <x v="56"/>
    <x v="56"/>
    <x v="0"/>
    <x v="2935"/>
  </r>
  <r>
    <x v="20"/>
    <x v="2"/>
    <n v="1742"/>
    <x v="57"/>
    <x v="57"/>
    <x v="0"/>
    <x v="2936"/>
  </r>
  <r>
    <x v="20"/>
    <x v="2"/>
    <n v="1743"/>
    <x v="58"/>
    <x v="58"/>
    <x v="0"/>
    <x v="2937"/>
  </r>
  <r>
    <x v="20"/>
    <x v="2"/>
    <n v="1744"/>
    <x v="59"/>
    <x v="59"/>
    <x v="0"/>
    <x v="2938"/>
  </r>
  <r>
    <x v="20"/>
    <x v="2"/>
    <n v="1748"/>
    <x v="60"/>
    <x v="60"/>
    <x v="0"/>
    <x v="2939"/>
  </r>
  <r>
    <x v="20"/>
    <x v="2"/>
    <n v="1749"/>
    <x v="61"/>
    <x v="61"/>
    <x v="0"/>
    <x v="2940"/>
  </r>
  <r>
    <x v="20"/>
    <x v="2"/>
    <n v="1750"/>
    <x v="62"/>
    <x v="62"/>
    <x v="0"/>
    <x v="2941"/>
  </r>
  <r>
    <x v="20"/>
    <x v="2"/>
    <n v="1751"/>
    <x v="63"/>
    <x v="63"/>
    <x v="0"/>
    <x v="2942"/>
  </r>
  <r>
    <x v="20"/>
    <x v="2"/>
    <n v="1755"/>
    <x v="64"/>
    <x v="64"/>
    <x v="0"/>
    <x v="2943"/>
  </r>
  <r>
    <x v="20"/>
    <x v="2"/>
    <n v="1756"/>
    <x v="65"/>
    <x v="65"/>
    <x v="0"/>
    <x v="2944"/>
  </r>
  <r>
    <x v="21"/>
    <x v="0"/>
    <n v="1502"/>
    <x v="0"/>
    <x v="0"/>
    <x v="1"/>
    <x v="2945"/>
  </r>
  <r>
    <x v="21"/>
    <x v="0"/>
    <n v="1505"/>
    <x v="1"/>
    <x v="1"/>
    <x v="1"/>
    <x v="2946"/>
  </r>
  <r>
    <x v="21"/>
    <x v="0"/>
    <n v="1535"/>
    <x v="2"/>
    <x v="2"/>
    <x v="1"/>
    <x v="2947"/>
  </r>
  <r>
    <x v="21"/>
    <x v="0"/>
    <n v="1539"/>
    <x v="3"/>
    <x v="3"/>
    <x v="1"/>
    <x v="2948"/>
  </r>
  <r>
    <x v="21"/>
    <x v="0"/>
    <n v="1543"/>
    <x v="4"/>
    <x v="4"/>
    <x v="1"/>
    <x v="2949"/>
  </r>
  <r>
    <x v="21"/>
    <x v="0"/>
    <n v="1545"/>
    <x v="5"/>
    <x v="5"/>
    <x v="1"/>
    <x v="2950"/>
  </r>
  <r>
    <x v="21"/>
    <x v="0"/>
    <n v="1547"/>
    <x v="6"/>
    <x v="6"/>
    <x v="1"/>
    <x v="2951"/>
  </r>
  <r>
    <x v="21"/>
    <x v="0"/>
    <n v="1548"/>
    <x v="7"/>
    <x v="7"/>
    <x v="1"/>
    <x v="2952"/>
  </r>
  <r>
    <x v="21"/>
    <x v="0"/>
    <n v="1551"/>
    <x v="8"/>
    <x v="8"/>
    <x v="1"/>
    <x v="2953"/>
  </r>
  <r>
    <x v="21"/>
    <x v="0"/>
    <n v="1554"/>
    <x v="9"/>
    <x v="9"/>
    <x v="1"/>
    <x v="2954"/>
  </r>
  <r>
    <x v="21"/>
    <x v="0"/>
    <n v="1557"/>
    <x v="10"/>
    <x v="10"/>
    <x v="1"/>
    <x v="2955"/>
  </r>
  <r>
    <x v="21"/>
    <x v="0"/>
    <n v="1560"/>
    <x v="11"/>
    <x v="11"/>
    <x v="1"/>
    <x v="2956"/>
  </r>
  <r>
    <x v="21"/>
    <x v="0"/>
    <n v="1563"/>
    <x v="12"/>
    <x v="12"/>
    <x v="1"/>
    <x v="2957"/>
  </r>
  <r>
    <x v="21"/>
    <x v="0"/>
    <n v="1566"/>
    <x v="13"/>
    <x v="13"/>
    <x v="1"/>
    <x v="2958"/>
  </r>
  <r>
    <x v="21"/>
    <x v="0"/>
    <n v="1567"/>
    <x v="14"/>
    <x v="14"/>
    <x v="1"/>
    <x v="2959"/>
  </r>
  <r>
    <x v="21"/>
    <x v="0"/>
    <n v="1571"/>
    <x v="15"/>
    <x v="15"/>
    <x v="1"/>
    <x v="2960"/>
  </r>
  <r>
    <x v="21"/>
    <x v="0"/>
    <n v="1573"/>
    <x v="16"/>
    <x v="16"/>
    <x v="1"/>
    <x v="2961"/>
  </r>
  <r>
    <x v="21"/>
    <x v="0"/>
    <n v="1576"/>
    <x v="17"/>
    <x v="17"/>
    <x v="1"/>
    <x v="2962"/>
  </r>
  <r>
    <x v="21"/>
    <x v="1"/>
    <n v="1601"/>
    <x v="18"/>
    <x v="18"/>
    <x v="1"/>
    <x v="2963"/>
  </r>
  <r>
    <x v="21"/>
    <x v="1"/>
    <n v="1612"/>
    <x v="19"/>
    <x v="19"/>
    <x v="1"/>
    <x v="2964"/>
  </r>
  <r>
    <x v="21"/>
    <x v="1"/>
    <n v="1613"/>
    <x v="20"/>
    <x v="20"/>
    <x v="1"/>
    <x v="2965"/>
  </r>
  <r>
    <x v="21"/>
    <x v="1"/>
    <n v="1617"/>
    <x v="21"/>
    <x v="21"/>
    <x v="1"/>
    <x v="2966"/>
  </r>
  <r>
    <x v="21"/>
    <x v="1"/>
    <n v="1620"/>
    <x v="22"/>
    <x v="22"/>
    <x v="1"/>
    <x v="2967"/>
  </r>
  <r>
    <x v="21"/>
    <x v="1"/>
    <n v="1621"/>
    <x v="23"/>
    <x v="23"/>
    <x v="1"/>
    <x v="2968"/>
  </r>
  <r>
    <x v="21"/>
    <x v="1"/>
    <n v="1622"/>
    <x v="24"/>
    <x v="24"/>
    <x v="1"/>
    <x v="2969"/>
  </r>
  <r>
    <x v="21"/>
    <x v="1"/>
    <n v="1624"/>
    <x v="25"/>
    <x v="25"/>
    <x v="1"/>
    <x v="2970"/>
  </r>
  <r>
    <x v="21"/>
    <x v="1"/>
    <n v="1627"/>
    <x v="26"/>
    <x v="26"/>
    <x v="1"/>
    <x v="2971"/>
  </r>
  <r>
    <x v="21"/>
    <x v="1"/>
    <n v="1630"/>
    <x v="27"/>
    <x v="27"/>
    <x v="1"/>
    <x v="2972"/>
  </r>
  <r>
    <x v="21"/>
    <x v="1"/>
    <n v="1632"/>
    <x v="28"/>
    <x v="28"/>
    <x v="1"/>
    <x v="2973"/>
  </r>
  <r>
    <x v="21"/>
    <x v="1"/>
    <n v="1633"/>
    <x v="29"/>
    <x v="29"/>
    <x v="1"/>
    <x v="2974"/>
  </r>
  <r>
    <x v="21"/>
    <x v="1"/>
    <n v="1634"/>
    <x v="30"/>
    <x v="30"/>
    <x v="1"/>
    <x v="2975"/>
  </r>
  <r>
    <x v="21"/>
    <x v="1"/>
    <n v="1635"/>
    <x v="31"/>
    <x v="31"/>
    <x v="1"/>
    <x v="2976"/>
  </r>
  <r>
    <x v="21"/>
    <x v="1"/>
    <n v="1636"/>
    <x v="32"/>
    <x v="32"/>
    <x v="1"/>
    <x v="2977"/>
  </r>
  <r>
    <x v="21"/>
    <x v="1"/>
    <n v="1638"/>
    <x v="33"/>
    <x v="33"/>
    <x v="1"/>
    <x v="2978"/>
  </r>
  <r>
    <x v="21"/>
    <x v="1"/>
    <n v="1640"/>
    <x v="34"/>
    <x v="34"/>
    <x v="1"/>
    <x v="2979"/>
  </r>
  <r>
    <x v="21"/>
    <x v="1"/>
    <n v="1644"/>
    <x v="35"/>
    <x v="35"/>
    <x v="1"/>
    <x v="2980"/>
  </r>
  <r>
    <x v="21"/>
    <x v="1"/>
    <n v="1648"/>
    <x v="36"/>
    <x v="36"/>
    <x v="1"/>
    <x v="2981"/>
  </r>
  <r>
    <x v="21"/>
    <x v="1"/>
    <n v="1653"/>
    <x v="37"/>
    <x v="37"/>
    <x v="1"/>
    <x v="2982"/>
  </r>
  <r>
    <x v="21"/>
    <x v="1"/>
    <n v="1657"/>
    <x v="38"/>
    <x v="38"/>
    <x v="1"/>
    <x v="2983"/>
  </r>
  <r>
    <x v="21"/>
    <x v="1"/>
    <n v="1662"/>
    <x v="39"/>
    <x v="39"/>
    <x v="1"/>
    <x v="2984"/>
  </r>
  <r>
    <x v="21"/>
    <x v="1"/>
    <n v="1663"/>
    <x v="40"/>
    <x v="40"/>
    <x v="1"/>
    <x v="2985"/>
  </r>
  <r>
    <x v="21"/>
    <x v="1"/>
    <n v="1664"/>
    <x v="41"/>
    <x v="41"/>
    <x v="1"/>
    <x v="2986"/>
  </r>
  <r>
    <x v="21"/>
    <x v="1"/>
    <n v="1665"/>
    <x v="42"/>
    <x v="42"/>
    <x v="1"/>
    <x v="2987"/>
  </r>
  <r>
    <x v="21"/>
    <x v="2"/>
    <n v="1702"/>
    <x v="43"/>
    <x v="43"/>
    <x v="1"/>
    <x v="2988"/>
  </r>
  <r>
    <x v="21"/>
    <x v="2"/>
    <n v="1703"/>
    <x v="44"/>
    <x v="44"/>
    <x v="1"/>
    <x v="2989"/>
  </r>
  <r>
    <x v="21"/>
    <x v="2"/>
    <n v="1711"/>
    <x v="45"/>
    <x v="45"/>
    <x v="1"/>
    <x v="2990"/>
  </r>
  <r>
    <x v="21"/>
    <x v="2"/>
    <n v="1714"/>
    <x v="46"/>
    <x v="46"/>
    <x v="1"/>
    <x v="2991"/>
  </r>
  <r>
    <x v="21"/>
    <x v="2"/>
    <n v="1717"/>
    <x v="47"/>
    <x v="47"/>
    <x v="1"/>
    <x v="2992"/>
  </r>
  <r>
    <x v="21"/>
    <x v="2"/>
    <n v="1718"/>
    <x v="48"/>
    <x v="48"/>
    <x v="1"/>
    <x v="2993"/>
  </r>
  <r>
    <x v="21"/>
    <x v="2"/>
    <n v="1719"/>
    <x v="49"/>
    <x v="49"/>
    <x v="1"/>
    <x v="2994"/>
  </r>
  <r>
    <x v="21"/>
    <x v="2"/>
    <n v="1721"/>
    <x v="50"/>
    <x v="50"/>
    <x v="1"/>
    <x v="2995"/>
  </r>
  <r>
    <x v="21"/>
    <x v="2"/>
    <n v="1724"/>
    <x v="51"/>
    <x v="51"/>
    <x v="1"/>
    <x v="2996"/>
  </r>
  <r>
    <x v="21"/>
    <x v="2"/>
    <n v="1725"/>
    <x v="52"/>
    <x v="52"/>
    <x v="1"/>
    <x v="2997"/>
  </r>
  <r>
    <x v="21"/>
    <x v="2"/>
    <n v="1736"/>
    <x v="53"/>
    <x v="53"/>
    <x v="1"/>
    <x v="2998"/>
  </r>
  <r>
    <x v="21"/>
    <x v="2"/>
    <n v="1738"/>
    <x v="54"/>
    <x v="54"/>
    <x v="1"/>
    <x v="2999"/>
  </r>
  <r>
    <x v="21"/>
    <x v="2"/>
    <n v="1739"/>
    <x v="55"/>
    <x v="55"/>
    <x v="1"/>
    <x v="3000"/>
  </r>
  <r>
    <x v="21"/>
    <x v="2"/>
    <n v="1740"/>
    <x v="56"/>
    <x v="56"/>
    <x v="1"/>
    <x v="3001"/>
  </r>
  <r>
    <x v="21"/>
    <x v="2"/>
    <n v="1742"/>
    <x v="57"/>
    <x v="57"/>
    <x v="1"/>
    <x v="3002"/>
  </r>
  <r>
    <x v="21"/>
    <x v="2"/>
    <n v="1743"/>
    <x v="58"/>
    <x v="58"/>
    <x v="1"/>
    <x v="3003"/>
  </r>
  <r>
    <x v="21"/>
    <x v="2"/>
    <n v="1744"/>
    <x v="59"/>
    <x v="59"/>
    <x v="1"/>
    <x v="3004"/>
  </r>
  <r>
    <x v="21"/>
    <x v="2"/>
    <n v="1748"/>
    <x v="60"/>
    <x v="60"/>
    <x v="1"/>
    <x v="3005"/>
  </r>
  <r>
    <x v="21"/>
    <x v="2"/>
    <n v="1749"/>
    <x v="61"/>
    <x v="61"/>
    <x v="1"/>
    <x v="3006"/>
  </r>
  <r>
    <x v="21"/>
    <x v="2"/>
    <n v="1750"/>
    <x v="62"/>
    <x v="62"/>
    <x v="1"/>
    <x v="3007"/>
  </r>
  <r>
    <x v="21"/>
    <x v="2"/>
    <n v="1751"/>
    <x v="63"/>
    <x v="63"/>
    <x v="1"/>
    <x v="3008"/>
  </r>
  <r>
    <x v="21"/>
    <x v="2"/>
    <n v="1755"/>
    <x v="64"/>
    <x v="64"/>
    <x v="1"/>
    <x v="3009"/>
  </r>
  <r>
    <x v="21"/>
    <x v="2"/>
    <n v="1756"/>
    <x v="65"/>
    <x v="65"/>
    <x v="1"/>
    <x v="3010"/>
  </r>
  <r>
    <x v="21"/>
    <x v="0"/>
    <n v="1502"/>
    <x v="0"/>
    <x v="0"/>
    <x v="2"/>
    <x v="330"/>
  </r>
  <r>
    <x v="21"/>
    <x v="0"/>
    <n v="1505"/>
    <x v="1"/>
    <x v="1"/>
    <x v="2"/>
    <x v="95"/>
  </r>
  <r>
    <x v="21"/>
    <x v="0"/>
    <n v="1535"/>
    <x v="2"/>
    <x v="2"/>
    <x v="2"/>
    <x v="53"/>
  </r>
  <r>
    <x v="21"/>
    <x v="0"/>
    <n v="1539"/>
    <x v="3"/>
    <x v="3"/>
    <x v="2"/>
    <x v="472"/>
  </r>
  <r>
    <x v="21"/>
    <x v="0"/>
    <n v="1543"/>
    <x v="4"/>
    <x v="4"/>
    <x v="2"/>
    <x v="46"/>
  </r>
  <r>
    <x v="21"/>
    <x v="0"/>
    <n v="1545"/>
    <x v="5"/>
    <x v="5"/>
    <x v="2"/>
    <x v="92"/>
  </r>
  <r>
    <x v="21"/>
    <x v="0"/>
    <n v="1547"/>
    <x v="6"/>
    <x v="6"/>
    <x v="2"/>
    <x v="91"/>
  </r>
  <r>
    <x v="21"/>
    <x v="0"/>
    <n v="1548"/>
    <x v="7"/>
    <x v="7"/>
    <x v="2"/>
    <x v="239"/>
  </r>
  <r>
    <x v="21"/>
    <x v="0"/>
    <n v="1551"/>
    <x v="8"/>
    <x v="8"/>
    <x v="2"/>
    <x v="142"/>
  </r>
  <r>
    <x v="21"/>
    <x v="0"/>
    <n v="1554"/>
    <x v="9"/>
    <x v="9"/>
    <x v="2"/>
    <x v="141"/>
  </r>
  <r>
    <x v="21"/>
    <x v="0"/>
    <n v="1557"/>
    <x v="10"/>
    <x v="10"/>
    <x v="2"/>
    <x v="601"/>
  </r>
  <r>
    <x v="21"/>
    <x v="0"/>
    <n v="1560"/>
    <x v="11"/>
    <x v="11"/>
    <x v="2"/>
    <x v="52"/>
  </r>
  <r>
    <x v="21"/>
    <x v="0"/>
    <n v="1563"/>
    <x v="12"/>
    <x v="12"/>
    <x v="2"/>
    <x v="142"/>
  </r>
  <r>
    <x v="21"/>
    <x v="0"/>
    <n v="1566"/>
    <x v="13"/>
    <x v="13"/>
    <x v="2"/>
    <x v="38"/>
  </r>
  <r>
    <x v="21"/>
    <x v="0"/>
    <n v="1567"/>
    <x v="14"/>
    <x v="14"/>
    <x v="2"/>
    <x v="518"/>
  </r>
  <r>
    <x v="21"/>
    <x v="0"/>
    <n v="1571"/>
    <x v="15"/>
    <x v="15"/>
    <x v="2"/>
    <x v="330"/>
  </r>
  <r>
    <x v="21"/>
    <x v="0"/>
    <n v="1573"/>
    <x v="16"/>
    <x v="16"/>
    <x v="2"/>
    <x v="92"/>
  </r>
  <r>
    <x v="21"/>
    <x v="0"/>
    <n v="1576"/>
    <x v="17"/>
    <x v="17"/>
    <x v="2"/>
    <x v="43"/>
  </r>
  <r>
    <x v="21"/>
    <x v="1"/>
    <n v="1601"/>
    <x v="18"/>
    <x v="18"/>
    <x v="2"/>
    <x v="142"/>
  </r>
  <r>
    <x v="21"/>
    <x v="1"/>
    <n v="1612"/>
    <x v="19"/>
    <x v="19"/>
    <x v="2"/>
    <x v="47"/>
  </r>
  <r>
    <x v="21"/>
    <x v="1"/>
    <n v="1613"/>
    <x v="20"/>
    <x v="20"/>
    <x v="2"/>
    <x v="54"/>
  </r>
  <r>
    <x v="21"/>
    <x v="1"/>
    <n v="1617"/>
    <x v="21"/>
    <x v="21"/>
    <x v="2"/>
    <x v="330"/>
  </r>
  <r>
    <x v="21"/>
    <x v="1"/>
    <n v="1620"/>
    <x v="22"/>
    <x v="22"/>
    <x v="2"/>
    <x v="93"/>
  </r>
  <r>
    <x v="21"/>
    <x v="1"/>
    <n v="1621"/>
    <x v="23"/>
    <x v="23"/>
    <x v="2"/>
    <x v="47"/>
  </r>
  <r>
    <x v="21"/>
    <x v="1"/>
    <n v="1622"/>
    <x v="24"/>
    <x v="24"/>
    <x v="2"/>
    <x v="49"/>
  </r>
  <r>
    <x v="21"/>
    <x v="1"/>
    <n v="1624"/>
    <x v="25"/>
    <x v="25"/>
    <x v="2"/>
    <x v="518"/>
  </r>
  <r>
    <x v="21"/>
    <x v="1"/>
    <n v="1627"/>
    <x v="26"/>
    <x v="26"/>
    <x v="2"/>
    <x v="45"/>
  </r>
  <r>
    <x v="21"/>
    <x v="1"/>
    <n v="1630"/>
    <x v="27"/>
    <x v="27"/>
    <x v="2"/>
    <x v="518"/>
  </r>
  <r>
    <x v="21"/>
    <x v="1"/>
    <n v="1632"/>
    <x v="28"/>
    <x v="28"/>
    <x v="2"/>
    <x v="290"/>
  </r>
  <r>
    <x v="21"/>
    <x v="1"/>
    <n v="1633"/>
    <x v="29"/>
    <x v="29"/>
    <x v="2"/>
    <x v="290"/>
  </r>
  <r>
    <x v="21"/>
    <x v="1"/>
    <n v="1634"/>
    <x v="30"/>
    <x v="30"/>
    <x v="2"/>
    <x v="38"/>
  </r>
  <r>
    <x v="21"/>
    <x v="1"/>
    <n v="1635"/>
    <x v="31"/>
    <x v="31"/>
    <x v="2"/>
    <x v="137"/>
  </r>
  <r>
    <x v="21"/>
    <x v="1"/>
    <n v="1636"/>
    <x v="32"/>
    <x v="32"/>
    <x v="2"/>
    <x v="40"/>
  </r>
  <r>
    <x v="21"/>
    <x v="1"/>
    <n v="1638"/>
    <x v="33"/>
    <x v="33"/>
    <x v="2"/>
    <x v="601"/>
  </r>
  <r>
    <x v="21"/>
    <x v="1"/>
    <n v="1640"/>
    <x v="34"/>
    <x v="34"/>
    <x v="2"/>
    <x v="246"/>
  </r>
  <r>
    <x v="21"/>
    <x v="1"/>
    <n v="1644"/>
    <x v="35"/>
    <x v="35"/>
    <x v="2"/>
    <x v="143"/>
  </r>
  <r>
    <x v="21"/>
    <x v="1"/>
    <n v="1648"/>
    <x v="36"/>
    <x v="36"/>
    <x v="2"/>
    <x v="808"/>
  </r>
  <r>
    <x v="21"/>
    <x v="1"/>
    <n v="1653"/>
    <x v="37"/>
    <x v="37"/>
    <x v="2"/>
    <x v="138"/>
  </r>
  <r>
    <x v="21"/>
    <x v="1"/>
    <n v="1657"/>
    <x v="38"/>
    <x v="38"/>
    <x v="2"/>
    <x v="290"/>
  </r>
  <r>
    <x v="21"/>
    <x v="1"/>
    <n v="1662"/>
    <x v="39"/>
    <x v="39"/>
    <x v="2"/>
    <x v="331"/>
  </r>
  <r>
    <x v="21"/>
    <x v="1"/>
    <n v="1663"/>
    <x v="40"/>
    <x v="40"/>
    <x v="2"/>
    <x v="767"/>
  </r>
  <r>
    <x v="21"/>
    <x v="1"/>
    <n v="1664"/>
    <x v="41"/>
    <x v="41"/>
    <x v="2"/>
    <x v="247"/>
  </r>
  <r>
    <x v="21"/>
    <x v="1"/>
    <n v="1665"/>
    <x v="42"/>
    <x v="42"/>
    <x v="2"/>
    <x v="330"/>
  </r>
  <r>
    <x v="21"/>
    <x v="2"/>
    <n v="1702"/>
    <x v="43"/>
    <x v="43"/>
    <x v="2"/>
    <x v="641"/>
  </r>
  <r>
    <x v="21"/>
    <x v="2"/>
    <n v="1703"/>
    <x v="44"/>
    <x v="44"/>
    <x v="2"/>
    <x v="143"/>
  </r>
  <r>
    <x v="21"/>
    <x v="2"/>
    <n v="1711"/>
    <x v="45"/>
    <x v="45"/>
    <x v="2"/>
    <x v="94"/>
  </r>
  <r>
    <x v="21"/>
    <x v="2"/>
    <n v="1714"/>
    <x v="46"/>
    <x v="46"/>
    <x v="2"/>
    <x v="138"/>
  </r>
  <r>
    <x v="21"/>
    <x v="2"/>
    <n v="1717"/>
    <x v="47"/>
    <x v="47"/>
    <x v="2"/>
    <x v="287"/>
  </r>
  <r>
    <x v="21"/>
    <x v="2"/>
    <n v="1718"/>
    <x v="48"/>
    <x v="48"/>
    <x v="2"/>
    <x v="246"/>
  </r>
  <r>
    <x v="21"/>
    <x v="2"/>
    <n v="1719"/>
    <x v="49"/>
    <x v="49"/>
    <x v="2"/>
    <x v="192"/>
  </r>
  <r>
    <x v="21"/>
    <x v="2"/>
    <n v="1721"/>
    <x v="50"/>
    <x v="50"/>
    <x v="2"/>
    <x v="646"/>
  </r>
  <r>
    <x v="21"/>
    <x v="2"/>
    <n v="1724"/>
    <x v="51"/>
    <x v="51"/>
    <x v="2"/>
    <x v="289"/>
  </r>
  <r>
    <x v="21"/>
    <x v="2"/>
    <n v="1725"/>
    <x v="52"/>
    <x v="52"/>
    <x v="2"/>
    <x v="137"/>
  </r>
  <r>
    <x v="21"/>
    <x v="2"/>
    <n v="1736"/>
    <x v="53"/>
    <x v="53"/>
    <x v="2"/>
    <x v="138"/>
  </r>
  <r>
    <x v="21"/>
    <x v="2"/>
    <n v="1738"/>
    <x v="54"/>
    <x v="54"/>
    <x v="2"/>
    <x v="144"/>
  </r>
  <r>
    <x v="21"/>
    <x v="2"/>
    <n v="1739"/>
    <x v="55"/>
    <x v="55"/>
    <x v="2"/>
    <x v="90"/>
  </r>
  <r>
    <x v="21"/>
    <x v="2"/>
    <n v="1740"/>
    <x v="56"/>
    <x v="56"/>
    <x v="2"/>
    <x v="288"/>
  </r>
  <r>
    <x v="21"/>
    <x v="2"/>
    <n v="1742"/>
    <x v="57"/>
    <x v="57"/>
    <x v="2"/>
    <x v="289"/>
  </r>
  <r>
    <x v="21"/>
    <x v="2"/>
    <n v="1743"/>
    <x v="58"/>
    <x v="58"/>
    <x v="2"/>
    <x v="140"/>
  </r>
  <r>
    <x v="21"/>
    <x v="2"/>
    <n v="1744"/>
    <x v="59"/>
    <x v="59"/>
    <x v="2"/>
    <x v="137"/>
  </r>
  <r>
    <x v="21"/>
    <x v="2"/>
    <n v="1748"/>
    <x v="60"/>
    <x v="60"/>
    <x v="2"/>
    <x v="290"/>
  </r>
  <r>
    <x v="21"/>
    <x v="2"/>
    <n v="1749"/>
    <x v="61"/>
    <x v="61"/>
    <x v="2"/>
    <x v="288"/>
  </r>
  <r>
    <x v="21"/>
    <x v="2"/>
    <n v="1750"/>
    <x v="62"/>
    <x v="62"/>
    <x v="2"/>
    <x v="53"/>
  </r>
  <r>
    <x v="21"/>
    <x v="2"/>
    <n v="1751"/>
    <x v="63"/>
    <x v="63"/>
    <x v="2"/>
    <x v="424"/>
  </r>
  <r>
    <x v="21"/>
    <x v="2"/>
    <n v="1755"/>
    <x v="64"/>
    <x v="64"/>
    <x v="2"/>
    <x v="142"/>
  </r>
  <r>
    <x v="21"/>
    <x v="2"/>
    <n v="1756"/>
    <x v="65"/>
    <x v="65"/>
    <x v="2"/>
    <x v="690"/>
  </r>
  <r>
    <x v="21"/>
    <x v="0"/>
    <n v="1502"/>
    <x v="0"/>
    <x v="0"/>
    <x v="0"/>
    <x v="3011"/>
  </r>
  <r>
    <x v="21"/>
    <x v="0"/>
    <n v="1505"/>
    <x v="1"/>
    <x v="1"/>
    <x v="0"/>
    <x v="2946"/>
  </r>
  <r>
    <x v="21"/>
    <x v="0"/>
    <n v="1535"/>
    <x v="2"/>
    <x v="2"/>
    <x v="0"/>
    <x v="3012"/>
  </r>
  <r>
    <x v="21"/>
    <x v="0"/>
    <n v="1539"/>
    <x v="3"/>
    <x v="3"/>
    <x v="0"/>
    <x v="3013"/>
  </r>
  <r>
    <x v="21"/>
    <x v="0"/>
    <n v="1543"/>
    <x v="4"/>
    <x v="4"/>
    <x v="0"/>
    <x v="3014"/>
  </r>
  <r>
    <x v="21"/>
    <x v="0"/>
    <n v="1545"/>
    <x v="5"/>
    <x v="5"/>
    <x v="0"/>
    <x v="3015"/>
  </r>
  <r>
    <x v="21"/>
    <x v="0"/>
    <n v="1547"/>
    <x v="6"/>
    <x v="6"/>
    <x v="0"/>
    <x v="3016"/>
  </r>
  <r>
    <x v="21"/>
    <x v="0"/>
    <n v="1548"/>
    <x v="7"/>
    <x v="7"/>
    <x v="0"/>
    <x v="3017"/>
  </r>
  <r>
    <x v="21"/>
    <x v="0"/>
    <n v="1551"/>
    <x v="8"/>
    <x v="8"/>
    <x v="0"/>
    <x v="3018"/>
  </r>
  <r>
    <x v="21"/>
    <x v="0"/>
    <n v="1554"/>
    <x v="9"/>
    <x v="9"/>
    <x v="0"/>
    <x v="3019"/>
  </r>
  <r>
    <x v="21"/>
    <x v="0"/>
    <n v="1557"/>
    <x v="10"/>
    <x v="10"/>
    <x v="0"/>
    <x v="3020"/>
  </r>
  <r>
    <x v="21"/>
    <x v="0"/>
    <n v="1560"/>
    <x v="11"/>
    <x v="11"/>
    <x v="0"/>
    <x v="3021"/>
  </r>
  <r>
    <x v="21"/>
    <x v="0"/>
    <n v="1563"/>
    <x v="12"/>
    <x v="12"/>
    <x v="0"/>
    <x v="3022"/>
  </r>
  <r>
    <x v="21"/>
    <x v="0"/>
    <n v="1566"/>
    <x v="13"/>
    <x v="13"/>
    <x v="0"/>
    <x v="3023"/>
  </r>
  <r>
    <x v="21"/>
    <x v="0"/>
    <n v="1567"/>
    <x v="14"/>
    <x v="14"/>
    <x v="0"/>
    <x v="3024"/>
  </r>
  <r>
    <x v="21"/>
    <x v="0"/>
    <n v="1571"/>
    <x v="15"/>
    <x v="15"/>
    <x v="0"/>
    <x v="3025"/>
  </r>
  <r>
    <x v="21"/>
    <x v="0"/>
    <n v="1573"/>
    <x v="16"/>
    <x v="16"/>
    <x v="0"/>
    <x v="3026"/>
  </r>
  <r>
    <x v="21"/>
    <x v="0"/>
    <n v="1576"/>
    <x v="17"/>
    <x v="17"/>
    <x v="0"/>
    <x v="3027"/>
  </r>
  <r>
    <x v="21"/>
    <x v="1"/>
    <n v="1601"/>
    <x v="18"/>
    <x v="18"/>
    <x v="0"/>
    <x v="3028"/>
  </r>
  <r>
    <x v="21"/>
    <x v="1"/>
    <n v="1612"/>
    <x v="19"/>
    <x v="19"/>
    <x v="0"/>
    <x v="3029"/>
  </r>
  <r>
    <x v="21"/>
    <x v="1"/>
    <n v="1613"/>
    <x v="20"/>
    <x v="20"/>
    <x v="0"/>
    <x v="3030"/>
  </r>
  <r>
    <x v="21"/>
    <x v="1"/>
    <n v="1617"/>
    <x v="21"/>
    <x v="21"/>
    <x v="0"/>
    <x v="3031"/>
  </r>
  <r>
    <x v="21"/>
    <x v="1"/>
    <n v="1620"/>
    <x v="22"/>
    <x v="22"/>
    <x v="0"/>
    <x v="3032"/>
  </r>
  <r>
    <x v="21"/>
    <x v="1"/>
    <n v="1621"/>
    <x v="23"/>
    <x v="23"/>
    <x v="0"/>
    <x v="3033"/>
  </r>
  <r>
    <x v="21"/>
    <x v="1"/>
    <n v="1622"/>
    <x v="24"/>
    <x v="24"/>
    <x v="0"/>
    <x v="3034"/>
  </r>
  <r>
    <x v="21"/>
    <x v="1"/>
    <n v="1624"/>
    <x v="25"/>
    <x v="25"/>
    <x v="0"/>
    <x v="3035"/>
  </r>
  <r>
    <x v="21"/>
    <x v="1"/>
    <n v="1627"/>
    <x v="26"/>
    <x v="26"/>
    <x v="0"/>
    <x v="3036"/>
  </r>
  <r>
    <x v="21"/>
    <x v="1"/>
    <n v="1630"/>
    <x v="27"/>
    <x v="27"/>
    <x v="0"/>
    <x v="3037"/>
  </r>
  <r>
    <x v="21"/>
    <x v="1"/>
    <n v="1632"/>
    <x v="28"/>
    <x v="28"/>
    <x v="0"/>
    <x v="3038"/>
  </r>
  <r>
    <x v="21"/>
    <x v="1"/>
    <n v="1633"/>
    <x v="29"/>
    <x v="29"/>
    <x v="0"/>
    <x v="3039"/>
  </r>
  <r>
    <x v="21"/>
    <x v="1"/>
    <n v="1634"/>
    <x v="30"/>
    <x v="30"/>
    <x v="0"/>
    <x v="3040"/>
  </r>
  <r>
    <x v="21"/>
    <x v="1"/>
    <n v="1635"/>
    <x v="31"/>
    <x v="31"/>
    <x v="0"/>
    <x v="3041"/>
  </r>
  <r>
    <x v="21"/>
    <x v="1"/>
    <n v="1636"/>
    <x v="32"/>
    <x v="32"/>
    <x v="0"/>
    <x v="3042"/>
  </r>
  <r>
    <x v="21"/>
    <x v="1"/>
    <n v="1638"/>
    <x v="33"/>
    <x v="33"/>
    <x v="0"/>
    <x v="3043"/>
  </r>
  <r>
    <x v="21"/>
    <x v="1"/>
    <n v="1640"/>
    <x v="34"/>
    <x v="34"/>
    <x v="0"/>
    <x v="3044"/>
  </r>
  <r>
    <x v="21"/>
    <x v="1"/>
    <n v="1644"/>
    <x v="35"/>
    <x v="35"/>
    <x v="0"/>
    <x v="3045"/>
  </r>
  <r>
    <x v="21"/>
    <x v="1"/>
    <n v="1648"/>
    <x v="36"/>
    <x v="36"/>
    <x v="0"/>
    <x v="3046"/>
  </r>
  <r>
    <x v="21"/>
    <x v="1"/>
    <n v="1653"/>
    <x v="37"/>
    <x v="37"/>
    <x v="0"/>
    <x v="3047"/>
  </r>
  <r>
    <x v="21"/>
    <x v="1"/>
    <n v="1657"/>
    <x v="38"/>
    <x v="38"/>
    <x v="0"/>
    <x v="3048"/>
  </r>
  <r>
    <x v="21"/>
    <x v="1"/>
    <n v="1662"/>
    <x v="39"/>
    <x v="39"/>
    <x v="0"/>
    <x v="3049"/>
  </r>
  <r>
    <x v="21"/>
    <x v="1"/>
    <n v="1663"/>
    <x v="40"/>
    <x v="40"/>
    <x v="0"/>
    <x v="3050"/>
  </r>
  <r>
    <x v="21"/>
    <x v="1"/>
    <n v="1664"/>
    <x v="41"/>
    <x v="41"/>
    <x v="0"/>
    <x v="3051"/>
  </r>
  <r>
    <x v="21"/>
    <x v="1"/>
    <n v="1665"/>
    <x v="42"/>
    <x v="42"/>
    <x v="0"/>
    <x v="3052"/>
  </r>
  <r>
    <x v="21"/>
    <x v="2"/>
    <n v="1702"/>
    <x v="43"/>
    <x v="43"/>
    <x v="0"/>
    <x v="3053"/>
  </r>
  <r>
    <x v="21"/>
    <x v="2"/>
    <n v="1703"/>
    <x v="44"/>
    <x v="44"/>
    <x v="0"/>
    <x v="3054"/>
  </r>
  <r>
    <x v="21"/>
    <x v="2"/>
    <n v="1711"/>
    <x v="45"/>
    <x v="45"/>
    <x v="0"/>
    <x v="3055"/>
  </r>
  <r>
    <x v="21"/>
    <x v="2"/>
    <n v="1714"/>
    <x v="46"/>
    <x v="46"/>
    <x v="0"/>
    <x v="3056"/>
  </r>
  <r>
    <x v="21"/>
    <x v="2"/>
    <n v="1717"/>
    <x v="47"/>
    <x v="47"/>
    <x v="0"/>
    <x v="3057"/>
  </r>
  <r>
    <x v="21"/>
    <x v="2"/>
    <n v="1718"/>
    <x v="48"/>
    <x v="48"/>
    <x v="0"/>
    <x v="3058"/>
  </r>
  <r>
    <x v="21"/>
    <x v="2"/>
    <n v="1719"/>
    <x v="49"/>
    <x v="49"/>
    <x v="0"/>
    <x v="3059"/>
  </r>
  <r>
    <x v="21"/>
    <x v="2"/>
    <n v="1721"/>
    <x v="50"/>
    <x v="50"/>
    <x v="0"/>
    <x v="3060"/>
  </r>
  <r>
    <x v="21"/>
    <x v="2"/>
    <n v="1724"/>
    <x v="51"/>
    <x v="51"/>
    <x v="0"/>
    <x v="3061"/>
  </r>
  <r>
    <x v="21"/>
    <x v="2"/>
    <n v="1725"/>
    <x v="52"/>
    <x v="52"/>
    <x v="0"/>
    <x v="3062"/>
  </r>
  <r>
    <x v="21"/>
    <x v="2"/>
    <n v="1736"/>
    <x v="53"/>
    <x v="53"/>
    <x v="0"/>
    <x v="3063"/>
  </r>
  <r>
    <x v="21"/>
    <x v="2"/>
    <n v="1738"/>
    <x v="54"/>
    <x v="54"/>
    <x v="0"/>
    <x v="3064"/>
  </r>
  <r>
    <x v="21"/>
    <x v="2"/>
    <n v="1739"/>
    <x v="55"/>
    <x v="55"/>
    <x v="0"/>
    <x v="3065"/>
  </r>
  <r>
    <x v="21"/>
    <x v="2"/>
    <n v="1740"/>
    <x v="56"/>
    <x v="56"/>
    <x v="0"/>
    <x v="3066"/>
  </r>
  <r>
    <x v="21"/>
    <x v="2"/>
    <n v="1742"/>
    <x v="57"/>
    <x v="57"/>
    <x v="0"/>
    <x v="3067"/>
  </r>
  <r>
    <x v="21"/>
    <x v="2"/>
    <n v="1743"/>
    <x v="58"/>
    <x v="58"/>
    <x v="0"/>
    <x v="3068"/>
  </r>
  <r>
    <x v="21"/>
    <x v="2"/>
    <n v="1744"/>
    <x v="59"/>
    <x v="59"/>
    <x v="0"/>
    <x v="3069"/>
  </r>
  <r>
    <x v="21"/>
    <x v="2"/>
    <n v="1748"/>
    <x v="60"/>
    <x v="60"/>
    <x v="0"/>
    <x v="3070"/>
  </r>
  <r>
    <x v="21"/>
    <x v="2"/>
    <n v="1749"/>
    <x v="61"/>
    <x v="61"/>
    <x v="0"/>
    <x v="3071"/>
  </r>
  <r>
    <x v="21"/>
    <x v="2"/>
    <n v="1750"/>
    <x v="62"/>
    <x v="62"/>
    <x v="0"/>
    <x v="3072"/>
  </r>
  <r>
    <x v="21"/>
    <x v="2"/>
    <n v="1751"/>
    <x v="63"/>
    <x v="63"/>
    <x v="0"/>
    <x v="3073"/>
  </r>
  <r>
    <x v="21"/>
    <x v="2"/>
    <n v="1755"/>
    <x v="64"/>
    <x v="64"/>
    <x v="0"/>
    <x v="3074"/>
  </r>
  <r>
    <x v="21"/>
    <x v="2"/>
    <n v="1756"/>
    <x v="65"/>
    <x v="65"/>
    <x v="0"/>
    <x v="30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5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9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8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CA26D3-207C-4E87-9CEE-02FB10303192}" name="Pivottabell4" cacheId="327" applyNumberFormats="0" applyBorderFormats="0" applyFontFormats="0" applyPatternFormats="0" applyAlignmentFormats="0" applyWidthHeightFormats="1" dataCaption="Verdier" updatedVersion="6" minRefreshableVersion="3" subtotalHiddenItems="1" colGrandTotals="0" itemPrintTitles="1" createdVersion="6" indent="0" outline="1" outlineData="1" multipleFieldFilters="0">
  <location ref="B7:E56" firstHeaderRow="1" firstDataRow="2" firstDataCol="1" rowPageCount="1" colPageCount="1"/>
  <pivotFields count="4"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3">
    <i>
      <x/>
    </i>
    <i>
      <x v="1"/>
    </i>
    <i>
      <x v="2"/>
    </i>
  </colItems>
  <pageFields count="1">
    <pageField fld="2" hier="14" name="[Tabell1].[Region_2018].&amp;[Trøndelag]" cap="Trøndelag"/>
  </pageFields>
  <dataFields count="1">
    <dataField fld="0" subtotal="count" baseField="1" baseItem="0" numFmtId="165"/>
  </dataFields>
  <formats count="12">
    <format dxfId="495">
      <pivotArea outline="0" collapsedLevelsAreSubtotals="1" fieldPosition="0">
        <references count="1">
          <reference field="1" count="0" selected="0"/>
        </references>
      </pivotArea>
    </format>
    <format dxfId="494">
      <pivotArea outline="0" fieldPosition="0">
        <references count="1">
          <reference field="4294967294" count="1">
            <x v="0"/>
          </reference>
        </references>
      </pivotArea>
    </format>
    <format dxfId="493">
      <pivotArea outline="0" collapsedLevelsAreSubtotals="1" fieldPosition="0"/>
    </format>
    <format dxfId="492">
      <pivotArea type="all" dataOnly="0" outline="0" fieldPosition="0"/>
    </format>
    <format dxfId="491">
      <pivotArea outline="0" collapsedLevelsAreSubtotals="1" fieldPosition="0"/>
    </format>
    <format dxfId="490">
      <pivotArea type="origin" dataOnly="0" labelOnly="1" outline="0" fieldPosition="0"/>
    </format>
    <format dxfId="489">
      <pivotArea field="1" type="button" dataOnly="0" labelOnly="1" outline="0" axis="axisCol" fieldPosition="0"/>
    </format>
    <format dxfId="488">
      <pivotArea type="topRight" dataOnly="0" labelOnly="1" outline="0" fieldPosition="0"/>
    </format>
    <format dxfId="487">
      <pivotArea field="3" type="button" dataOnly="0" labelOnly="1" outline="0" axis="axisRow" fieldPosition="0"/>
    </format>
    <format dxfId="486">
      <pivotArea dataOnly="0" labelOnly="1" fieldPosition="0">
        <references count="1">
          <reference field="3" count="0"/>
        </references>
      </pivotArea>
    </format>
    <format dxfId="485">
      <pivotArea dataOnly="0" labelOnly="1" grandRow="1" outline="0" fieldPosition="0"/>
    </format>
    <format dxfId="484">
      <pivotArea dataOnly="0" labelOnly="1" fieldPosition="0">
        <references count="1">
          <reference field="1" count="0"/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Uten farge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25B677-8F76-463C-A11B-9F4B059C1F28}" name="Pivottabell6" cacheId="209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V5:Y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1" subtotal="count" showDataAs="difference" baseField="3" baseItem="0" numFmtId="165"/>
  </dataFields>
  <formats count="2">
    <format dxfId="464">
      <pivotArea outline="0" collapsedLevelsAreSubtotals="1" fieldPosition="0"/>
    </format>
    <format dxfId="463">
      <pivotArea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6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</reference>
            <reference field="3" count="1" selected="0">
              <x v="2"/>
            </reference>
          </references>
        </pivotArea>
      </pivotAreas>
    </conditionalFormat>
  </conditional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75F4EC-2954-4670-877F-DFB2C7F22111}" name="Pivottabell5" cacheId="208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Q5:T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1" subtotal="count" baseField="0" baseItem="0" numFmtId="165"/>
  </dataFields>
  <formats count="1">
    <format dxfId="465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C4DEB1-801E-4806-93C4-672CF59D4E0F}" name="Pivottabell10" cacheId="211" applyNumberFormats="0" applyBorderFormats="0" applyFontFormats="0" applyPatternFormats="0" applyAlignmentFormats="0" applyWidthHeightFormats="1" dataCaption="Verdier" updatedVersion="6" minRefreshableVersion="3" subtotalHiddenItems="1" colGrandTotals="0" itemPrintTitles="1" createdVersion="6" indent="0" outline="1" outlineData="1" multipleFieldFilters="0">
  <location ref="G5:J54" firstHeaderRow="1" firstDataRow="2" firstDataCol="1" rowPageCount="1" colPageCount="1"/>
  <pivotFields count="4"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3">
    <i>
      <x/>
    </i>
    <i>
      <x v="1"/>
    </i>
    <i>
      <x v="2"/>
    </i>
  </colItems>
  <pageFields count="1">
    <pageField fld="2" hier="14" name="[Tabell1].[Region_2018].&amp;[Trøndelag]" cap="Trøndelag"/>
  </pageFields>
  <dataFields count="1">
    <dataField fld="0" subtotal="count" showDataAs="difference" baseField="1" baseItem="0" numFmtId="165"/>
  </dataFields>
  <formats count="3">
    <format dxfId="468">
      <pivotArea outline="0" collapsedLevelsAreSubtotals="1" fieldPosition="0">
        <references count="1">
          <reference field="1" count="0" selected="0"/>
        </references>
      </pivotArea>
    </format>
    <format dxfId="467">
      <pivotArea outline="0" collapsedLevelsAreSubtotals="1" fieldPosition="0"/>
    </format>
    <format dxfId="466">
      <pivotArea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7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"/>
            </reference>
            <reference field="3" count="47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</reference>
          </references>
        </pivotArea>
      </pivotAreas>
    </conditionalFormat>
  </conditional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B7C3F0-6AE0-4AAE-BF08-EF85290DB738}" name="Pivottabell8" cacheId="213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L5:AO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2" subtotal="count" showDataAs="difference" baseField="3" baseItem="0" numFmtId="1"/>
  </dataFields>
  <formats count="2">
    <format dxfId="470">
      <pivotArea outline="0" collapsedLevelsAreSubtotals="1" fieldPosition="0"/>
    </format>
    <format dxfId="469">
      <pivotArea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3" count="1" selected="0">
              <x v="2"/>
            </reference>
          </references>
        </pivotArea>
      </pivotAreas>
    </conditionalFormat>
  </conditional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0E63B7-55E2-4123-ACDF-8B1375CD84C9}" name="Pivottabell13" cacheId="215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Q5:AT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2" subtotal="count" showDataAs="percentDiff" baseField="3" baseItem="0" numFmtId="10"/>
  </dataFields>
  <formats count="3">
    <format dxfId="473">
      <pivotArea outline="0" collapsedLevelsAreSubtotals="1" fieldPosition="0"/>
    </format>
    <format dxfId="472">
      <pivotArea outline="0" fieldPosition="0">
        <references count="1">
          <reference field="4294967294" count="1">
            <x v="0"/>
          </reference>
        </references>
      </pivotArea>
    </format>
    <format dxfId="471">
      <pivotArea outline="0" collapsedLevelsAreSubtotals="1" fieldPosition="0">
        <references count="1">
          <reference field="3" count="2" selected="0">
            <x v="1"/>
            <x v="2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3" count="1" selected="0">
              <x v="2"/>
            </reference>
          </references>
        </pivotArea>
      </pivotAreas>
    </conditionalFormat>
  </conditional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DD0A68-ED1E-443C-86D1-255A43697479}" name="Pivottabell4" cacheId="207" applyNumberFormats="0" applyBorderFormats="0" applyFontFormats="0" applyPatternFormats="0" applyAlignmentFormats="0" applyWidthHeightFormats="1" dataCaption="Verdier" updatedVersion="6" minRefreshableVersion="3" subtotalHiddenItems="1" colGrandTotals="0" itemPrintTitles="1" createdVersion="6" indent="0" outline="1" outlineData="1" multipleFieldFilters="0">
  <location ref="B5:E54" firstHeaderRow="1" firstDataRow="2" firstDataCol="1" rowPageCount="1" colPageCount="1"/>
  <pivotFields count="4"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3">
    <i>
      <x/>
    </i>
    <i>
      <x v="1"/>
    </i>
    <i>
      <x v="2"/>
    </i>
  </colItems>
  <pageFields count="1">
    <pageField fld="2" hier="14" name="[Tabell1].[Region_2018].&amp;[Trøndelag]" cap="Trøndelag"/>
  </pageFields>
  <dataFields count="1">
    <dataField fld="0" subtotal="count" baseField="1" baseItem="0" numFmtId="165"/>
  </dataFields>
  <formats count="3">
    <format dxfId="476">
      <pivotArea outline="0" collapsedLevelsAreSubtotals="1" fieldPosition="0">
        <references count="1">
          <reference field="1" count="0" selected="0"/>
        </references>
      </pivotArea>
    </format>
    <format dxfId="475">
      <pivotArea outline="0" fieldPosition="0">
        <references count="1">
          <reference field="4294967294" count="1">
            <x v="0"/>
          </reference>
        </references>
      </pivotArea>
    </format>
    <format dxfId="474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515786-21E4-4C04-8E6F-02590C1C7D21}" name="Pivottabell12" cacheId="214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A5:AD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1" subtotal="count" showDataAs="percentDiff" baseField="3" baseItem="0" numFmtId="9"/>
  </dataFields>
  <formats count="2">
    <format dxfId="478">
      <pivotArea outline="0" fieldPosition="0">
        <references count="1">
          <reference field="4294967294" count="1">
            <x v="0"/>
          </reference>
        </references>
      </pivotArea>
    </format>
    <format dxfId="477">
      <pivotArea outline="0" collapsedLevelsAreSubtotals="1" fieldPosition="0"/>
    </format>
  </formats>
  <conditionalFormats count="1">
    <conditionalFormat priority="4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3" count="1" selected="0">
              <x v="2"/>
            </reference>
          </references>
        </pivotArea>
      </pivotAreas>
    </conditionalFormat>
  </conditional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87AE90-07F3-46E3-9BAC-753E9AB21A53}" name="Pivottabell7" cacheId="210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G5:AJ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2" subtotal="count" baseField="0" baseItem="0" numFmtId="1"/>
  </dataFields>
  <formats count="1">
    <format dxfId="479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FE068B-8BCC-4FE4-8083-DADB11422505}" name="Pivottabell11" cacheId="212" applyNumberFormats="0" applyBorderFormats="0" applyFontFormats="0" applyPatternFormats="0" applyAlignmentFormats="0" applyWidthHeightFormats="1" dataCaption="Verdier" updatedVersion="6" minRefreshableVersion="3" subtotalHiddenItems="1" colGrandTotals="0" itemPrintTitles="1" createdVersion="6" indent="0" outline="1" outlineData="1" multipleFieldFilters="0">
  <location ref="L5:O54" firstHeaderRow="1" firstDataRow="2" firstDataCol="1" rowPageCount="1" colPageCount="1"/>
  <pivotFields count="4"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3">
    <i>
      <x/>
    </i>
    <i>
      <x v="1"/>
    </i>
    <i>
      <x v="2"/>
    </i>
  </colItems>
  <pageFields count="1">
    <pageField fld="2" hier="14" name="[Tabell1].[Region_2018].&amp;[Trøndelag]" cap="Trøndelag"/>
  </pageFields>
  <dataFields count="1">
    <dataField fld="0" subtotal="count" showDataAs="percentDiff" baseField="1" baseItem="0" numFmtId="10"/>
  </dataFields>
  <formats count="4">
    <format dxfId="483">
      <pivotArea outline="0" collapsedLevelsAreSubtotals="1" fieldPosition="0">
        <references count="1">
          <reference field="1" count="0" selected="0"/>
        </references>
      </pivotArea>
    </format>
    <format dxfId="482">
      <pivotArea outline="0" collapsedLevelsAreSubtotals="1" fieldPosition="0"/>
    </format>
    <format dxfId="481">
      <pivotArea outline="0" fieldPosition="0">
        <references count="1">
          <reference field="4294967294" count="1">
            <x v="0"/>
          </reference>
        </references>
      </pivotArea>
    </format>
    <format dxfId="480">
      <pivotArea outline="0" collapsedLevelsAreSubtotals="1" fieldPosition="0">
        <references count="1">
          <reference field="1" count="2" selected="0">
            <x v="1"/>
            <x v="2"/>
          </reference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1" count="1" selected="0">
              <x v="2"/>
            </reference>
          </references>
        </pivotArea>
      </pivotAreas>
    </conditionalFormat>
  </conditional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4E84CC-A51F-44BD-A8BE-E833533BCC04}" name="Pivottabell2" cacheId="217" applyNumberFormats="0" applyBorderFormats="0" applyFontFormats="0" applyPatternFormats="0" applyAlignmentFormats="0" applyWidthHeightFormats="1" dataCaption="Verdier" grandTotalCaption="Regionen" updatedVersion="6" minRefreshableVersion="3" useAutoFormatting="1" colGrandTotals="0" itemPrintTitles="1" createdVersion="6" indent="0" outline="1" outlineData="1" multipleFieldFilters="0">
  <location ref="B5:W54" firstHeaderRow="1" firstDataRow="2" firstDataCol="1" rowPageCount="1" colPageCount="1"/>
  <pivotFields count="4">
    <pivotField dataField="1" subtotalTop="0" showAll="0" defaultSubtotal="0"/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2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1">
    <pageField fld="1" hier="14" name="[Tabell1].[Region_2018].&amp;[Trøndelag]" cap="Trøndelag"/>
  </pageFields>
  <dataFields count="1">
    <dataField fld="0" subtotal="count" showDataAs="percent" baseField="2" baseItem="0" numFmtId="9"/>
  </dataFields>
  <formats count="1">
    <format dxfId="462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43113E-2C52-4DEB-B6CB-EE25A5CD673B}" name="Pivottabell5" cacheId="336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Q7:T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1" subtotal="count" baseField="0" baseItem="0" numFmtId="165"/>
  </dataFields>
  <formats count="14">
    <format dxfId="509">
      <pivotArea outline="0" collapsedLevelsAreSubtotals="1" fieldPosition="0"/>
    </format>
    <format dxfId="508">
      <pivotArea type="all" dataOnly="0" outline="0" fieldPosition="0"/>
    </format>
    <format dxfId="507">
      <pivotArea outline="0" collapsedLevelsAreSubtotals="1" fieldPosition="0"/>
    </format>
    <format dxfId="506">
      <pivotArea type="origin" dataOnly="0" labelOnly="1" outline="0" fieldPosition="0"/>
    </format>
    <format dxfId="505">
      <pivotArea field="3" type="button" dataOnly="0" labelOnly="1" outline="0" axis="axisCol" fieldPosition="0"/>
    </format>
    <format dxfId="504">
      <pivotArea type="topRight" dataOnly="0" labelOnly="1" outline="0" fieldPosition="0"/>
    </format>
    <format dxfId="503">
      <pivotArea field="2" type="button" dataOnly="0" labelOnly="1" outline="0" axis="axisRow" fieldPosition="0"/>
    </format>
    <format dxfId="502">
      <pivotArea dataOnly="0" labelOnly="1" fieldPosition="0">
        <references count="1">
          <reference field="2" count="0"/>
        </references>
      </pivotArea>
    </format>
    <format dxfId="501">
      <pivotArea dataOnly="0" labelOnly="1" grandRow="1" outline="0" fieldPosition="0"/>
    </format>
    <format dxfId="500">
      <pivotArea dataOnly="0" labelOnly="1" fieldPosition="0">
        <references count="1">
          <reference field="3" count="0"/>
        </references>
      </pivotArea>
    </format>
    <format dxfId="499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498">
      <pivotArea dataOnly="0" labelOnly="1" outline="0" fieldPosition="0">
        <references count="1">
          <reference field="0" count="0"/>
        </references>
      </pivotArea>
    </format>
    <format dxfId="497">
      <pivotArea field="3" type="button" dataOnly="0" labelOnly="1" outline="0" axis="axisCol" fieldPosition="0"/>
    </format>
    <format dxfId="496">
      <pivotArea dataOnly="0" labelOnly="1" fieldPosition="0">
        <references count="1">
          <reference field="3" count="1">
            <x v="0"/>
          </reference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E4EEC4-6EB0-4B51-9258-D597EE6CF2BF}" name="Pivottabell3" cacheId="218" applyNumberFormats="0" applyBorderFormats="0" applyFontFormats="0" applyPatternFormats="0" applyAlignmentFormats="0" applyWidthHeightFormats="1" dataCaption="Verdier" grandTotalCaption="Regionen" updatedVersion="6" minRefreshableVersion="3" useAutoFormatting="1" colGrandTotals="0" itemPrintTitles="1" createdVersion="6" indent="0" outline="1" outlineData="1" multipleFieldFilters="0">
  <location ref="B6:W73" firstHeaderRow="1" firstDataRow="2" firstDataCol="1" rowPageCount="1" colPageCount="1"/>
  <pivotFields count="4">
    <pivotField dataField="1" subtotalTop="0" showAll="0" defaultSubtotal="0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axis="axisCol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</pivotFields>
  <rowFields count="1">
    <field x="2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3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1">
    <pageField fld="1" hier="14" name="[Tabell1].[Region_2018].[All]" cap="All"/>
  </pageFields>
  <dataFields count="1">
    <dataField fld="0" subtotal="count" showDataAs="percent" baseField="3" baseItem="0" numFmtId="10"/>
  </dataFields>
  <formats count="1">
    <format dxfId="461">
      <pivotArea outline="0" collapsedLevelsAreSubtotals="1" fieldPosition="0">
        <references count="1">
          <reference field="3" count="0" selected="0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3" count="1" selected="0">
              <x v="20"/>
            </reference>
          </references>
        </pivotArea>
      </pivotAreas>
    </conditionalFormat>
  </conditional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D794CD-8101-4B46-8D99-06933BA89DDA}" name="Pivottabell9" cacheId="219" applyNumberFormats="0" applyBorderFormats="0" applyFontFormats="0" applyPatternFormats="0" applyAlignmentFormats="0" applyWidthHeightFormats="1" dataCaption="Verdier" grandTotalCaption="Region" updatedVersion="6" minRefreshableVersion="3" colGrandTotals="0" itemPrintTitles="1" createdVersion="6" indent="0" outline="1" outlineData="1" multipleFieldFilters="0">
  <location ref="B5:Z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Col" allDrilled="1" subtotalTop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pageFields count="1">
    <pageField fld="0" hier="14" name="[Tabell1].[Region_2018].&amp;[Trøndelag]" cap="Trøndelag"/>
  </pageFields>
  <dataFields count="1">
    <dataField fld="1" subtotal="count" showDataAs="percent" baseField="2" baseItem="0" numFmtId="9"/>
  </dataFields>
  <formats count="1">
    <format dxfId="460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DD8D05-82BE-49DA-B3DB-12B7EE469D01}" name="Pivottabell5" cacheId="216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B6:W55" firstHeaderRow="1" firstDataRow="2" firstDataCol="1" rowPageCount="1" colPageCount="1"/>
  <pivotFields count="4">
    <pivotField axis="axisCol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dataField="1" subtotalTop="0" showAll="0" defaultSubtotal="0"/>
    <pivotField axis="axisRow" allDrilled="1" subtotalTop="0" showAll="0" sortType="descending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20"/>
            </reference>
          </references>
        </pivotArea>
      </autoSortScope>
    </pivotField>
    <pivotField axis="axisPage" allDrilled="1" subtotalTop="0" showAll="0" dataSourceSort="1" defaultSubtotal="0" defaultAttributeDrillState="1"/>
  </pivotFields>
  <rowFields count="1">
    <field x="2"/>
  </rowFields>
  <rowItems count="48">
    <i>
      <x v="38"/>
    </i>
    <i>
      <x v="15"/>
    </i>
    <i>
      <x v="12"/>
    </i>
    <i>
      <x v="21"/>
    </i>
    <i>
      <x v="42"/>
    </i>
    <i>
      <x v="25"/>
    </i>
    <i>
      <x v="11"/>
    </i>
    <i>
      <x v="26"/>
    </i>
    <i>
      <x v="22"/>
    </i>
    <i>
      <x v="18"/>
    </i>
    <i>
      <x v="29"/>
    </i>
    <i>
      <x v="46"/>
    </i>
    <i>
      <x v="37"/>
    </i>
    <i>
      <x v="19"/>
    </i>
    <i>
      <x v="30"/>
    </i>
    <i>
      <x v="39"/>
    </i>
    <i>
      <x v="34"/>
    </i>
    <i>
      <x v="32"/>
    </i>
    <i>
      <x v="27"/>
    </i>
    <i>
      <x v="10"/>
    </i>
    <i>
      <x v="1"/>
    </i>
    <i>
      <x v="7"/>
    </i>
    <i>
      <x/>
    </i>
    <i>
      <x v="45"/>
    </i>
    <i>
      <x v="44"/>
    </i>
    <i>
      <x v="40"/>
    </i>
    <i>
      <x v="14"/>
    </i>
    <i>
      <x v="9"/>
    </i>
    <i>
      <x v="23"/>
    </i>
    <i>
      <x v="43"/>
    </i>
    <i>
      <x v="6"/>
    </i>
    <i>
      <x v="16"/>
    </i>
    <i>
      <x v="36"/>
    </i>
    <i>
      <x v="3"/>
    </i>
    <i>
      <x v="35"/>
    </i>
    <i>
      <x v="31"/>
    </i>
    <i>
      <x v="41"/>
    </i>
    <i>
      <x v="28"/>
    </i>
    <i>
      <x v="8"/>
    </i>
    <i>
      <x v="17"/>
    </i>
    <i>
      <x v="24"/>
    </i>
    <i>
      <x v="4"/>
    </i>
    <i>
      <x v="2"/>
    </i>
    <i>
      <x v="13"/>
    </i>
    <i>
      <x v="33"/>
    </i>
    <i>
      <x v="5"/>
    </i>
    <i>
      <x v="20"/>
    </i>
    <i t="grand">
      <x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1">
    <pageField fld="3" hier="14" name="[Tabell1].[Region_2018].&amp;[Trøndelag]" cap="Trøndelag"/>
  </pageFields>
  <dataFields count="1">
    <dataField fld="1" subtotal="count" showDataAs="percentOfCol" baseField="2" baseItem="0" numFmtId="10"/>
  </dataFields>
  <formats count="1">
    <format dxfId="459">
      <pivotArea grandRow="1"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6E37B7-6F0E-49BD-B4D8-EB53A136CA90}" name="Pivottabell11" cacheId="222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 chartFormat="3">
  <location ref="V4:W52" firstHeaderRow="1" firstDataRow="1" firstDataCol="1" rowPageCount="2" colPageCount="1"/>
  <pivotFields count="4">
    <pivotField axis="axisRow" allDrilled="1" subtotalTop="0" showAll="0" sortType="ascending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48">
    <i>
      <x v="33"/>
    </i>
    <i>
      <x v="9"/>
    </i>
    <i>
      <x v="8"/>
    </i>
    <i>
      <x v="39"/>
    </i>
    <i>
      <x v="43"/>
    </i>
    <i>
      <x v="21"/>
    </i>
    <i>
      <x v="40"/>
    </i>
    <i>
      <x v="14"/>
    </i>
    <i>
      <x v="41"/>
    </i>
    <i>
      <x v="32"/>
    </i>
    <i>
      <x v="30"/>
    </i>
    <i>
      <x v="10"/>
    </i>
    <i>
      <x v="13"/>
    </i>
    <i>
      <x v="4"/>
    </i>
    <i>
      <x v="5"/>
    </i>
    <i>
      <x v="37"/>
    </i>
    <i>
      <x v="19"/>
    </i>
    <i>
      <x v="26"/>
    </i>
    <i>
      <x v="17"/>
    </i>
    <i>
      <x v="24"/>
    </i>
    <i>
      <x v="36"/>
    </i>
    <i>
      <x v="35"/>
    </i>
    <i>
      <x v="11"/>
    </i>
    <i>
      <x/>
    </i>
    <i>
      <x v="12"/>
    </i>
    <i>
      <x v="42"/>
    </i>
    <i>
      <x v="34"/>
    </i>
    <i>
      <x v="29"/>
    </i>
    <i>
      <x v="22"/>
    </i>
    <i>
      <x v="23"/>
    </i>
    <i>
      <x v="16"/>
    </i>
    <i>
      <x v="44"/>
    </i>
    <i>
      <x v="31"/>
    </i>
    <i>
      <x v="25"/>
    </i>
    <i>
      <x v="7"/>
    </i>
    <i>
      <x v="46"/>
    </i>
    <i>
      <x v="2"/>
    </i>
    <i>
      <x v="27"/>
    </i>
    <i>
      <x v="1"/>
    </i>
    <i>
      <x v="38"/>
    </i>
    <i>
      <x v="45"/>
    </i>
    <i>
      <x v="18"/>
    </i>
    <i>
      <x v="28"/>
    </i>
    <i>
      <x v="3"/>
    </i>
    <i>
      <x v="15"/>
    </i>
    <i>
      <x v="20"/>
    </i>
    <i>
      <x v="6"/>
    </i>
    <i t="grand">
      <x/>
    </i>
  </rowItems>
  <colItems count="1">
    <i/>
  </colItems>
  <pageFields count="2">
    <pageField fld="1" hier="14" name="[Tabell1].[Region_2018].&amp;[Trøndelag]" cap="Trøndelag"/>
    <pageField fld="2" hier="16" name="[Tabell1].[år].&amp;[2018]" cap="2018"/>
  </pageFields>
  <dataFields count="1">
    <dataField fld="3" subtotal="count" baseField="0" baseItem="0" numFmtId="165"/>
  </dataFields>
  <formats count="1">
    <format dxfId="453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multipleItemSelectionAllowed="1" dragToData="1">
      <members count="1" level="1">
        <member name="[Tabell1].[år].&amp;[2018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FC5BC4-8FAF-4863-B2F3-B2A5802A081B}" name="Pivottabell7" cacheId="221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 chartFormat="3">
  <location ref="S4:T52" firstHeaderRow="1" firstDataRow="1" firstDataCol="1" rowPageCount="2" colPageCount="1"/>
  <pivotFields count="4">
    <pivotField axis="axisRow" allDrilled="1" subtotalTop="0" showAll="0" sortType="ascending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48">
    <i>
      <x v="33"/>
    </i>
    <i>
      <x v="5"/>
    </i>
    <i>
      <x v="20"/>
    </i>
    <i>
      <x v="13"/>
    </i>
    <i>
      <x v="4"/>
    </i>
    <i>
      <x v="8"/>
    </i>
    <i>
      <x v="24"/>
    </i>
    <i>
      <x v="2"/>
    </i>
    <i>
      <x v="17"/>
    </i>
    <i>
      <x v="41"/>
    </i>
    <i>
      <x v="9"/>
    </i>
    <i>
      <x v="43"/>
    </i>
    <i>
      <x v="35"/>
    </i>
    <i>
      <x v="14"/>
    </i>
    <i>
      <x v="36"/>
    </i>
    <i>
      <x v="40"/>
    </i>
    <i>
      <x v="31"/>
    </i>
    <i>
      <x v="28"/>
    </i>
    <i>
      <x v="3"/>
    </i>
    <i>
      <x v="16"/>
    </i>
    <i>
      <x v="23"/>
    </i>
    <i>
      <x v="10"/>
    </i>
    <i>
      <x v="44"/>
    </i>
    <i>
      <x v="6"/>
    </i>
    <i>
      <x/>
    </i>
    <i>
      <x v="32"/>
    </i>
    <i>
      <x v="39"/>
    </i>
    <i>
      <x v="45"/>
    </i>
    <i>
      <x v="7"/>
    </i>
    <i>
      <x v="1"/>
    </i>
    <i>
      <x v="30"/>
    </i>
    <i>
      <x v="19"/>
    </i>
    <i>
      <x v="37"/>
    </i>
    <i>
      <x v="27"/>
    </i>
    <i>
      <x v="34"/>
    </i>
    <i>
      <x v="26"/>
    </i>
    <i>
      <x v="29"/>
    </i>
    <i>
      <x v="22"/>
    </i>
    <i>
      <x v="46"/>
    </i>
    <i>
      <x v="11"/>
    </i>
    <i>
      <x v="18"/>
    </i>
    <i>
      <x v="21"/>
    </i>
    <i>
      <x v="42"/>
    </i>
    <i>
      <x v="25"/>
    </i>
    <i>
      <x v="12"/>
    </i>
    <i>
      <x v="15"/>
    </i>
    <i>
      <x v="38"/>
    </i>
    <i t="grand">
      <x/>
    </i>
  </rowItems>
  <colItems count="1">
    <i/>
  </colItems>
  <pageFields count="2">
    <pageField fld="1" hier="14" name="[Tabell1].[Region_2018].&amp;[Trøndelag]" cap="Trøndelag"/>
    <pageField fld="2" hier="16" name="[Tabell1].[år].&amp;[2018]" cap="2018"/>
  </pageFields>
  <dataFields count="1">
    <dataField fld="3" subtotal="count" baseField="0" baseItem="0" numFmtId="165"/>
  </dataFields>
  <formats count="1">
    <format dxfId="454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multipleItemSelectionAllowed="1" dragToData="1">
      <members count="1" level="1">
        <member name="[Tabell1].[år].&amp;[2018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C2558D-A8EB-4A9D-81C1-074CC90F50B0}" name="Pivottabell6" cacheId="220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 chartFormat="3">
  <location ref="P4:Q52" firstHeaderRow="1" firstDataRow="1" firstDataCol="1" rowPageCount="2" colPageCount="1"/>
  <pivotFields count="4">
    <pivotField axis="axisRow" allDrilled="1" subtotalTop="0" showAll="0" sortType="ascending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48">
    <i>
      <x v="20"/>
    </i>
    <i>
      <x v="5"/>
    </i>
    <i>
      <x v="33"/>
    </i>
    <i>
      <x v="13"/>
    </i>
    <i>
      <x v="4"/>
    </i>
    <i>
      <x v="2"/>
    </i>
    <i>
      <x v="24"/>
    </i>
    <i>
      <x v="17"/>
    </i>
    <i>
      <x v="8"/>
    </i>
    <i>
      <x v="41"/>
    </i>
    <i>
      <x v="28"/>
    </i>
    <i>
      <x v="3"/>
    </i>
    <i>
      <x v="31"/>
    </i>
    <i>
      <x v="35"/>
    </i>
    <i>
      <x v="16"/>
    </i>
    <i>
      <x v="36"/>
    </i>
    <i>
      <x v="6"/>
    </i>
    <i>
      <x v="43"/>
    </i>
    <i>
      <x v="23"/>
    </i>
    <i>
      <x v="9"/>
    </i>
    <i>
      <x v="14"/>
    </i>
    <i>
      <x v="40"/>
    </i>
    <i>
      <x v="44"/>
    </i>
    <i>
      <x v="45"/>
    </i>
    <i>
      <x/>
    </i>
    <i>
      <x v="7"/>
    </i>
    <i>
      <x v="1"/>
    </i>
    <i>
      <x v="10"/>
    </i>
    <i>
      <x v="27"/>
    </i>
    <i>
      <x v="32"/>
    </i>
    <i>
      <x v="34"/>
    </i>
    <i>
      <x v="39"/>
    </i>
    <i>
      <x v="19"/>
    </i>
    <i>
      <x v="30"/>
    </i>
    <i>
      <x v="37"/>
    </i>
    <i>
      <x v="46"/>
    </i>
    <i>
      <x v="18"/>
    </i>
    <i>
      <x v="29"/>
    </i>
    <i>
      <x v="22"/>
    </i>
    <i>
      <x v="26"/>
    </i>
    <i>
      <x v="11"/>
    </i>
    <i>
      <x v="25"/>
    </i>
    <i>
      <x v="42"/>
    </i>
    <i>
      <x v="12"/>
    </i>
    <i>
      <x v="21"/>
    </i>
    <i>
      <x v="15"/>
    </i>
    <i>
      <x v="38"/>
    </i>
    <i t="grand">
      <x/>
    </i>
  </rowItems>
  <colItems count="1">
    <i/>
  </colItems>
  <pageFields count="2">
    <pageField fld="1" hier="14" name="[Tabell1].[Region_2018].&amp;[Trøndelag]" cap="Trøndelag"/>
    <pageField fld="2" hier="16" name="[Tabell1].[år].&amp;[2018]" cap="2018"/>
  </pageFields>
  <dataFields count="1">
    <dataField fld="3" subtotal="count" baseField="0" baseItem="0" numFmtId="165"/>
  </dataFields>
  <formats count="1">
    <format dxfId="455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multipleItemSelectionAllowed="1" dragToData="1">
      <members count="1" level="1">
        <member name="[Tabell1].[år].&amp;[2018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1000000}" name="Pivottabell8" cacheId="203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4" indent="0" showHeaders="0" outline="1" outlineData="1" multipleFieldFilters="0" chartFormat="3">
  <location ref="A5:B53" firstHeaderRow="1" firstDataRow="1" firstDataCol="1" rowPageCount="3" colPageCount="1"/>
  <pivotFields count="7">
    <pivotField axis="axisPage" multipleItemSelectionAllowed="1" showAll="0">
      <items count="2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t="default"/>
      </items>
    </pivotField>
    <pivotField axis="axisPage" multipleItemSelectionAllowed="1" showAll="0">
      <items count="4">
        <item h="1" x="0"/>
        <item x="2"/>
        <item x="1"/>
        <item t="default"/>
      </items>
    </pivotField>
    <pivotField numFmtId="49" showAll="0"/>
    <pivotField axis="axisRow" showAll="0" sortType="ascending">
      <items count="67">
        <item x="24"/>
        <item x="6"/>
        <item x="17"/>
        <item x="9"/>
        <item x="26"/>
        <item x="8"/>
        <item x="61"/>
        <item x="60"/>
        <item x="47"/>
        <item x="7"/>
        <item x="22"/>
        <item x="10"/>
        <item x="57"/>
        <item x="15"/>
        <item x="19"/>
        <item x="21"/>
        <item x="35"/>
        <item x="58"/>
        <item x="65"/>
        <item x="39"/>
        <item x="1"/>
        <item x="64"/>
        <item x="48"/>
        <item x="49"/>
        <item x="54"/>
        <item x="40"/>
        <item x="32"/>
        <item x="37"/>
        <item x="45"/>
        <item x="5"/>
        <item x="36"/>
        <item x="0"/>
        <item x="52"/>
        <item x="44"/>
        <item x="56"/>
        <item x="4"/>
        <item x="63"/>
        <item x="30"/>
        <item x="33"/>
        <item x="29"/>
        <item x="59"/>
        <item x="3"/>
        <item x="31"/>
        <item x="14"/>
        <item x="25"/>
        <item x="28"/>
        <item x="34"/>
        <item x="55"/>
        <item x="41"/>
        <item x="38"/>
        <item x="16"/>
        <item x="20"/>
        <item x="53"/>
        <item x="43"/>
        <item x="46"/>
        <item x="12"/>
        <item x="13"/>
        <item x="11"/>
        <item x="18"/>
        <item x="42"/>
        <item x="50"/>
        <item x="51"/>
        <item x="2"/>
        <item x="62"/>
        <item x="23"/>
        <item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8">
        <item m="1" x="5"/>
        <item m="1" x="4"/>
        <item x="2"/>
        <item x="0"/>
        <item x="1"/>
        <item m="1" x="3"/>
        <item m="1" x="6"/>
        <item t="default"/>
      </items>
    </pivotField>
    <pivotField dataField="1" numFmtId="165" showAll="0"/>
  </pivotFields>
  <rowFields count="1">
    <field x="3"/>
  </rowFields>
  <rowItems count="48">
    <i>
      <x v="28"/>
    </i>
    <i>
      <x v="10"/>
    </i>
    <i>
      <x v="47"/>
    </i>
    <i>
      <x v="19"/>
    </i>
    <i>
      <x v="6"/>
    </i>
    <i>
      <x v="34"/>
    </i>
    <i>
      <x v="8"/>
    </i>
    <i>
      <x v="25"/>
    </i>
    <i>
      <x v="15"/>
    </i>
    <i>
      <x v="59"/>
    </i>
    <i>
      <x v="39"/>
    </i>
    <i>
      <x v="45"/>
    </i>
    <i>
      <x v="49"/>
    </i>
    <i>
      <x v="7"/>
    </i>
    <i>
      <x v="61"/>
    </i>
    <i>
      <x v="12"/>
    </i>
    <i>
      <x v="24"/>
    </i>
    <i>
      <x v="33"/>
    </i>
    <i>
      <x v="16"/>
    </i>
    <i>
      <x v="51"/>
    </i>
    <i>
      <x v="63"/>
    </i>
    <i>
      <x v="21"/>
    </i>
    <i>
      <x v="58"/>
    </i>
    <i>
      <x/>
    </i>
    <i>
      <x v="14"/>
    </i>
    <i>
      <x v="64"/>
    </i>
    <i>
      <x v="17"/>
    </i>
    <i>
      <x v="4"/>
    </i>
    <i>
      <x v="22"/>
    </i>
    <i>
      <x v="46"/>
    </i>
    <i>
      <x v="48"/>
    </i>
    <i>
      <x v="38"/>
    </i>
    <i>
      <x v="52"/>
    </i>
    <i>
      <x v="54"/>
    </i>
    <i>
      <x v="27"/>
    </i>
    <i>
      <x v="44"/>
    </i>
    <i>
      <x v="65"/>
    </i>
    <i>
      <x v="26"/>
    </i>
    <i>
      <x v="42"/>
    </i>
    <i>
      <x v="32"/>
    </i>
    <i>
      <x v="40"/>
    </i>
    <i>
      <x v="37"/>
    </i>
    <i>
      <x v="18"/>
    </i>
    <i>
      <x v="36"/>
    </i>
    <i>
      <x v="60"/>
    </i>
    <i>
      <x v="23"/>
    </i>
    <i>
      <x v="30"/>
    </i>
    <i>
      <x v="53"/>
    </i>
  </rowItems>
  <colItems count="1">
    <i/>
  </colItems>
  <pageFields count="3">
    <pageField fld="1" hier="-1"/>
    <pageField fld="5" item="2" hier="-1"/>
    <pageField fld="0" hier="-1"/>
  </pageFields>
  <dataFields count="1">
    <dataField name="Summer av antall" fld="6" baseField="0" baseItem="0" numFmtId="165"/>
  </dataFields>
  <formats count="1">
    <format dxfId="45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ell10" cacheId="203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4" indent="0" showHeaders="0" outline="1" outlineData="1" multipleFieldFilters="0" chartFormat="5">
  <location ref="G5:H53" firstHeaderRow="1" firstDataRow="1" firstDataCol="1" rowPageCount="3" colPageCount="1"/>
  <pivotFields count="7">
    <pivotField axis="axisPage" multipleItemSelectionAllowed="1" showAll="0">
      <items count="2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t="default"/>
      </items>
    </pivotField>
    <pivotField axis="axisPage" multipleItemSelectionAllowed="1" showAll="0">
      <items count="4">
        <item h="1" x="0"/>
        <item x="2"/>
        <item x="1"/>
        <item t="default"/>
      </items>
    </pivotField>
    <pivotField numFmtId="49" showAll="0"/>
    <pivotField axis="axisRow" showAll="0" sortType="ascending">
      <items count="67">
        <item x="24"/>
        <item x="6"/>
        <item x="17"/>
        <item x="9"/>
        <item x="26"/>
        <item x="8"/>
        <item x="61"/>
        <item x="60"/>
        <item x="47"/>
        <item x="7"/>
        <item x="22"/>
        <item x="10"/>
        <item x="57"/>
        <item x="15"/>
        <item x="19"/>
        <item x="21"/>
        <item x="35"/>
        <item x="58"/>
        <item x="65"/>
        <item x="39"/>
        <item x="1"/>
        <item x="64"/>
        <item x="48"/>
        <item x="49"/>
        <item x="54"/>
        <item x="40"/>
        <item x="32"/>
        <item x="37"/>
        <item x="45"/>
        <item x="5"/>
        <item x="36"/>
        <item x="0"/>
        <item x="52"/>
        <item x="44"/>
        <item x="56"/>
        <item x="4"/>
        <item x="63"/>
        <item x="30"/>
        <item x="33"/>
        <item x="29"/>
        <item x="59"/>
        <item x="3"/>
        <item x="31"/>
        <item x="14"/>
        <item x="25"/>
        <item x="28"/>
        <item x="34"/>
        <item x="55"/>
        <item x="41"/>
        <item x="38"/>
        <item x="16"/>
        <item x="20"/>
        <item x="53"/>
        <item x="43"/>
        <item x="46"/>
        <item x="12"/>
        <item x="13"/>
        <item x="11"/>
        <item x="18"/>
        <item x="42"/>
        <item x="50"/>
        <item x="51"/>
        <item x="2"/>
        <item x="62"/>
        <item x="23"/>
        <item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8">
        <item m="1" x="5"/>
        <item m="1" x="4"/>
        <item x="2"/>
        <item x="0"/>
        <item x="1"/>
        <item m="1" x="3"/>
        <item m="1" x="6"/>
        <item t="default"/>
      </items>
    </pivotField>
    <pivotField dataField="1" numFmtId="165" showAll="0"/>
  </pivotFields>
  <rowFields count="1">
    <field x="3"/>
  </rowFields>
  <rowItems count="48">
    <i>
      <x v="47"/>
    </i>
    <i>
      <x v="15"/>
    </i>
    <i>
      <x v="16"/>
    </i>
    <i>
      <x v="30"/>
    </i>
    <i>
      <x v="21"/>
    </i>
    <i>
      <x v="54"/>
    </i>
    <i>
      <x v="61"/>
    </i>
    <i>
      <x v="46"/>
    </i>
    <i>
      <x v="59"/>
    </i>
    <i>
      <x v="22"/>
    </i>
    <i>
      <x v="42"/>
    </i>
    <i>
      <x v="51"/>
    </i>
    <i>
      <x v="8"/>
    </i>
    <i>
      <x v="37"/>
    </i>
    <i>
      <x v="19"/>
    </i>
    <i>
      <x v="17"/>
    </i>
    <i>
      <x v="27"/>
    </i>
    <i>
      <x v="52"/>
    </i>
    <i>
      <x v="10"/>
    </i>
    <i>
      <x v="58"/>
    </i>
    <i>
      <x v="25"/>
    </i>
    <i>
      <x v="49"/>
    </i>
    <i>
      <x/>
    </i>
    <i>
      <x v="18"/>
    </i>
    <i>
      <x v="24"/>
    </i>
    <i>
      <x v="34"/>
    </i>
    <i>
      <x v="60"/>
    </i>
    <i>
      <x v="48"/>
    </i>
    <i>
      <x v="38"/>
    </i>
    <i>
      <x v="45"/>
    </i>
    <i>
      <x v="4"/>
    </i>
    <i>
      <x v="33"/>
    </i>
    <i>
      <x v="32"/>
    </i>
    <i>
      <x v="40"/>
    </i>
    <i>
      <x v="6"/>
    </i>
    <i>
      <x v="36"/>
    </i>
    <i>
      <x v="14"/>
    </i>
    <i>
      <x v="65"/>
    </i>
    <i>
      <x v="64"/>
    </i>
    <i>
      <x v="39"/>
    </i>
    <i>
      <x v="63"/>
    </i>
    <i>
      <x v="53"/>
    </i>
    <i>
      <x v="7"/>
    </i>
    <i>
      <x v="26"/>
    </i>
    <i>
      <x v="44"/>
    </i>
    <i>
      <x v="23"/>
    </i>
    <i>
      <x v="28"/>
    </i>
    <i>
      <x v="12"/>
    </i>
  </rowItems>
  <colItems count="1">
    <i/>
  </colItems>
  <pageFields count="3">
    <pageField fld="1" hier="-1"/>
    <pageField fld="5" item="3" hier="-1"/>
    <pageField fld="0" hier="-1"/>
  </pageFields>
  <dataFields count="1">
    <dataField name="Summer av antall" fld="6" baseField="3" baseItem="21" numFmtId="165"/>
  </dataFields>
  <formats count="1">
    <format dxfId="45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2000000}" name="Pivottabell9" cacheId="203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4" indent="0" showHeaders="0" outline="1" outlineData="1" multipleFieldFilters="0" chartFormat="3">
  <location ref="D5:E53" firstHeaderRow="1" firstDataRow="1" firstDataCol="1" rowPageCount="3" colPageCount="1"/>
  <pivotFields count="7">
    <pivotField axis="axisPage" multipleItemSelectionAllowed="1" showAll="0">
      <items count="2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t="default"/>
      </items>
    </pivotField>
    <pivotField axis="axisPage" multipleItemSelectionAllowed="1" showAll="0">
      <items count="4">
        <item h="1" x="0"/>
        <item x="2"/>
        <item x="1"/>
        <item t="default"/>
      </items>
    </pivotField>
    <pivotField numFmtId="49" showAll="0"/>
    <pivotField axis="axisRow" showAll="0" sortType="ascending">
      <items count="67">
        <item x="24"/>
        <item x="6"/>
        <item x="17"/>
        <item x="9"/>
        <item x="26"/>
        <item x="8"/>
        <item x="61"/>
        <item x="60"/>
        <item x="47"/>
        <item x="7"/>
        <item x="22"/>
        <item x="10"/>
        <item x="57"/>
        <item x="15"/>
        <item x="19"/>
        <item x="21"/>
        <item x="35"/>
        <item x="58"/>
        <item x="65"/>
        <item x="39"/>
        <item x="1"/>
        <item x="64"/>
        <item x="48"/>
        <item x="49"/>
        <item x="54"/>
        <item x="40"/>
        <item x="32"/>
        <item x="37"/>
        <item x="45"/>
        <item x="5"/>
        <item x="36"/>
        <item x="0"/>
        <item x="52"/>
        <item x="44"/>
        <item x="56"/>
        <item x="4"/>
        <item x="63"/>
        <item x="30"/>
        <item x="33"/>
        <item x="29"/>
        <item x="59"/>
        <item x="3"/>
        <item x="31"/>
        <item x="14"/>
        <item x="25"/>
        <item x="28"/>
        <item x="34"/>
        <item x="55"/>
        <item x="41"/>
        <item x="38"/>
        <item x="16"/>
        <item x="20"/>
        <item x="53"/>
        <item x="43"/>
        <item x="46"/>
        <item x="12"/>
        <item x="13"/>
        <item x="11"/>
        <item x="18"/>
        <item x="42"/>
        <item x="50"/>
        <item x="51"/>
        <item x="2"/>
        <item x="62"/>
        <item x="23"/>
        <item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8">
        <item m="1" x="5"/>
        <item m="1" x="4"/>
        <item x="2"/>
        <item x="0"/>
        <item x="1"/>
        <item m="1" x="3"/>
        <item m="1" x="6"/>
        <item t="default"/>
      </items>
    </pivotField>
    <pivotField dataField="1" numFmtId="165" showAll="0"/>
  </pivotFields>
  <rowFields count="1">
    <field x="3"/>
  </rowFields>
  <rowItems count="48">
    <i>
      <x v="47"/>
    </i>
    <i>
      <x v="10"/>
    </i>
    <i>
      <x v="28"/>
    </i>
    <i>
      <x v="19"/>
    </i>
    <i>
      <x v="15"/>
    </i>
    <i>
      <x v="8"/>
    </i>
    <i>
      <x v="34"/>
    </i>
    <i>
      <x v="25"/>
    </i>
    <i>
      <x v="6"/>
    </i>
    <i>
      <x v="59"/>
    </i>
    <i>
      <x v="16"/>
    </i>
    <i>
      <x v="61"/>
    </i>
    <i>
      <x v="49"/>
    </i>
    <i>
      <x v="45"/>
    </i>
    <i>
      <x v="21"/>
    </i>
    <i>
      <x v="51"/>
    </i>
    <i>
      <x v="39"/>
    </i>
    <i>
      <x v="24"/>
    </i>
    <i>
      <x v="7"/>
    </i>
    <i>
      <x v="58"/>
    </i>
    <i>
      <x v="33"/>
    </i>
    <i>
      <x v="12"/>
    </i>
    <i>
      <x v="63"/>
    </i>
    <i>
      <x v="17"/>
    </i>
    <i>
      <x v="46"/>
    </i>
    <i>
      <x v="22"/>
    </i>
    <i>
      <x/>
    </i>
    <i>
      <x v="54"/>
    </i>
    <i>
      <x v="14"/>
    </i>
    <i>
      <x v="4"/>
    </i>
    <i>
      <x v="64"/>
    </i>
    <i>
      <x v="27"/>
    </i>
    <i>
      <x v="42"/>
    </i>
    <i>
      <x v="52"/>
    </i>
    <i>
      <x v="48"/>
    </i>
    <i>
      <x v="38"/>
    </i>
    <i>
      <x v="37"/>
    </i>
    <i>
      <x v="32"/>
    </i>
    <i>
      <x v="40"/>
    </i>
    <i>
      <x v="65"/>
    </i>
    <i>
      <x v="18"/>
    </i>
    <i>
      <x v="26"/>
    </i>
    <i>
      <x v="44"/>
    </i>
    <i>
      <x v="30"/>
    </i>
    <i>
      <x v="36"/>
    </i>
    <i>
      <x v="60"/>
    </i>
    <i>
      <x v="23"/>
    </i>
    <i>
      <x v="53"/>
    </i>
  </rowItems>
  <colItems count="1">
    <i/>
  </colItems>
  <pageFields count="3">
    <pageField fld="1" hier="-1"/>
    <pageField fld="5" item="4" hier="-1"/>
    <pageField fld="0" hier="-1"/>
  </pageFields>
  <dataFields count="1">
    <dataField name="Summer av antall" fld="6" baseField="0" baseItem="0" numFmtId="165"/>
  </dataFields>
  <formats count="1">
    <format dxfId="45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B11ECD-2F26-408D-B349-12D6E1B75B69}" name="Pivottabell8" cacheId="232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>
  <location ref="Q17:R39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2">
    <pageField fld="2" hier="14" name="[Tabell1].[Region_2018].&amp;[Trøndelag]" cap="Trøndelag"/>
    <pageField fld="1" hier="10" name="[Tabell1].[kom_2018_2019].[All]" cap="All"/>
  </pageFields>
  <dataFields count="1">
    <dataField fld="3" subtotal="count" baseField="0" baseItem="0"/>
  </dataFields>
  <formats count="1">
    <format dxfId="446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59A414-B143-4816-BC77-6022C8C33F2D}" name="Pivottabell6" cacheId="339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V7:Y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1" subtotal="count" showDataAs="difference" baseField="3" baseItem="0" numFmtId="165"/>
  </dataFields>
  <formats count="11">
    <format dxfId="520">
      <pivotArea outline="0" collapsedLevelsAreSubtotals="1" fieldPosition="0"/>
    </format>
    <format dxfId="519">
      <pivotArea outline="0" fieldPosition="0">
        <references count="1">
          <reference field="4294967294" count="1">
            <x v="0"/>
          </reference>
        </references>
      </pivotArea>
    </format>
    <format dxfId="518">
      <pivotArea type="all" dataOnly="0" outline="0" fieldPosition="0"/>
    </format>
    <format dxfId="517">
      <pivotArea outline="0" collapsedLevelsAreSubtotals="1" fieldPosition="0"/>
    </format>
    <format dxfId="516">
      <pivotArea type="origin" dataOnly="0" labelOnly="1" outline="0" fieldPosition="0"/>
    </format>
    <format dxfId="515">
      <pivotArea field="3" type="button" dataOnly="0" labelOnly="1" outline="0" axis="axisCol" fieldPosition="0"/>
    </format>
    <format dxfId="514">
      <pivotArea type="topRight" dataOnly="0" labelOnly="1" outline="0" fieldPosition="0"/>
    </format>
    <format dxfId="513">
      <pivotArea field="2" type="button" dataOnly="0" labelOnly="1" outline="0" axis="axisRow" fieldPosition="0"/>
    </format>
    <format dxfId="512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11">
      <pivotArea dataOnly="0" labelOnly="1" grandRow="1" outline="0" fieldPosition="0"/>
    </format>
    <format dxfId="510">
      <pivotArea dataOnly="0" labelOnly="1" fieldPosition="0">
        <references count="1">
          <reference field="3" count="0"/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C5702B-49D0-4628-9F24-513FED8DBED9}" name="Pivottabell7" cacheId="227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>
  <location ref="N17:O39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2">
    <pageField fld="2" hier="14" name="[Tabell1].[Region_2018].&amp;[Trøndelag]" cap="Trøndelag"/>
    <pageField fld="1" hier="10" name="[Tabell1].[kom_2018_2019].[All]" cap="All"/>
  </pageFields>
  <dataFields count="1">
    <dataField fld="3" subtotal="count" baseField="0" baseItem="0"/>
  </dataFields>
  <formats count="1">
    <format dxfId="447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3F34BD-6899-459C-B9BC-043A9A7F1B24}" name="Pivottabell5" cacheId="228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>
  <location ref="H17:I39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2">
    <pageField fld="2" hier="14" name="[Tabell1].[Region_2018].&amp;[Trøndelag]" cap="Trøndelag"/>
    <pageField fld="1" hier="10" name="[Tabell1].[kom_2018_2019].&amp;[Steinkjer]" cap="Steinkjer"/>
  </pageFields>
  <dataFields count="1">
    <dataField fld="3" subtotal="count" baseField="0" baseItem="0"/>
  </dataFields>
  <formats count="1">
    <format dxfId="448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kom_2018_2019].&amp;[Steinkjer]"/>
      </members>
    </pivotHierarchy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73BC8D-080B-4D4F-AE5F-1360D059783B}" name="Pivottabell4" cacheId="229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 chartFormat="4">
  <location ref="E17:F39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2">
    <pageField fld="2" hier="14" name="[Tabell1].[Region_2018].&amp;[Trøndelag]" cap="Trøndelag"/>
    <pageField fld="1" hier="10" name="[Tabell1].[kom_2018_2019].&amp;[Steinkjer]" cap="Steinkjer"/>
  </pageFields>
  <dataFields count="1">
    <dataField fld="3" subtotal="count" baseField="0" baseItem="0"/>
  </dataFields>
  <formats count="1">
    <format dxfId="449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kom_2018_2019].&amp;[Steinkjer]"/>
      </members>
    </pivotHierarchy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1CC81-9D87-4E2F-B4E6-8F53649661C4}" name="Pivottabell3" cacheId="230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 chartFormat="4">
  <location ref="B17:C39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2">
    <pageField fld="3" hier="14" name="[Tabell1].[Region_2018].&amp;[Trøndelag]" cap="Trøndelag"/>
    <pageField fld="2" hier="10" name="[Tabell1].[kom_2018_2019].&amp;[Steinkjer]" cap="Steinkjer"/>
  </pageFields>
  <dataFields count="1">
    <dataField fld="1" subtotal="count" baseField="0" baseItem="0" numFmtId="165"/>
  </dataFields>
  <formats count="1">
    <format dxfId="450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kom_2018_2019].&amp;[Steinkjer]"/>
      </members>
    </pivotHierarchy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FEF12B-48DC-4BE7-851B-B3BE18F36934}" name="Pivottabell6" cacheId="231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>
  <location ref="K17:L39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2">
    <pageField fld="3" hier="14" name="[Tabell1].[Region_2018].&amp;[Trøndelag]" cap="Trøndelag"/>
    <pageField fld="2" hier="10" name="[Tabell1].[kom_2018_2019].[All]" cap="All"/>
  </pageFields>
  <dataFields count="1">
    <dataField fld="1" subtotal="count" baseField="0" baseItem="0" numFmtId="165"/>
  </dataFields>
  <formats count="2">
    <format dxfId="452">
      <pivotArea collapsedLevelsAreSubtotals="1" fieldPosition="0">
        <references count="1">
          <reference field="0" count="1">
            <x v="7"/>
          </reference>
        </references>
      </pivotArea>
    </format>
    <format dxfId="451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F5BD3D-7AFB-4703-8CF3-B4F43807B83E}" name="Pivottabell6" cacheId="205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 chartFormat="4">
  <location ref="E5:F26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x="21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Items count="1">
    <i/>
  </colItems>
  <pageFields count="2">
    <pageField fld="2" hier="14" name="[Tabell1].[Region_2018].&amp;[Trøndelag]" cap="Trøndelag"/>
    <pageField fld="1" hier="10" name="[Tabell1].[kom_2018_2019].[All]" cap="All"/>
  </pageFields>
  <dataFields count="1">
    <dataField fld="3" subtotal="count" baseField="0" baseItem="0"/>
  </dataFields>
  <formats count="1">
    <format dxfId="443">
      <pivotArea outline="0" collapsedLevelsAreSubtotals="1" fieldPosition="0"/>
    </format>
  </formats>
  <chartFormats count="4"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A5911F-1D0D-484B-BB5E-87B38D0E264B}" name="Pivottabell5" cacheId="204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>
  <location ref="B5:C26" firstHeaderRow="1" firstDataRow="1" firstDataCol="1" rowPageCount="2" colPageCount="1"/>
  <pivotFields count="4">
    <pivotField dataField="1" subtotalTop="0" showAll="0" defaultSubtotal="0"/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Items count="1">
    <i/>
  </colItems>
  <pageFields count="2">
    <pageField fld="3" hier="14" name="[Tabell1].[Region_2018].&amp;[Trøndelag]" cap="Trøndelag"/>
    <pageField fld="2" hier="10" name="[Tabell1].[kom_2018_2019].[All]" cap="All"/>
  </pageFields>
  <dataFields count="1">
    <dataField fld="0" subtotal="count" baseField="0" baseItem="0" numFmtId="165"/>
  </dataFields>
  <formats count="1">
    <format dxfId="444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FED9D7-2A8F-4E63-9F99-7E84A981D4A7}" name="Pivottabell7" cacheId="206" applyNumberFormats="0" applyBorderFormats="0" applyFontFormats="0" applyPatternFormats="0" applyAlignmentFormats="0" applyWidthHeightFormats="1" dataCaption="Verdier" updatedVersion="6" minRefreshableVersion="3" subtotalHiddenItems="1" colGrandTotals="0" itemPrintTitles="1" createdVersion="6" indent="0" outline="1" outlineData="1" multipleFieldFilters="0">
  <location ref="H5:I27" firstHeaderRow="1" firstDataRow="1" firstDataCol="1" rowPageCount="2" colPageCount="1"/>
  <pivotFields count="4"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2">
    <pageField fld="2" hier="14" name="[Tabell1].[Region_2018].&amp;[Trøndelag]" cap="Trøndelag"/>
    <pageField fld="1" hier="10" name="[Tabell1].[kom_2018_2019].[All]" cap="All"/>
  </pageFields>
  <dataFields count="1">
    <dataField fld="3" subtotal="count" baseField="0" baseItem="0"/>
  </dataFields>
  <formats count="1">
    <format dxfId="445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9DAD23-C028-48F5-994E-44D98D1C105C}" name="Pivottabell4" cacheId="224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 chartFormat="7">
  <location ref="C3:G4" firstHeaderRow="1" firstDataRow="2" firstDataCol="0" rowPageCount="1" colPageCount="1"/>
  <pivotFields count="3">
    <pivotField axis="axisCol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xis="axisPage" allDrilled="1" subtotalTop="0" showAll="0" dataSourceSort="1" defaultSubtotal="0" defaultAttributeDrillState="1"/>
    <pivotField allDrilled="1" subtotalTop="0" showAll="0" dataSourceSort="1" defaultSubtotal="0" defaultAttributeDrillState="1"/>
  </pivotFields>
  <colFields count="1">
    <field x="0"/>
  </colFields>
  <colItems count="5">
    <i>
      <x/>
    </i>
    <i>
      <x v="1"/>
    </i>
    <i>
      <x v="2"/>
    </i>
    <i>
      <x v="3"/>
    </i>
    <i>
      <x v="4"/>
    </i>
  </colItems>
  <pageFields count="1">
    <pageField fld="1" hier="16" name="[Tabell1].[år].[All]" cap="All"/>
  </pageField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colHierarchiesUsage count="1"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CB7AF6-4503-4BB4-90A4-9088EBEC5CFE}" name="Pivottabell3" cacheId="225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 chartFormat="5">
  <location ref="B76:G98" firstHeaderRow="1" firstDataRow="2" firstDataCol="1"/>
  <pivotFields count="4">
    <pivotField axis="axisCol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dataField="1" subtotalTop="0" showAll="0" defaultSubtotal="0"/>
    <pivotField allDrilled="1" subtotalTop="0" showAll="0" dataSourceSort="1" defaultSubtotal="0" defaultAttributeDrillState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fld="2" subtotal="count" baseField="0" baseItem="0" numFmtId="165"/>
  </dataFields>
  <formats count="1">
    <format dxfId="440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colHierarchiesUsage count="1"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5D502B-C924-4B2D-979F-5E753706B284}" name="Pivottabell13" cacheId="351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Q7:AT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2" subtotal="count" showDataAs="percentDiff" baseField="3" baseItem="0" numFmtId="10"/>
  </dataFields>
  <formats count="12">
    <format dxfId="532">
      <pivotArea outline="0" collapsedLevelsAreSubtotals="1" fieldPosition="0"/>
    </format>
    <format dxfId="531">
      <pivotArea outline="0" fieldPosition="0">
        <references count="1">
          <reference field="4294967294" count="1">
            <x v="0"/>
          </reference>
        </references>
      </pivotArea>
    </format>
    <format dxfId="530">
      <pivotArea outline="0" collapsedLevelsAreSubtotals="1" fieldPosition="0">
        <references count="1">
          <reference field="3" count="2" selected="0">
            <x v="1"/>
            <x v="2"/>
          </reference>
        </references>
      </pivotArea>
    </format>
    <format dxfId="529">
      <pivotArea type="all" dataOnly="0" outline="0" fieldPosition="0"/>
    </format>
    <format dxfId="528">
      <pivotArea outline="0" collapsedLevelsAreSubtotals="1" fieldPosition="0"/>
    </format>
    <format dxfId="527">
      <pivotArea type="origin" dataOnly="0" labelOnly="1" outline="0" fieldPosition="0"/>
    </format>
    <format dxfId="526">
      <pivotArea field="3" type="button" dataOnly="0" labelOnly="1" outline="0" axis="axisCol" fieldPosition="0"/>
    </format>
    <format dxfId="525">
      <pivotArea type="topRight" dataOnly="0" labelOnly="1" outline="0" fieldPosition="0"/>
    </format>
    <format dxfId="524">
      <pivotArea field="1" type="button" dataOnly="0" labelOnly="1" outline="0" axis="axisRow" fieldPosition="0"/>
    </format>
    <format dxfId="523">
      <pivotArea dataOnly="0" labelOnly="1" fieldPosition="0">
        <references count="1">
          <reference field="1" count="0"/>
        </references>
      </pivotArea>
    </format>
    <format dxfId="522">
      <pivotArea dataOnly="0" labelOnly="1" grandRow="1" outline="0" fieldPosition="0"/>
    </format>
    <format dxfId="521">
      <pivotArea dataOnly="0" labelOnly="1" fieldPosition="0">
        <references count="1">
          <reference field="3" count="0"/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F1BA92-647B-4912-A735-6906FCD1892E}" name="Pivottabell2" cacheId="226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 chartFormat="5">
  <location ref="B46:G68" firstHeaderRow="1" firstDataRow="2" firstDataCol="1"/>
  <pivotFields count="4">
    <pivotField axis="axisCol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dataField="1" subtotalTop="0" showAll="0" defaultSubtotal="0"/>
    <pivotField allDrilled="1" subtotalTop="0" showAll="0" dataSourceSort="1" defaultSubtotal="0" defaultAttributeDrillState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fld="2" subtotal="count" baseField="0" baseItem="0" numFmtId="165"/>
  </dataFields>
  <formats count="1">
    <format dxfId="441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colHierarchiesUsage count="1"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C2D123-B270-43CD-8E9F-6B63FDA8F670}" name="Pivottabell1" cacheId="223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 chartFormat="11">
  <location ref="B16:G38" firstHeaderRow="1" firstDataRow="2" firstDataCol="1"/>
  <pivotFields count="4">
    <pivotField axis="axisCol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xis="axisRow" allDrilled="1" subtotalTop="0" showAll="0" dataSourceSort="1" defaultSubtotal="0" defaultAttributeDrillState="1">
      <items count="2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</items>
    </pivotField>
    <pivotField dataField="1" subtotalTop="0" showAll="0" defaultSubtotal="0"/>
    <pivotField allDrilled="1" subtotalTop="0" showAll="0" dataSourceSort="1" defaultSubtotal="0" defaultAttributeDrillState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fld="2" subtotal="count" baseField="0" baseItem="0" numFmtId="165"/>
  </dataFields>
  <formats count="1">
    <format dxfId="442">
      <pivotArea outline="0" collapsedLevelsAreSubtotals="1" fieldPosition="0"/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colHierarchiesUsage count="1"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7052AD-0A07-4787-8170-FF0B3E639654}" name="Pivottabell12" cacheId="342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A7:AD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1" subtotal="count" showDataAs="percentDiff" baseField="3" baseItem="0" numFmtId="9"/>
  </dataFields>
  <formats count="11">
    <format dxfId="543">
      <pivotArea outline="0" fieldPosition="0">
        <references count="1">
          <reference field="4294967294" count="1">
            <x v="0"/>
          </reference>
        </references>
      </pivotArea>
    </format>
    <format dxfId="542">
      <pivotArea outline="0" collapsedLevelsAreSubtotals="1" fieldPosition="0"/>
    </format>
    <format dxfId="541">
      <pivotArea type="all" dataOnly="0" outline="0" fieldPosition="0"/>
    </format>
    <format dxfId="540">
      <pivotArea outline="0" collapsedLevelsAreSubtotals="1" fieldPosition="0"/>
    </format>
    <format dxfId="539">
      <pivotArea type="origin" dataOnly="0" labelOnly="1" outline="0" fieldPosition="0"/>
    </format>
    <format dxfId="538">
      <pivotArea field="3" type="button" dataOnly="0" labelOnly="1" outline="0" axis="axisCol" fieldPosition="0"/>
    </format>
    <format dxfId="537">
      <pivotArea type="topRight" dataOnly="0" labelOnly="1" outline="0" fieldPosition="0"/>
    </format>
    <format dxfId="536">
      <pivotArea field="2" type="button" dataOnly="0" labelOnly="1" outline="0" axis="axisRow" fieldPosition="0"/>
    </format>
    <format dxfId="535">
      <pivotArea dataOnly="0" labelOnly="1" fieldPosition="0">
        <references count="1">
          <reference field="2" count="0"/>
        </references>
      </pivotArea>
    </format>
    <format dxfId="534">
      <pivotArea dataOnly="0" labelOnly="1" grandRow="1" outline="0" fieldPosition="0"/>
    </format>
    <format dxfId="533">
      <pivotArea dataOnly="0" labelOnly="1" fieldPosition="0">
        <references count="1">
          <reference field="3" count="0"/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F1F22C-1F2A-4BD9-B542-8123A7C1A7EF}" name="Pivottabell10" cacheId="330" applyNumberFormats="0" applyBorderFormats="0" applyFontFormats="0" applyPatternFormats="0" applyAlignmentFormats="0" applyWidthHeightFormats="1" dataCaption="Verdier" updatedVersion="6" minRefreshableVersion="3" subtotalHiddenItems="1" colGrandTotals="0" itemPrintTitles="1" createdVersion="6" indent="0" outline="1" outlineData="1" multipleFieldFilters="0">
  <location ref="G7:J56" firstHeaderRow="1" firstDataRow="2" firstDataCol="1" rowPageCount="1" colPageCount="1"/>
  <pivotFields count="4"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3">
    <i>
      <x/>
    </i>
    <i>
      <x v="1"/>
    </i>
    <i>
      <x v="2"/>
    </i>
  </colItems>
  <pageFields count="1">
    <pageField fld="2" hier="14" name="[Tabell1].[Region_2018].&amp;[Trøndelag]" cap="Trøndelag"/>
  </pageFields>
  <dataFields count="1">
    <dataField fld="0" subtotal="count" showDataAs="difference" baseField="1" baseItem="0" numFmtId="165"/>
  </dataFields>
  <formats count="12">
    <format dxfId="555">
      <pivotArea outline="0" collapsedLevelsAreSubtotals="1" fieldPosition="0">
        <references count="1">
          <reference field="1" count="0" selected="0"/>
        </references>
      </pivotArea>
    </format>
    <format dxfId="554">
      <pivotArea outline="0" collapsedLevelsAreSubtotals="1" fieldPosition="0"/>
    </format>
    <format dxfId="553">
      <pivotArea outline="0" fieldPosition="0">
        <references count="1">
          <reference field="4294967294" count="1">
            <x v="0"/>
          </reference>
        </references>
      </pivotArea>
    </format>
    <format dxfId="552">
      <pivotArea type="all" dataOnly="0" outline="0" fieldPosition="0"/>
    </format>
    <format dxfId="551">
      <pivotArea outline="0" collapsedLevelsAreSubtotals="1" fieldPosition="0"/>
    </format>
    <format dxfId="550">
      <pivotArea type="origin" dataOnly="0" labelOnly="1" outline="0" fieldPosition="0"/>
    </format>
    <format dxfId="549">
      <pivotArea field="1" type="button" dataOnly="0" labelOnly="1" outline="0" axis="axisCol" fieldPosition="0"/>
    </format>
    <format dxfId="548">
      <pivotArea type="topRight" dataOnly="0" labelOnly="1" outline="0" fieldPosition="0"/>
    </format>
    <format dxfId="547">
      <pivotArea field="3" type="button" dataOnly="0" labelOnly="1" outline="0" axis="axisRow" fieldPosition="0"/>
    </format>
    <format dxfId="546">
      <pivotArea dataOnly="0" labelOnly="1" fieldPosition="0">
        <references count="1">
          <reference field="3" count="0"/>
        </references>
      </pivotArea>
    </format>
    <format dxfId="545">
      <pivotArea dataOnly="0" labelOnly="1" grandRow="1" outline="0" fieldPosition="0"/>
    </format>
    <format dxfId="544">
      <pivotArea dataOnly="0" labelOnly="1" fieldPosition="0">
        <references count="1">
          <reference field="1" count="0"/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0724A-11AA-46D7-9B43-43CFB02D7BAE}" name="Pivottabell7" cacheId="345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G7:AJ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2" subtotal="count" baseField="0" baseItem="0" numFmtId="1"/>
  </dataFields>
  <formats count="14">
    <format dxfId="569">
      <pivotArea outline="0" collapsedLevelsAreSubtotals="1" fieldPosition="0"/>
    </format>
    <format dxfId="568">
      <pivotArea type="all" dataOnly="0" outline="0" fieldPosition="0"/>
    </format>
    <format dxfId="567">
      <pivotArea outline="0" collapsedLevelsAreSubtotals="1" fieldPosition="0"/>
    </format>
    <format dxfId="566">
      <pivotArea type="origin" dataOnly="0" labelOnly="1" outline="0" fieldPosition="0"/>
    </format>
    <format dxfId="565">
      <pivotArea field="3" type="button" dataOnly="0" labelOnly="1" outline="0" axis="axisCol" fieldPosition="0"/>
    </format>
    <format dxfId="564">
      <pivotArea type="topRight" dataOnly="0" labelOnly="1" outline="0" fieldPosition="0"/>
    </format>
    <format dxfId="563">
      <pivotArea field="1" type="button" dataOnly="0" labelOnly="1" outline="0" axis="axisRow" fieldPosition="0"/>
    </format>
    <format dxfId="562">
      <pivotArea dataOnly="0" labelOnly="1" fieldPosition="0">
        <references count="1">
          <reference field="1" count="0"/>
        </references>
      </pivotArea>
    </format>
    <format dxfId="561">
      <pivotArea dataOnly="0" labelOnly="1" grandRow="1" outline="0" fieldPosition="0"/>
    </format>
    <format dxfId="560">
      <pivotArea dataOnly="0" labelOnly="1" fieldPosition="0">
        <references count="1">
          <reference field="3" count="0"/>
        </references>
      </pivotArea>
    </format>
    <format dxfId="559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558">
      <pivotArea dataOnly="0" labelOnly="1" outline="0" fieldPosition="0">
        <references count="1">
          <reference field="0" count="0"/>
        </references>
      </pivotArea>
    </format>
    <format dxfId="557">
      <pivotArea field="3" type="button" dataOnly="0" labelOnly="1" outline="0" axis="axisCol" fieldPosition="0"/>
    </format>
    <format dxfId="556">
      <pivotArea dataOnly="0" labelOnly="1" fieldPosition="0">
        <references count="1">
          <reference field="3" count="1">
            <x v="0"/>
          </reference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DA9C62-2F30-4B93-AB4E-F275BE7233D8}" name="Pivottabell11" cacheId="333" applyNumberFormats="0" applyBorderFormats="0" applyFontFormats="0" applyPatternFormats="0" applyAlignmentFormats="0" applyWidthHeightFormats="1" dataCaption="Verdier" updatedVersion="6" minRefreshableVersion="3" subtotalHiddenItems="1" colGrandTotals="0" itemPrintTitles="1" createdVersion="6" indent="0" outline="1" outlineData="1" multipleFieldFilters="0">
  <location ref="L7:O56" firstHeaderRow="1" firstDataRow="2" firstDataCol="1" rowPageCount="1" colPageCount="1"/>
  <pivotFields count="4"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3">
    <i>
      <x/>
    </i>
    <i>
      <x v="1"/>
    </i>
    <i>
      <x v="2"/>
    </i>
  </colItems>
  <pageFields count="1">
    <pageField fld="2" hier="14" name="[Tabell1].[Region_2018].&amp;[Trøndelag]" cap="Trøndelag"/>
  </pageFields>
  <dataFields count="1">
    <dataField fld="0" subtotal="count" showDataAs="percentDiff" baseField="1" baseItem="0" numFmtId="10"/>
  </dataFields>
  <formats count="13">
    <format dxfId="582">
      <pivotArea outline="0" collapsedLevelsAreSubtotals="1" fieldPosition="0">
        <references count="1">
          <reference field="1" count="0" selected="0"/>
        </references>
      </pivotArea>
    </format>
    <format dxfId="581">
      <pivotArea outline="0" collapsedLevelsAreSubtotals="1" fieldPosition="0"/>
    </format>
    <format dxfId="580">
      <pivotArea outline="0" fieldPosition="0">
        <references count="1">
          <reference field="4294967294" count="1">
            <x v="0"/>
          </reference>
        </references>
      </pivotArea>
    </format>
    <format dxfId="579">
      <pivotArea outline="0" collapsedLevelsAreSubtotals="1" fieldPosition="0">
        <references count="1">
          <reference field="1" count="2" selected="0">
            <x v="1"/>
            <x v="2"/>
          </reference>
        </references>
      </pivotArea>
    </format>
    <format dxfId="578">
      <pivotArea type="all" dataOnly="0" outline="0" fieldPosition="0"/>
    </format>
    <format dxfId="577">
      <pivotArea outline="0" collapsedLevelsAreSubtotals="1" fieldPosition="0"/>
    </format>
    <format dxfId="576">
      <pivotArea type="origin" dataOnly="0" labelOnly="1" outline="0" fieldPosition="0"/>
    </format>
    <format dxfId="575">
      <pivotArea field="1" type="button" dataOnly="0" labelOnly="1" outline="0" axis="axisCol" fieldPosition="0"/>
    </format>
    <format dxfId="574">
      <pivotArea type="topRight" dataOnly="0" labelOnly="1" outline="0" fieldPosition="0"/>
    </format>
    <format dxfId="573">
      <pivotArea field="3" type="button" dataOnly="0" labelOnly="1" outline="0" axis="axisRow" fieldPosition="0"/>
    </format>
    <format dxfId="572">
      <pivotArea dataOnly="0" labelOnly="1" fieldPosition="0">
        <references count="1">
          <reference field="3" count="0"/>
        </references>
      </pivotArea>
    </format>
    <format dxfId="571">
      <pivotArea dataOnly="0" labelOnly="1" grandRow="1" outline="0" fieldPosition="0"/>
    </format>
    <format dxfId="570">
      <pivotArea dataOnly="0" labelOnly="1" fieldPosition="0">
        <references count="1">
          <reference field="1" count="0"/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4F1279-0049-4BF9-A43F-2438D15CDA73}" name="Pivottabell8" cacheId="348" applyNumberFormats="0" applyBorderFormats="0" applyFontFormats="0" applyPatternFormats="0" applyAlignmentFormats="0" applyWidthHeightFormats="1" dataCaption="Verdier" updatedVersion="6" minRefreshableVersion="3" colGrandTotals="0" itemPrintTitles="1" createdVersion="6" indent="0" outline="1" outlineData="1" multipleFieldFilters="0">
  <location ref="AL7:AO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3">
    <i>
      <x/>
    </i>
    <i>
      <x v="1"/>
    </i>
    <i>
      <x v="2"/>
    </i>
  </colItems>
  <pageFields count="1">
    <pageField fld="0" hier="14" name="[Tabell1].[Region_2018].&amp;[Trøndelag]" cap="Trøndelag"/>
  </pageFields>
  <dataFields count="1">
    <dataField fld="2" subtotal="count" showDataAs="difference" baseField="3" baseItem="0" numFmtId="1"/>
  </dataFields>
  <formats count="11">
    <format dxfId="593">
      <pivotArea outline="0" collapsedLevelsAreSubtotals="1" fieldPosition="0"/>
    </format>
    <format dxfId="592">
      <pivotArea outline="0" fieldPosition="0">
        <references count="1">
          <reference field="4294967294" count="1">
            <x v="0"/>
          </reference>
        </references>
      </pivotArea>
    </format>
    <format dxfId="591">
      <pivotArea type="all" dataOnly="0" outline="0" fieldPosition="0"/>
    </format>
    <format dxfId="590">
      <pivotArea outline="0" collapsedLevelsAreSubtotals="1" fieldPosition="0"/>
    </format>
    <format dxfId="589">
      <pivotArea type="origin" dataOnly="0" labelOnly="1" outline="0" fieldPosition="0"/>
    </format>
    <format dxfId="588">
      <pivotArea field="3" type="button" dataOnly="0" labelOnly="1" outline="0" axis="axisCol" fieldPosition="0"/>
    </format>
    <format dxfId="587">
      <pivotArea type="topRight" dataOnly="0" labelOnly="1" outline="0" fieldPosition="0"/>
    </format>
    <format dxfId="586">
      <pivotArea field="1" type="button" dataOnly="0" labelOnly="1" outline="0" axis="axisRow" fieldPosition="0"/>
    </format>
    <format dxfId="585">
      <pivotArea dataOnly="0" labelOnly="1" fieldPosition="0">
        <references count="1">
          <reference field="1" count="0"/>
        </references>
      </pivotArea>
    </format>
    <format dxfId="584">
      <pivotArea dataOnly="0" labelOnly="1" grandRow="1" outline="0" fieldPosition="0"/>
    </format>
    <format dxfId="583">
      <pivotArea dataOnly="0" labelOnly="1" fieldPosition="0">
        <references count="1">
          <reference field="3" count="0"/>
        </references>
      </pivotArea>
    </format>
  </formats>
  <pivotHierarchies count="3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l1].[Region_2018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8"/>
  </rowHierarchiesUsage>
  <colHierarchiesUsage count="1"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_2018_2019" xr10:uid="{3F6AD9B7-C01B-457C-B2E2-F9C58DCFE06F}" sourceName="[Tabell1].[kom_2018_2019]">
  <pivotTables>
    <pivotTable tabId="43" name="Pivottabell6"/>
    <pivotTable tabId="43" name="Pivottabell7"/>
    <pivotTable tabId="43" name="Pivottabell11"/>
  </pivotTables>
  <data>
    <olap pivotCacheId="959937467">
      <levels count="2">
        <level uniqueName="[Tabell1].[kom_2018_2019].[(All)]" sourceCaption="(All)" count="0"/>
        <level uniqueName="[Tabell1].[kom_2018_2019].[kom_2018_2019]" sourceCaption="kom_2018_2019" count="65">
          <ranges>
            <range startItem="0">
              <i n="[Tabell1].[kom_2018_2019].&amp;[Agdenes]" c="Agdenes"/>
              <i n="[Tabell1].[kom_2018_2019].&amp;[Bjugn]" c="Bjugn"/>
              <i n="[Tabell1].[kom_2018_2019].&amp;[Flatanger]" c="Flatanger"/>
              <i n="[Tabell1].[kom_2018_2019].&amp;[Fosnes]" c="Fosnes"/>
              <i n="[Tabell1].[kom_2018_2019].&amp;[Frosta]" c="Frosta"/>
              <i n="[Tabell1].[kom_2018_2019].&amp;[Frøya]" c="Frøya"/>
              <i n="[Tabell1].[kom_2018_2019].&amp;[Grong]" c="Grong"/>
              <i n="[Tabell1].[kom_2018_2019].&amp;[Hemne]" c="Hemne"/>
              <i n="[Tabell1].[kom_2018_2019].&amp;[Hitra]" c="Hitra"/>
              <i n="[Tabell1].[kom_2018_2019].&amp;[Holtålen]" c="Holtålen"/>
              <i n="[Tabell1].[kom_2018_2019].&amp;[Høylandet]" c="Høylandet"/>
              <i n="[Tabell1].[kom_2018_2019].&amp;[Inderøy]" c="Inderøy"/>
              <i n="[Tabell1].[kom_2018_2019].&amp;[Indre Fosen]" c="Indre Fosen"/>
              <i n="[Tabell1].[kom_2018_2019].&amp;[Klæbu]" c="Klæbu"/>
              <i n="[Tabell1].[kom_2018_2019].&amp;[Leka]" c="Leka"/>
              <i n="[Tabell1].[kom_2018_2019].&amp;[Levanger]" c="Levanger"/>
              <i n="[Tabell1].[kom_2018_2019].&amp;[Lierne]" c="Lierne"/>
              <i n="[Tabell1].[kom_2018_2019].&amp;[Malvik]" c="Malvik"/>
              <i n="[Tabell1].[kom_2018_2019].&amp;[Meldal]" c="Meldal"/>
              <i n="[Tabell1].[kom_2018_2019].&amp;[Melhus]" c="Melhus"/>
              <i n="[Tabell1].[kom_2018_2019].&amp;[Meråker]" c="Meråker"/>
              <i n="[Tabell1].[kom_2018_2019].&amp;[Midtre Gauldal]" c="Midtre Gauldal"/>
              <i n="[Tabell1].[kom_2018_2019].&amp;[Namdalseid]" c="Namdalseid"/>
              <i n="[Tabell1].[kom_2018_2019].&amp;[Namsos]" c="Namsos"/>
              <i n="[Tabell1].[kom_2018_2019].&amp;[Namsskogan]" c="Namsskogan"/>
              <i n="[Tabell1].[kom_2018_2019].&amp;[Nærøy]" c="Nærøy"/>
              <i n="[Tabell1].[kom_2018_2019].&amp;[Oppdal]" c="Oppdal"/>
              <i n="[Tabell1].[kom_2018_2019].&amp;[Orkdal]" c="Orkdal"/>
              <i n="[Tabell1].[kom_2018_2019].&amp;[Osen]" c="Osen"/>
              <i n="[Tabell1].[kom_2018_2019].&amp;[Overhalla]" c="Overhalla"/>
              <i n="[Tabell1].[kom_2018_2019].&amp;[Rennebu]" c="Rennebu"/>
              <i n="[Tabell1].[kom_2018_2019].&amp;[Roan]" c="Roan"/>
              <i n="[Tabell1].[kom_2018_2019].&amp;[Røros]" c="Røros"/>
              <i n="[Tabell1].[kom_2018_2019].&amp;[Røyrvik]" c="Røyrvik"/>
              <i n="[Tabell1].[kom_2018_2019].&amp;[Selbu]" c="Selbu"/>
              <i n="[Tabell1].[kom_2018_2019].&amp;[Skaun]" c="Skaun"/>
              <i n="[Tabell1].[kom_2018_2019].&amp;[Snillfjord]" c="Snillfjord"/>
              <i n="[Tabell1].[kom_2018_2019].&amp;[Snåsa]" c="Snåsa"/>
              <i n="[Tabell1].[kom_2018_2019].&amp;[Steinkjer]" c="Steinkjer"/>
              <i n="[Tabell1].[kom_2018_2019].&amp;[Stjørdal]" c="Stjørdal"/>
              <i n="[Tabell1].[kom_2018_2019].&amp;[Trondheim]" c="Trondheim"/>
              <i n="[Tabell1].[kom_2018_2019].&amp;[Tydal]" c="Tydal"/>
              <i n="[Tabell1].[kom_2018_2019].&amp;[Verdal]" c="Verdal"/>
              <i n="[Tabell1].[kom_2018_2019].&amp;[Verran]" c="Verran"/>
              <i n="[Tabell1].[kom_2018_2019].&amp;[Vikna]" c="Vikna"/>
              <i n="[Tabell1].[kom_2018_2019].&amp;[Ørland]" c="Ørland"/>
              <i n="[Tabell1].[kom_2018_2019].&amp;[Åfjord]" c="Åfjord"/>
              <i n="[Tabell1].[kom_2018_2019].&amp;[Aukra]" c="Aukra" nd="1"/>
              <i n="[Tabell1].[kom_2018_2019].&amp;[Aure]" c="Aure" nd="1"/>
              <i n="[Tabell1].[kom_2018_2019].&amp;[Averøy]" c="Averøy" nd="1"/>
              <i n="[Tabell1].[kom_2018_2019].&amp;[Eide]" c="Eide" nd="1"/>
              <i n="[Tabell1].[kom_2018_2019].&amp;[Fræna]" c="Fræna" nd="1"/>
              <i n="[Tabell1].[kom_2018_2019].&amp;[Gjemnes]" c="Gjemnes" nd="1"/>
              <i n="[Tabell1].[kom_2018_2019].&amp;[Halsa]" c="Halsa" nd="1"/>
              <i n="[Tabell1].[kom_2018_2019].&amp;[Kristiansund]" c="Kristiansund" nd="1"/>
              <i n="[Tabell1].[kom_2018_2019].&amp;[Midsund]" c="Midsund" nd="1"/>
              <i n="[Tabell1].[kom_2018_2019].&amp;[Molde]" c="Molde" nd="1"/>
              <i n="[Tabell1].[kom_2018_2019].&amp;[Nesset]" c="Nesset" nd="1"/>
              <i n="[Tabell1].[kom_2018_2019].&amp;[Rauma]" c="Rauma" nd="1"/>
              <i n="[Tabell1].[kom_2018_2019].&amp;[Rindal]" c="Rindal" nd="1"/>
              <i n="[Tabell1].[kom_2018_2019].&amp;[Smøla]" c="Smøla" nd="1"/>
              <i n="[Tabell1].[kom_2018_2019].&amp;[Sunndal]" c="Sunndal" nd="1"/>
              <i n="[Tabell1].[kom_2018_2019].&amp;[Surnadal]" c="Surnadal" nd="1"/>
              <i n="[Tabell1].[kom_2018_2019].&amp;[Tingvoll]" c="Tingvoll" nd="1"/>
              <i n="[Tabell1].[kom_2018_2019].&amp;[Vestnes]" c="Vestnes" nd="1"/>
            </range>
          </ranges>
        </level>
      </levels>
      <selections count="1">
        <selection n="[Tabell1].[kom_2018_2019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85" xr10:uid="{39A9AAB1-D8A4-4D92-AB90-7508B090F929}" sourceName="[Tabell1].[Region_2018]">
  <pivotTables>
    <pivotTable tabId="43" name="Pivottabell6"/>
    <pivotTable tabId="43" name="Pivottabell7"/>
    <pivotTable tabId="43" name="Pivottabell11"/>
  </pivotTables>
  <data>
    <olap pivotCacheId="959937467">
      <levels count="2">
        <level uniqueName="[Tabell1].[Region_2018].[(All)]" sourceCaption="(All)" count="0"/>
        <level uniqueName="[Tabell1].[Region_2018].[Region_2018]" sourceCaption="Region_2018" count="2">
          <ranges>
            <range startItem="0">
              <i n="[Tabell1].[Region_2018].&amp;[Nordmøre og Romsdal]" c="Nordmøre og Romsdal"/>
              <i n="[Tabell1].[Region_2018].&amp;[Trøndelag]" c="Trøndelag"/>
            </range>
          </ranges>
        </level>
      </levels>
      <selections count="1">
        <selection n="[Tabell1].[Region_2018].&amp;[Trøndelag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810" xr10:uid="{4A53763F-FDA4-4F58-9AA0-A84DF862C782}" sourceName="[Tabell1].[Region_2018]">
  <pivotTables>
    <pivotTable tabId="73" name="Pivottabell5"/>
    <pivotTable tabId="73" name="Pivottabell6"/>
    <pivotTable tabId="73" name="Pivottabell7"/>
  </pivotTables>
  <data>
    <olap pivotCacheId="1505334371">
      <levels count="2">
        <level uniqueName="[Tabell1].[Region_2018].[(All)]" sourceCaption="(All)" count="0"/>
        <level uniqueName="[Tabell1].[Region_2018].[Region_2018]" sourceCaption="Region_2018" count="2">
          <ranges>
            <range startItem="0">
              <i n="[Tabell1].[Region_2018].&amp;[Nordmøre og Romsdal]" c="Nordmøre og Romsdal"/>
              <i n="[Tabell1].[Region_2018].&amp;[Trøndelag]" c="Trøndelag"/>
            </range>
          </ranges>
        </level>
      </levels>
      <selections count="1">
        <selection n="[Tabell1].[Region_2018].&amp;[Trøndelag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_2018_20195" xr10:uid="{09383892-DB5E-407F-82FC-7F95019FF61C}" sourceName="[Tabell1].[kom_2018_2019]">
  <pivotTables>
    <pivotTable tabId="73" name="Pivottabell5"/>
    <pivotTable tabId="73" name="Pivottabell6"/>
    <pivotTable tabId="73" name="Pivottabell7"/>
  </pivotTables>
  <data>
    <olap pivotCacheId="1505334371">
      <levels count="2">
        <level uniqueName="[Tabell1].[kom_2018_2019].[(All)]" sourceCaption="(All)" count="0"/>
        <level uniqueName="[Tabell1].[kom_2018_2019].[kom_2018_2019]" sourceCaption="kom_2018_2019" count="65">
          <ranges>
            <range startItem="0">
              <i n="[Tabell1].[kom_2018_2019].&amp;[Agdenes]" c="Agdenes"/>
              <i n="[Tabell1].[kom_2018_2019].&amp;[Bjugn]" c="Bjugn"/>
              <i n="[Tabell1].[kom_2018_2019].&amp;[Flatanger]" c="Flatanger"/>
              <i n="[Tabell1].[kom_2018_2019].&amp;[Fosnes]" c="Fosnes"/>
              <i n="[Tabell1].[kom_2018_2019].&amp;[Frosta]" c="Frosta"/>
              <i n="[Tabell1].[kom_2018_2019].&amp;[Frøya]" c="Frøya"/>
              <i n="[Tabell1].[kom_2018_2019].&amp;[Grong]" c="Grong"/>
              <i n="[Tabell1].[kom_2018_2019].&amp;[Hemne]" c="Hemne"/>
              <i n="[Tabell1].[kom_2018_2019].&amp;[Hitra]" c="Hitra"/>
              <i n="[Tabell1].[kom_2018_2019].&amp;[Holtålen]" c="Holtålen"/>
              <i n="[Tabell1].[kom_2018_2019].&amp;[Høylandet]" c="Høylandet"/>
              <i n="[Tabell1].[kom_2018_2019].&amp;[Inderøy]" c="Inderøy"/>
              <i n="[Tabell1].[kom_2018_2019].&amp;[Indre Fosen]" c="Indre Fosen"/>
              <i n="[Tabell1].[kom_2018_2019].&amp;[Klæbu]" c="Klæbu"/>
              <i n="[Tabell1].[kom_2018_2019].&amp;[Leka]" c="Leka"/>
              <i n="[Tabell1].[kom_2018_2019].&amp;[Levanger]" c="Levanger"/>
              <i n="[Tabell1].[kom_2018_2019].&amp;[Lierne]" c="Lierne"/>
              <i n="[Tabell1].[kom_2018_2019].&amp;[Malvik]" c="Malvik"/>
              <i n="[Tabell1].[kom_2018_2019].&amp;[Meldal]" c="Meldal"/>
              <i n="[Tabell1].[kom_2018_2019].&amp;[Melhus]" c="Melhus"/>
              <i n="[Tabell1].[kom_2018_2019].&amp;[Meråker]" c="Meråker"/>
              <i n="[Tabell1].[kom_2018_2019].&amp;[Midtre Gauldal]" c="Midtre Gauldal"/>
              <i n="[Tabell1].[kom_2018_2019].&amp;[Namdalseid]" c="Namdalseid"/>
              <i n="[Tabell1].[kom_2018_2019].&amp;[Namsos]" c="Namsos"/>
              <i n="[Tabell1].[kom_2018_2019].&amp;[Namsskogan]" c="Namsskogan"/>
              <i n="[Tabell1].[kom_2018_2019].&amp;[Nærøy]" c="Nærøy"/>
              <i n="[Tabell1].[kom_2018_2019].&amp;[Oppdal]" c="Oppdal"/>
              <i n="[Tabell1].[kom_2018_2019].&amp;[Orkdal]" c="Orkdal"/>
              <i n="[Tabell1].[kom_2018_2019].&amp;[Osen]" c="Osen"/>
              <i n="[Tabell1].[kom_2018_2019].&amp;[Overhalla]" c="Overhalla"/>
              <i n="[Tabell1].[kom_2018_2019].&amp;[Rennebu]" c="Rennebu"/>
              <i n="[Tabell1].[kom_2018_2019].&amp;[Roan]" c="Roan"/>
              <i n="[Tabell1].[kom_2018_2019].&amp;[Røros]" c="Røros"/>
              <i n="[Tabell1].[kom_2018_2019].&amp;[Røyrvik]" c="Røyrvik"/>
              <i n="[Tabell1].[kom_2018_2019].&amp;[Selbu]" c="Selbu"/>
              <i n="[Tabell1].[kom_2018_2019].&amp;[Skaun]" c="Skaun"/>
              <i n="[Tabell1].[kom_2018_2019].&amp;[Snillfjord]" c="Snillfjord"/>
              <i n="[Tabell1].[kom_2018_2019].&amp;[Snåsa]" c="Snåsa"/>
              <i n="[Tabell1].[kom_2018_2019].&amp;[Steinkjer]" c="Steinkjer"/>
              <i n="[Tabell1].[kom_2018_2019].&amp;[Stjørdal]" c="Stjørdal"/>
              <i n="[Tabell1].[kom_2018_2019].&amp;[Trondheim]" c="Trondheim"/>
              <i n="[Tabell1].[kom_2018_2019].&amp;[Tydal]" c="Tydal"/>
              <i n="[Tabell1].[kom_2018_2019].&amp;[Verdal]" c="Verdal"/>
              <i n="[Tabell1].[kom_2018_2019].&amp;[Verran]" c="Verran"/>
              <i n="[Tabell1].[kom_2018_2019].&amp;[Vikna]" c="Vikna"/>
              <i n="[Tabell1].[kom_2018_2019].&amp;[Ørland]" c="Ørland"/>
              <i n="[Tabell1].[kom_2018_2019].&amp;[Åfjord]" c="Åfjord"/>
              <i n="[Tabell1].[kom_2018_2019].&amp;[Aukra]" c="Aukra" nd="1"/>
              <i n="[Tabell1].[kom_2018_2019].&amp;[Aure]" c="Aure" nd="1"/>
              <i n="[Tabell1].[kom_2018_2019].&amp;[Averøy]" c="Averøy" nd="1"/>
              <i n="[Tabell1].[kom_2018_2019].&amp;[Eide]" c="Eide" nd="1"/>
              <i n="[Tabell1].[kom_2018_2019].&amp;[Fræna]" c="Fræna" nd="1"/>
              <i n="[Tabell1].[kom_2018_2019].&amp;[Gjemnes]" c="Gjemnes" nd="1"/>
              <i n="[Tabell1].[kom_2018_2019].&amp;[Halsa]" c="Halsa" nd="1"/>
              <i n="[Tabell1].[kom_2018_2019].&amp;[Kristiansund]" c="Kristiansund" nd="1"/>
              <i n="[Tabell1].[kom_2018_2019].&amp;[Midsund]" c="Midsund" nd="1"/>
              <i n="[Tabell1].[kom_2018_2019].&amp;[Molde]" c="Molde" nd="1"/>
              <i n="[Tabell1].[kom_2018_2019].&amp;[Nesset]" c="Nesset" nd="1"/>
              <i n="[Tabell1].[kom_2018_2019].&amp;[Rauma]" c="Rauma" nd="1"/>
              <i n="[Tabell1].[kom_2018_2019].&amp;[Rindal]" c="Rindal" nd="1"/>
              <i n="[Tabell1].[kom_2018_2019].&amp;[Smøla]" c="Smøla" nd="1"/>
              <i n="[Tabell1].[kom_2018_2019].&amp;[Sunndal]" c="Sunndal" nd="1"/>
              <i n="[Tabell1].[kom_2018_2019].&amp;[Surnadal]" c="Surnadal" nd="1"/>
              <i n="[Tabell1].[kom_2018_2019].&amp;[Tingvoll]" c="Tingvoll" nd="1"/>
              <i n="[Tabell1].[kom_2018_2019].&amp;[Vestnes]" c="Vestnes" nd="1"/>
            </range>
          </ranges>
        </level>
      </levels>
      <selections count="1">
        <selection n="[Tabell1].[kom_2018_2019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814" xr10:uid="{75FD31FA-1A72-4B31-8255-5B497CB856B6}" sourceName="[Tabell1].[Region_2018]">
  <pivotTables>
    <pivotTable tabId="75" name="Pivottabell4"/>
    <pivotTable tabId="75" name="Pivottabell5"/>
    <pivotTable tabId="75" name="Pivottabell6"/>
    <pivotTable tabId="75" name="Pivottabell7"/>
    <pivotTable tabId="75" name="Pivottabell10"/>
    <pivotTable tabId="75" name="Pivottabell11"/>
    <pivotTable tabId="75" name="Pivottabell8"/>
    <pivotTable tabId="75" name="Pivottabell12"/>
    <pivotTable tabId="75" name="Pivottabell13"/>
  </pivotTables>
  <data>
    <olap pivotCacheId="1505334371">
      <levels count="2">
        <level uniqueName="[Tabell1].[Region_2018].[(All)]" sourceCaption="(All)" count="0"/>
        <level uniqueName="[Tabell1].[Region_2018].[Region_2018]" sourceCaption="Region_2018" count="2">
          <ranges>
            <range startItem="0">
              <i n="[Tabell1].[Region_2018].&amp;[Nordmøre og Romsdal]" c="Nordmøre og Romsdal"/>
              <i n="[Tabell1].[Region_2018].&amp;[Trøndelag]" c="Trøndelag"/>
            </range>
          </ranges>
        </level>
      </levels>
      <selections count="1">
        <selection n="[Tabell1].[Region_2018].&amp;[Trøndelag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nr_kom_20183" xr10:uid="{61CB1637-4260-4CC4-8566-F96AEB4DDA84}" sourceName="[Tabell1].[knr_kom_2018]">
  <pivotTables>
    <pivotTable tabId="75" name="Pivottabell4"/>
    <pivotTable tabId="75" name="Pivottabell10"/>
    <pivotTable tabId="75" name="Pivottabell11"/>
    <pivotTable tabId="75" name="Pivottabell5"/>
    <pivotTable tabId="75" name="Pivottabell6"/>
    <pivotTable tabId="75" name="Pivottabell12"/>
    <pivotTable tabId="75" name="Pivottabell7"/>
    <pivotTable tabId="75" name="Pivottabell8"/>
    <pivotTable tabId="75" name="Pivottabell13"/>
  </pivotTables>
  <data>
    <olap pivotCacheId="1505334371">
      <levels count="2">
        <level uniqueName="[Tabell1].[knr_kom_2018].[(All)]" sourceCaption="(All)" count="0"/>
        <level uniqueName="[Tabell1].[knr_kom_2018].[knr_kom_2018]" sourceCaption="knr_kom_2018" count="65">
          <ranges>
            <range startItem="0">
              <i n="[Tabell1].[knr_kom_2018].&amp;[5001 Trondheim]" c="5001 Trondheim"/>
              <i n="[Tabell1].[knr_kom_2018].&amp;[5004 Steinkjer]" c="5004 Steinkjer"/>
              <i n="[Tabell1].[knr_kom_2018].&amp;[5005 Namsos]" c="5005 Namsos"/>
              <i n="[Tabell1].[knr_kom_2018].&amp;[5011 Hemne]" c="5011 Hemne"/>
              <i n="[Tabell1].[knr_kom_2018].&amp;[5012 Snillfjord]" c="5012 Snillfjord"/>
              <i n="[Tabell1].[knr_kom_2018].&amp;[5013 Hitra]" c="5013 Hitra"/>
              <i n="[Tabell1].[knr_kom_2018].&amp;[5014 Frøya]" c="5014 Frøya"/>
              <i n="[Tabell1].[knr_kom_2018].&amp;[5015 Ørland]" c="5015 Ørland"/>
              <i n="[Tabell1].[knr_kom_2018].&amp;[5016 Agdenes]" c="5016 Agdenes"/>
              <i n="[Tabell1].[knr_kom_2018].&amp;[5017 Bjugn]" c="5017 Bjugn"/>
              <i n="[Tabell1].[knr_kom_2018].&amp;[5018 Åfjord]" c="5018 Åfjord"/>
              <i n="[Tabell1].[knr_kom_2018].&amp;[5019 Roan]" c="5019 Roan"/>
              <i n="[Tabell1].[knr_kom_2018].&amp;[5020 Osen]" c="5020 Osen"/>
              <i n="[Tabell1].[knr_kom_2018].&amp;[5021 Oppdal]" c="5021 Oppdal"/>
              <i n="[Tabell1].[knr_kom_2018].&amp;[5022 Rennebu]" c="5022 Rennebu"/>
              <i n="[Tabell1].[knr_kom_2018].&amp;[5023 Meldal]" c="5023 Meldal"/>
              <i n="[Tabell1].[knr_kom_2018].&amp;[5024 Orkdal]" c="5024 Orkdal"/>
              <i n="[Tabell1].[knr_kom_2018].&amp;[5025 Røros]" c="5025 Røros"/>
              <i n="[Tabell1].[knr_kom_2018].&amp;[5026 Holtålen]" c="5026 Holtålen"/>
              <i n="[Tabell1].[knr_kom_2018].&amp;[5027 Midtre Gauldal]" c="5027 Midtre Gauldal"/>
              <i n="[Tabell1].[knr_kom_2018].&amp;[5028 Melhus]" c="5028 Melhus"/>
              <i n="[Tabell1].[knr_kom_2018].&amp;[5029 Skaun]" c="5029 Skaun"/>
              <i n="[Tabell1].[knr_kom_2018].&amp;[5030 Klæbu]" c="5030 Klæbu"/>
              <i n="[Tabell1].[knr_kom_2018].&amp;[5031 Malvik]" c="5031 Malvik"/>
              <i n="[Tabell1].[knr_kom_2018].&amp;[5032 Selbu]" c="5032 Selbu"/>
              <i n="[Tabell1].[knr_kom_2018].&amp;[5033 Tydal]" c="5033 Tydal"/>
              <i n="[Tabell1].[knr_kom_2018].&amp;[5034 Meråker]" c="5034 Meråker"/>
              <i n="[Tabell1].[knr_kom_2018].&amp;[5035 Stjørdal]" c="5035 Stjørdal"/>
              <i n="[Tabell1].[knr_kom_2018].&amp;[5036 Frosta]" c="5036 Frosta"/>
              <i n="[Tabell1].[knr_kom_2018].&amp;[5037 Levanger]" c="5037 Levanger"/>
              <i n="[Tabell1].[knr_kom_2018].&amp;[5038 Verdal]" c="5038 Verdal"/>
              <i n="[Tabell1].[knr_kom_2018].&amp;[5039 Verran]" c="5039 Verran"/>
              <i n="[Tabell1].[knr_kom_2018].&amp;[5040 Namdalseid]" c="5040 Namdalseid"/>
              <i n="[Tabell1].[knr_kom_2018].&amp;[5041 Snåsa]" c="5041 Snåsa"/>
              <i n="[Tabell1].[knr_kom_2018].&amp;[5042 Lierne]" c="5042 Lierne"/>
              <i n="[Tabell1].[knr_kom_2018].&amp;[5043 Røyrvik]" c="5043 Røyrvik"/>
              <i n="[Tabell1].[knr_kom_2018].&amp;[5044 Namsskogan]" c="5044 Namsskogan"/>
              <i n="[Tabell1].[knr_kom_2018].&amp;[5045 Grong]" c="5045 Grong"/>
              <i n="[Tabell1].[knr_kom_2018].&amp;[5046 Høylandet]" c="5046 Høylandet"/>
              <i n="[Tabell1].[knr_kom_2018].&amp;[5047 Overhalla]" c="5047 Overhalla"/>
              <i n="[Tabell1].[knr_kom_2018].&amp;[5048 Fosnes]" c="5048 Fosnes"/>
              <i n="[Tabell1].[knr_kom_2018].&amp;[5049 Flatanger]" c="5049 Flatanger"/>
              <i n="[Tabell1].[knr_kom_2018].&amp;[5050 Vikna]" c="5050 Vikna"/>
              <i n="[Tabell1].[knr_kom_2018].&amp;[5051 Nærøy]" c="5051 Nærøy"/>
              <i n="[Tabell1].[knr_kom_2018].&amp;[5052 Leka]" c="5052 Leka"/>
              <i n="[Tabell1].[knr_kom_2018].&amp;[5053 Inderøy]" c="5053 Inderøy"/>
              <i n="[Tabell1].[knr_kom_2018].&amp;[5054 Indre Fosen]" c="5054 Indre Fosen"/>
              <i n="[Tabell1].[knr_kom_2018].&amp;[1502 Molde]" c="1502 Molde" nd="1"/>
              <i n="[Tabell1].[knr_kom_2018].&amp;[1505 Kristiansund]" c="1505 Kristiansund" nd="1"/>
              <i n="[Tabell1].[knr_kom_2018].&amp;[1535 Vestnes]" c="1535 Vestnes" nd="1"/>
              <i n="[Tabell1].[knr_kom_2018].&amp;[1539 Rauma]" c="1539 Rauma" nd="1"/>
              <i n="[Tabell1].[knr_kom_2018].&amp;[1543 Nesset]" c="1543 Nesset" nd="1"/>
              <i n="[Tabell1].[knr_kom_2018].&amp;[1545 Midsund]" c="1545 Midsund" nd="1"/>
              <i n="[Tabell1].[knr_kom_2018].&amp;[1547 Aukra]" c="1547 Aukra" nd="1"/>
              <i n="[Tabell1].[knr_kom_2018].&amp;[1548 Fræna]" c="1548 Fræna" nd="1"/>
              <i n="[Tabell1].[knr_kom_2018].&amp;[1551 Eide]" c="1551 Eide" nd="1"/>
              <i n="[Tabell1].[knr_kom_2018].&amp;[1554 Averøy]" c="1554 Averøy" nd="1"/>
              <i n="[Tabell1].[knr_kom_2018].&amp;[1557 Gjemnes]" c="1557 Gjemnes" nd="1"/>
              <i n="[Tabell1].[knr_kom_2018].&amp;[1560 Tingvoll]" c="1560 Tingvoll" nd="1"/>
              <i n="[Tabell1].[knr_kom_2018].&amp;[1563 Sunndal]" c="1563 Sunndal" nd="1"/>
              <i n="[Tabell1].[knr_kom_2018].&amp;[1566 Surnadal]" c="1566 Surnadal" nd="1"/>
              <i n="[Tabell1].[knr_kom_2018].&amp;[1567 Rindal]" c="1567 Rindal" nd="1"/>
              <i n="[Tabell1].[knr_kom_2018].&amp;[1571 Halsa]" c="1571 Halsa" nd="1"/>
              <i n="[Tabell1].[knr_kom_2018].&amp;[1573 Smøla]" c="1573 Smøla" nd="1"/>
              <i n="[Tabell1].[knr_kom_2018].&amp;[1576 Aure]" c="1576 Aure" nd="1"/>
            </range>
          </ranges>
        </level>
      </levels>
      <selections count="1">
        <selection n="[Tabell1].[knr_kom_2018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8141" xr10:uid="{43B5C30C-A86F-4C0E-ADB2-A970175D2CE6}" sourceName="[Tabell1].[Region_2018]">
  <pivotTables>
    <pivotTable tabId="82" name="Pivottabell4"/>
    <pivotTable tabId="82" name="Pivottabell5"/>
    <pivotTable tabId="82" name="Pivottabell6"/>
    <pivotTable tabId="82" name="Pivottabell7"/>
    <pivotTable tabId="82" name="Pivottabell10"/>
    <pivotTable tabId="82" name="Pivottabell11"/>
    <pivotTable tabId="82" name="Pivottabell8"/>
    <pivotTable tabId="82" name="Pivottabell12"/>
    <pivotTable tabId="82" name="Pivottabell13"/>
  </pivotTables>
  <data>
    <olap pivotCacheId="1505334371">
      <levels count="2">
        <level uniqueName="[Tabell1].[Region_2018].[(All)]" sourceCaption="(All)" count="0"/>
        <level uniqueName="[Tabell1].[Region_2018].[Region_2018]" sourceCaption="Region_2018" count="2">
          <ranges>
            <range startItem="0">
              <i n="[Tabell1].[Region_2018].&amp;[Nordmøre og Romsdal]" c="Nordmøre og Romsdal"/>
              <i n="[Tabell1].[Region_2018].&amp;[Trøndelag]" c="Trøndelag"/>
            </range>
          </ranges>
        </level>
      </levels>
      <selections count="1">
        <selection n="[Tabell1].[Region_2018].&amp;[Trøndelag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nr_kom_201831" xr10:uid="{0ED85DDF-C450-44BA-9462-33F0184EE600}" sourceName="[Tabell1].[knr_kom_2018]">
  <pivotTables>
    <pivotTable tabId="82" name="Pivottabell4"/>
    <pivotTable tabId="82" name="Pivottabell10"/>
    <pivotTable tabId="82" name="Pivottabell11"/>
    <pivotTable tabId="82" name="Pivottabell5"/>
    <pivotTable tabId="82" name="Pivottabell6"/>
    <pivotTable tabId="82" name="Pivottabell12"/>
    <pivotTable tabId="82" name="Pivottabell7"/>
    <pivotTable tabId="82" name="Pivottabell8"/>
    <pivotTable tabId="82" name="Pivottabell13"/>
  </pivotTables>
  <data>
    <olap pivotCacheId="1505334371">
      <levels count="2">
        <level uniqueName="[Tabell1].[knr_kom_2018].[(All)]" sourceCaption="(All)" count="0"/>
        <level uniqueName="[Tabell1].[knr_kom_2018].[knr_kom_2018]" sourceCaption="knr_kom_2018" count="65">
          <ranges>
            <range startItem="0">
              <i n="[Tabell1].[knr_kom_2018].&amp;[5001 Trondheim]" c="5001 Trondheim"/>
              <i n="[Tabell1].[knr_kom_2018].&amp;[5004 Steinkjer]" c="5004 Steinkjer"/>
              <i n="[Tabell1].[knr_kom_2018].&amp;[5005 Namsos]" c="5005 Namsos"/>
              <i n="[Tabell1].[knr_kom_2018].&amp;[5011 Hemne]" c="5011 Hemne"/>
              <i n="[Tabell1].[knr_kom_2018].&amp;[5012 Snillfjord]" c="5012 Snillfjord"/>
              <i n="[Tabell1].[knr_kom_2018].&amp;[5013 Hitra]" c="5013 Hitra"/>
              <i n="[Tabell1].[knr_kom_2018].&amp;[5014 Frøya]" c="5014 Frøya"/>
              <i n="[Tabell1].[knr_kom_2018].&amp;[5015 Ørland]" c="5015 Ørland"/>
              <i n="[Tabell1].[knr_kom_2018].&amp;[5016 Agdenes]" c="5016 Agdenes"/>
              <i n="[Tabell1].[knr_kom_2018].&amp;[5017 Bjugn]" c="5017 Bjugn"/>
              <i n="[Tabell1].[knr_kom_2018].&amp;[5018 Åfjord]" c="5018 Åfjord"/>
              <i n="[Tabell1].[knr_kom_2018].&amp;[5019 Roan]" c="5019 Roan"/>
              <i n="[Tabell1].[knr_kom_2018].&amp;[5020 Osen]" c="5020 Osen"/>
              <i n="[Tabell1].[knr_kom_2018].&amp;[5021 Oppdal]" c="5021 Oppdal"/>
              <i n="[Tabell1].[knr_kom_2018].&amp;[5022 Rennebu]" c="5022 Rennebu"/>
              <i n="[Tabell1].[knr_kom_2018].&amp;[5023 Meldal]" c="5023 Meldal"/>
              <i n="[Tabell1].[knr_kom_2018].&amp;[5024 Orkdal]" c="5024 Orkdal"/>
              <i n="[Tabell1].[knr_kom_2018].&amp;[5025 Røros]" c="5025 Røros"/>
              <i n="[Tabell1].[knr_kom_2018].&amp;[5026 Holtålen]" c="5026 Holtålen"/>
              <i n="[Tabell1].[knr_kom_2018].&amp;[5027 Midtre Gauldal]" c="5027 Midtre Gauldal"/>
              <i n="[Tabell1].[knr_kom_2018].&amp;[5028 Melhus]" c="5028 Melhus"/>
              <i n="[Tabell1].[knr_kom_2018].&amp;[5029 Skaun]" c="5029 Skaun"/>
              <i n="[Tabell1].[knr_kom_2018].&amp;[5030 Klæbu]" c="5030 Klæbu"/>
              <i n="[Tabell1].[knr_kom_2018].&amp;[5031 Malvik]" c="5031 Malvik"/>
              <i n="[Tabell1].[knr_kom_2018].&amp;[5032 Selbu]" c="5032 Selbu"/>
              <i n="[Tabell1].[knr_kom_2018].&amp;[5033 Tydal]" c="5033 Tydal"/>
              <i n="[Tabell1].[knr_kom_2018].&amp;[5034 Meråker]" c="5034 Meråker"/>
              <i n="[Tabell1].[knr_kom_2018].&amp;[5035 Stjørdal]" c="5035 Stjørdal"/>
              <i n="[Tabell1].[knr_kom_2018].&amp;[5036 Frosta]" c="5036 Frosta"/>
              <i n="[Tabell1].[knr_kom_2018].&amp;[5037 Levanger]" c="5037 Levanger"/>
              <i n="[Tabell1].[knr_kom_2018].&amp;[5038 Verdal]" c="5038 Verdal"/>
              <i n="[Tabell1].[knr_kom_2018].&amp;[5039 Verran]" c="5039 Verran"/>
              <i n="[Tabell1].[knr_kom_2018].&amp;[5040 Namdalseid]" c="5040 Namdalseid"/>
              <i n="[Tabell1].[knr_kom_2018].&amp;[5041 Snåsa]" c="5041 Snåsa"/>
              <i n="[Tabell1].[knr_kom_2018].&amp;[5042 Lierne]" c="5042 Lierne"/>
              <i n="[Tabell1].[knr_kom_2018].&amp;[5043 Røyrvik]" c="5043 Røyrvik"/>
              <i n="[Tabell1].[knr_kom_2018].&amp;[5044 Namsskogan]" c="5044 Namsskogan"/>
              <i n="[Tabell1].[knr_kom_2018].&amp;[5045 Grong]" c="5045 Grong"/>
              <i n="[Tabell1].[knr_kom_2018].&amp;[5046 Høylandet]" c="5046 Høylandet"/>
              <i n="[Tabell1].[knr_kom_2018].&amp;[5047 Overhalla]" c="5047 Overhalla"/>
              <i n="[Tabell1].[knr_kom_2018].&amp;[5048 Fosnes]" c="5048 Fosnes"/>
              <i n="[Tabell1].[knr_kom_2018].&amp;[5049 Flatanger]" c="5049 Flatanger"/>
              <i n="[Tabell1].[knr_kom_2018].&amp;[5050 Vikna]" c="5050 Vikna"/>
              <i n="[Tabell1].[knr_kom_2018].&amp;[5051 Nærøy]" c="5051 Nærøy"/>
              <i n="[Tabell1].[knr_kom_2018].&amp;[5052 Leka]" c="5052 Leka"/>
              <i n="[Tabell1].[knr_kom_2018].&amp;[5053 Inderøy]" c="5053 Inderøy"/>
              <i n="[Tabell1].[knr_kom_2018].&amp;[5054 Indre Fosen]" c="5054 Indre Fosen"/>
              <i n="[Tabell1].[knr_kom_2018].&amp;[1502 Molde]" c="1502 Molde" nd="1"/>
              <i n="[Tabell1].[knr_kom_2018].&amp;[1505 Kristiansund]" c="1505 Kristiansund" nd="1"/>
              <i n="[Tabell1].[knr_kom_2018].&amp;[1535 Vestnes]" c="1535 Vestnes" nd="1"/>
              <i n="[Tabell1].[knr_kom_2018].&amp;[1539 Rauma]" c="1539 Rauma" nd="1"/>
              <i n="[Tabell1].[knr_kom_2018].&amp;[1543 Nesset]" c="1543 Nesset" nd="1"/>
              <i n="[Tabell1].[knr_kom_2018].&amp;[1545 Midsund]" c="1545 Midsund" nd="1"/>
              <i n="[Tabell1].[knr_kom_2018].&amp;[1547 Aukra]" c="1547 Aukra" nd="1"/>
              <i n="[Tabell1].[knr_kom_2018].&amp;[1548 Fræna]" c="1548 Fræna" nd="1"/>
              <i n="[Tabell1].[knr_kom_2018].&amp;[1551 Eide]" c="1551 Eide" nd="1"/>
              <i n="[Tabell1].[knr_kom_2018].&amp;[1554 Averøy]" c="1554 Averøy" nd="1"/>
              <i n="[Tabell1].[knr_kom_2018].&amp;[1557 Gjemnes]" c="1557 Gjemnes" nd="1"/>
              <i n="[Tabell1].[knr_kom_2018].&amp;[1560 Tingvoll]" c="1560 Tingvoll" nd="1"/>
              <i n="[Tabell1].[knr_kom_2018].&amp;[1563 Sunndal]" c="1563 Sunndal" nd="1"/>
              <i n="[Tabell1].[knr_kom_2018].&amp;[1566 Surnadal]" c="1566 Surnadal" nd="1"/>
              <i n="[Tabell1].[knr_kom_2018].&amp;[1567 Rindal]" c="1567 Rindal" nd="1"/>
              <i n="[Tabell1].[knr_kom_2018].&amp;[1571 Halsa]" c="1571 Halsa" nd="1"/>
              <i n="[Tabell1].[knr_kom_2018].&amp;[1573 Smøla]" c="1573 Smøla" nd="1"/>
              <i n="[Tabell1].[knr_kom_2018].&amp;[1576 Aure]" c="1576 Aure" nd="1"/>
            </range>
          </ranges>
        </level>
      </levels>
      <selections count="1">
        <selection n="[Tabell1].[knr_kom_2018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_Tot_endr 1" xr10:uid="{18E66A6C-48DC-4710-90EC-6C460712FFD8}" cache="Slicer_Region_2018141" caption="region" level="1" rowHeight="171450"/>
  <slicer name="knr_Tot_end 1" xr10:uid="{6953D04F-7110-4F55-BC4B-28F6AE4A9912}" cache="Slicer_knr_kom_201831" caption="kommune" columnCount="4" level="1" rowHeight="1714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D_kom3_reg" xr10:uid="{54D23262-2B1E-45CA-BFBF-8A3DBA4FA1FB}" cache="Slicer_Region_201810" caption="region" columnCount="2" level="1" rowHeight="171450"/>
  <slicer name="PD_kom3_kom" xr10:uid="{EDA7AE18-7352-49AB-B7F3-48F5253C2001}" cache="Slicer_kom_2018_20195" caption="kommuner" columnCount="4" level="1" rowHeight="1714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_2018_2019" xr10:uid="{2F99CB0C-5E81-4CF1-8990-19300AEBDD82}" cache="Slicer_kom_2018_2019" caption="kommuner" columnCount="4" level="1" rowHeight="177800"/>
  <slicer name="Region_2018 5" xr10:uid="{A81BA310-17E0-4461-9236-0070C3A58B0A}" cache="Slicer_Region_20185" caption="Melkeregion" columnCount="2" level="1" rowHeight="396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_Tot_endr" xr10:uid="{A195CB1B-7B41-4FCD-9139-F48A0DC3CCC1}" cache="Slicer_Region_201814" caption="region" level="1" rowHeight="171450"/>
  <slicer name="knr_Tot_end" xr10:uid="{DAEBF9FE-0E4F-4650-BB81-A0A90ADE8E32}" cache="Slicer_knr_kom_20183" caption="kommune" columnCount="4" level="1" rowHeight="17145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han.sandberg@fylkesmannen.no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5.xml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Relationship Id="rId6" Type="http://schemas.openxmlformats.org/officeDocument/2006/relationships/pivotTable" Target="../pivotTables/pivotTable28.xml"/><Relationship Id="rId5" Type="http://schemas.openxmlformats.org/officeDocument/2006/relationships/pivotTable" Target="../pivotTables/pivotTable27.xml"/><Relationship Id="rId4" Type="http://schemas.openxmlformats.org/officeDocument/2006/relationships/pivotTable" Target="../pivotTables/pivotTable2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1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Relationship Id="rId6" Type="http://schemas.openxmlformats.org/officeDocument/2006/relationships/pivotTable" Target="../pivotTables/pivotTable34.xml"/><Relationship Id="rId5" Type="http://schemas.openxmlformats.org/officeDocument/2006/relationships/pivotTable" Target="../pivotTables/pivotTable33.xml"/><Relationship Id="rId4" Type="http://schemas.openxmlformats.org/officeDocument/2006/relationships/pivotTable" Target="../pivotTables/pivotTable3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7.xml"/><Relationship Id="rId2" Type="http://schemas.openxmlformats.org/officeDocument/2006/relationships/pivotTable" Target="../pivotTables/pivotTable36.xml"/><Relationship Id="rId1" Type="http://schemas.openxmlformats.org/officeDocument/2006/relationships/pivotTable" Target="../pivotTables/pivotTable3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0.xml"/><Relationship Id="rId2" Type="http://schemas.openxmlformats.org/officeDocument/2006/relationships/pivotTable" Target="../pivotTables/pivotTable39.xml"/><Relationship Id="rId1" Type="http://schemas.openxmlformats.org/officeDocument/2006/relationships/pivotTable" Target="../pivotTables/pivotTable38.xml"/><Relationship Id="rId4" Type="http://schemas.openxmlformats.org/officeDocument/2006/relationships/pivotTable" Target="../pivotTables/pivotTable4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microsoft.com/office/2007/relationships/slicer" Target="../slicers/slicer1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7.xml"/><Relationship Id="rId3" Type="http://schemas.openxmlformats.org/officeDocument/2006/relationships/pivotTable" Target="../pivotTables/pivotTable12.xml"/><Relationship Id="rId7" Type="http://schemas.openxmlformats.org/officeDocument/2006/relationships/pivotTable" Target="../pivotTables/pivotTable16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11" Type="http://schemas.microsoft.com/office/2007/relationships/slicer" Target="../slicers/slicer4.xml"/><Relationship Id="rId5" Type="http://schemas.openxmlformats.org/officeDocument/2006/relationships/pivotTable" Target="../pivotTables/pivotTable14.xml"/><Relationship Id="rId10" Type="http://schemas.openxmlformats.org/officeDocument/2006/relationships/drawing" Target="../drawings/drawing8.xml"/><Relationship Id="rId4" Type="http://schemas.openxmlformats.org/officeDocument/2006/relationships/pivotTable" Target="../pivotTables/pivotTable13.xml"/><Relationship Id="rId9" Type="http://schemas.openxmlformats.org/officeDocument/2006/relationships/pivotTable" Target="../pivotTables/pivotTable1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B33"/>
  <sheetViews>
    <sheetView showGridLines="0" showRowColHeaders="0" workbookViewId="0">
      <selection activeCell="B13" sqref="B13"/>
    </sheetView>
  </sheetViews>
  <sheetFormatPr baseColWidth="10" defaultRowHeight="10.199999999999999" x14ac:dyDescent="0.2"/>
  <cols>
    <col min="1" max="1" width="4.140625" customWidth="1"/>
    <col min="2" max="2" width="124.85546875" customWidth="1"/>
  </cols>
  <sheetData>
    <row r="1" spans="1:2" x14ac:dyDescent="0.2">
      <c r="A1" s="24"/>
      <c r="B1" s="24"/>
    </row>
    <row r="2" spans="1:2" ht="26.25" customHeight="1" x14ac:dyDescent="0.5">
      <c r="A2" s="24"/>
      <c r="B2" s="15" t="s">
        <v>81</v>
      </c>
    </row>
    <row r="3" spans="1:2" ht="11.25" customHeight="1" x14ac:dyDescent="0.2">
      <c r="A3" s="24"/>
      <c r="B3" s="16"/>
    </row>
    <row r="4" spans="1:2" ht="18.75" customHeight="1" x14ac:dyDescent="0.3">
      <c r="A4" s="24"/>
      <c r="B4" s="19" t="s">
        <v>82</v>
      </c>
    </row>
    <row r="5" spans="1:2" ht="23.4" customHeight="1" x14ac:dyDescent="0.3">
      <c r="A5" s="24"/>
      <c r="B5" s="94" t="s">
        <v>163</v>
      </c>
    </row>
    <row r="6" spans="1:2" ht="18.75" customHeight="1" x14ac:dyDescent="0.3">
      <c r="A6" s="24"/>
      <c r="B6" s="94" t="s">
        <v>83</v>
      </c>
    </row>
    <row r="7" spans="1:2" ht="18.75" customHeight="1" x14ac:dyDescent="0.3">
      <c r="A7" s="24"/>
      <c r="B7" s="94" t="s">
        <v>164</v>
      </c>
    </row>
    <row r="8" spans="1:2" ht="18.75" customHeight="1" x14ac:dyDescent="0.3">
      <c r="A8" s="24"/>
      <c r="B8" s="17"/>
    </row>
    <row r="9" spans="1:2" ht="18.75" customHeight="1" x14ac:dyDescent="0.3">
      <c r="A9" s="24"/>
      <c r="B9" s="95" t="s">
        <v>84</v>
      </c>
    </row>
    <row r="10" spans="1:2" ht="18.75" customHeight="1" x14ac:dyDescent="0.3">
      <c r="A10" s="24"/>
      <c r="B10" s="94" t="s">
        <v>85</v>
      </c>
    </row>
    <row r="11" spans="1:2" ht="37.5" customHeight="1" x14ac:dyDescent="0.3">
      <c r="A11" s="24"/>
      <c r="B11" s="97" t="s">
        <v>181</v>
      </c>
    </row>
    <row r="12" spans="1:2" ht="19.5" customHeight="1" x14ac:dyDescent="0.3">
      <c r="A12" s="24"/>
      <c r="B12" s="94" t="s">
        <v>86</v>
      </c>
    </row>
    <row r="13" spans="1:2" ht="24" customHeight="1" x14ac:dyDescent="0.3">
      <c r="A13" s="24"/>
      <c r="B13" s="97" t="s">
        <v>182</v>
      </c>
    </row>
    <row r="14" spans="1:2" ht="19.5" customHeight="1" x14ac:dyDescent="0.3">
      <c r="A14" s="24"/>
      <c r="B14" s="94"/>
    </row>
    <row r="15" spans="1:2" ht="19.5" customHeight="1" x14ac:dyDescent="0.3">
      <c r="A15" s="24"/>
      <c r="B15" s="94" t="s">
        <v>179</v>
      </c>
    </row>
    <row r="16" spans="1:2" ht="18.75" customHeight="1" x14ac:dyDescent="0.3">
      <c r="A16" s="24"/>
      <c r="B16" s="94"/>
    </row>
    <row r="17" spans="1:2" ht="15.75" customHeight="1" x14ac:dyDescent="0.3">
      <c r="A17" s="24"/>
      <c r="B17" s="94" t="s">
        <v>138</v>
      </c>
    </row>
    <row r="18" spans="1:2" ht="15.75" customHeight="1" x14ac:dyDescent="0.3">
      <c r="A18" s="24"/>
      <c r="B18" s="17"/>
    </row>
    <row r="19" spans="1:2" ht="15.75" customHeight="1" x14ac:dyDescent="0.3">
      <c r="A19" s="24"/>
      <c r="B19" s="17"/>
    </row>
    <row r="20" spans="1:2" ht="15" customHeight="1" x14ac:dyDescent="0.3">
      <c r="A20" s="24"/>
      <c r="B20" s="18"/>
    </row>
    <row r="21" spans="1:2" ht="15" customHeight="1" x14ac:dyDescent="0.2">
      <c r="A21" s="24"/>
      <c r="B21" s="16" t="s">
        <v>87</v>
      </c>
    </row>
    <row r="22" spans="1:2" ht="15" customHeight="1" x14ac:dyDescent="0.2">
      <c r="A22" s="24"/>
      <c r="B22" s="16" t="s">
        <v>88</v>
      </c>
    </row>
    <row r="23" spans="1:2" ht="15" customHeight="1" x14ac:dyDescent="0.2">
      <c r="A23" s="24"/>
      <c r="B23" s="96" t="s">
        <v>89</v>
      </c>
    </row>
    <row r="24" spans="1:2" ht="15" customHeight="1" x14ac:dyDescent="0.2">
      <c r="A24" s="24"/>
      <c r="B24" s="16" t="s">
        <v>90</v>
      </c>
    </row>
    <row r="25" spans="1:2" ht="15" customHeight="1" x14ac:dyDescent="0.3">
      <c r="A25" s="24"/>
      <c r="B25" s="18"/>
    </row>
    <row r="26" spans="1:2" ht="11.25" customHeight="1" x14ac:dyDescent="0.2">
      <c r="A26" s="24"/>
      <c r="B26" s="16"/>
    </row>
    <row r="27" spans="1:2" ht="11.25" customHeight="1" x14ac:dyDescent="0.2">
      <c r="A27" s="24"/>
      <c r="B27" s="16"/>
    </row>
    <row r="28" spans="1:2" ht="11.25" customHeight="1" x14ac:dyDescent="0.2">
      <c r="A28" s="24"/>
      <c r="B28" s="16"/>
    </row>
    <row r="29" spans="1:2" ht="11.25" customHeight="1" x14ac:dyDescent="0.2">
      <c r="A29" s="24"/>
      <c r="B29" s="16"/>
    </row>
    <row r="30" spans="1:2" ht="11.25" customHeight="1" x14ac:dyDescent="0.2">
      <c r="A30" s="24"/>
      <c r="B30" s="16"/>
    </row>
    <row r="31" spans="1:2" ht="11.25" customHeight="1" x14ac:dyDescent="0.2">
      <c r="A31" s="24"/>
      <c r="B31" s="16"/>
    </row>
    <row r="32" spans="1:2" ht="11.25" customHeight="1" x14ac:dyDescent="0.2">
      <c r="A32" s="24"/>
      <c r="B32" s="16"/>
    </row>
    <row r="33" spans="1:2" ht="11.25" customHeight="1" x14ac:dyDescent="0.2">
      <c r="A33" s="24"/>
      <c r="B33" s="16"/>
    </row>
  </sheetData>
  <hyperlinks>
    <hyperlink ref="B23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Y53"/>
  <sheetViews>
    <sheetView topLeftCell="I1" workbookViewId="0">
      <selection activeCell="R43" sqref="R43"/>
    </sheetView>
  </sheetViews>
  <sheetFormatPr baseColWidth="10" defaultRowHeight="10.199999999999999" x14ac:dyDescent="0.2"/>
  <cols>
    <col min="1" max="1" width="13.42578125" bestFit="1" customWidth="1"/>
    <col min="2" max="2" width="21.140625" bestFit="1" customWidth="1"/>
    <col min="16" max="16" width="13.42578125" bestFit="1" customWidth="1"/>
    <col min="17" max="17" width="21.140625" bestFit="1" customWidth="1"/>
    <col min="19" max="19" width="13.42578125" bestFit="1" customWidth="1"/>
    <col min="20" max="20" width="21.140625" bestFit="1" customWidth="1"/>
    <col min="22" max="22" width="13.42578125" bestFit="1" customWidth="1"/>
    <col min="23" max="23" width="21.140625" bestFit="1" customWidth="1"/>
    <col min="24" max="24" width="19.28515625" customWidth="1"/>
  </cols>
  <sheetData>
    <row r="1" spans="1:25" x14ac:dyDescent="0.2">
      <c r="A1" s="3" t="s">
        <v>1</v>
      </c>
      <c r="B1" t="s">
        <v>80</v>
      </c>
      <c r="D1" s="3" t="s">
        <v>1</v>
      </c>
      <c r="E1" t="s">
        <v>80</v>
      </c>
      <c r="G1" s="3" t="s">
        <v>1</v>
      </c>
      <c r="H1" t="s">
        <v>80</v>
      </c>
      <c r="P1" s="3" t="s">
        <v>140</v>
      </c>
      <c r="Q1" t="s" vm="2">
        <v>91</v>
      </c>
      <c r="S1" s="3" t="s">
        <v>140</v>
      </c>
      <c r="T1" t="s" vm="2">
        <v>91</v>
      </c>
      <c r="V1" s="3" t="s">
        <v>140</v>
      </c>
      <c r="W1" t="s" vm="2">
        <v>91</v>
      </c>
      <c r="X1" t="s">
        <v>144</v>
      </c>
      <c r="Y1" t="str" vm="2">
        <f>IF(Q1="All","Midt-Norge",Q1)</f>
        <v>Trøndelag</v>
      </c>
    </row>
    <row r="2" spans="1:25" x14ac:dyDescent="0.2">
      <c r="A2" s="3" t="s">
        <v>54</v>
      </c>
      <c r="B2" t="s">
        <v>2</v>
      </c>
      <c r="D2" s="3" t="s">
        <v>54</v>
      </c>
      <c r="E2" t="s">
        <v>77</v>
      </c>
      <c r="G2" s="3" t="s">
        <v>54</v>
      </c>
      <c r="H2" t="s">
        <v>76</v>
      </c>
      <c r="J2">
        <f>H3</f>
        <v>2016</v>
      </c>
      <c r="P2" s="3" t="s">
        <v>0</v>
      </c>
      <c r="Q2" t="s" vm="3">
        <v>148</v>
      </c>
      <c r="S2" s="3" t="s">
        <v>0</v>
      </c>
      <c r="T2" t="s" vm="3">
        <v>148</v>
      </c>
      <c r="V2" s="3" t="s">
        <v>0</v>
      </c>
      <c r="W2" t="s" vm="3">
        <v>148</v>
      </c>
      <c r="X2" t="s">
        <v>80</v>
      </c>
    </row>
    <row r="3" spans="1:25" x14ac:dyDescent="0.2">
      <c r="A3" s="3" t="s">
        <v>0</v>
      </c>
      <c r="B3" s="4">
        <v>2016</v>
      </c>
      <c r="D3" s="3" t="s">
        <v>0</v>
      </c>
      <c r="E3" s="4">
        <v>2016</v>
      </c>
      <c r="G3" s="3" t="s">
        <v>0</v>
      </c>
      <c r="H3" s="4">
        <v>2016</v>
      </c>
      <c r="J3" t="str">
        <f>CONCATENATE("Antall melkeleverandører (hentepunkt) i ",J2)</f>
        <v>Antall melkeleverandører (hentepunkt) i 2016</v>
      </c>
      <c r="X3" t="s">
        <v>147</v>
      </c>
      <c r="Y3" t="str" vm="3">
        <f>IF(W2=X2,X3,IF(W2=X1,X3,T2))</f>
        <v>2018</v>
      </c>
    </row>
    <row r="4" spans="1:25" x14ac:dyDescent="0.2">
      <c r="J4" t="str">
        <f>CONCATENATE("Innveid melkemengde i tusen liter i ",J2)</f>
        <v>Innveid melkemengde i tusen liter i 2016</v>
      </c>
      <c r="P4" s="3" t="s">
        <v>53</v>
      </c>
      <c r="Q4" t="s">
        <v>143</v>
      </c>
      <c r="S4" s="3" t="s">
        <v>53</v>
      </c>
      <c r="T4" t="s">
        <v>146</v>
      </c>
      <c r="V4" s="3" t="s">
        <v>53</v>
      </c>
      <c r="W4" t="s">
        <v>145</v>
      </c>
    </row>
    <row r="5" spans="1:25" x14ac:dyDescent="0.2">
      <c r="B5" t="s">
        <v>55</v>
      </c>
      <c r="E5" t="s">
        <v>55</v>
      </c>
      <c r="H5" t="s">
        <v>55</v>
      </c>
      <c r="J5" t="str">
        <f>CONCATENATE("Gjennomsnittlig innveid melkemengde per foretak (hentepunkt) i ",J2)</f>
        <v>Gjennomsnittlig innveid melkemengde per foretak (hentepunkt) i 2016</v>
      </c>
      <c r="P5" s="4" t="s">
        <v>31</v>
      </c>
      <c r="Q5" s="1">
        <v>2</v>
      </c>
      <c r="S5" s="4" t="s">
        <v>42</v>
      </c>
      <c r="T5" s="1">
        <v>410.36700000000002</v>
      </c>
      <c r="V5" s="4" t="s">
        <v>42</v>
      </c>
      <c r="W5" s="1">
        <v>68.394499999999994</v>
      </c>
      <c r="Y5" t="str">
        <f>CONCATENATE("Antall melkeleverandører (hentepunkt) kommunevis i ",Y3)</f>
        <v>Antall melkeleverandører (hentepunkt) kommunevis i 2018</v>
      </c>
    </row>
    <row r="6" spans="1:25" x14ac:dyDescent="0.2">
      <c r="A6" s="4" t="s">
        <v>31</v>
      </c>
      <c r="B6" s="1">
        <v>2</v>
      </c>
      <c r="D6" s="4" t="s">
        <v>42</v>
      </c>
      <c r="E6" s="1">
        <v>487.25200000000001</v>
      </c>
      <c r="G6" s="4" t="s">
        <v>42</v>
      </c>
      <c r="H6" s="1">
        <v>81.208666666666673</v>
      </c>
      <c r="P6" s="4" t="s">
        <v>8</v>
      </c>
      <c r="Q6" s="1">
        <v>3</v>
      </c>
      <c r="S6" s="4" t="s">
        <v>8</v>
      </c>
      <c r="T6" s="1">
        <v>524.39400000000001</v>
      </c>
      <c r="V6" s="4" t="s">
        <v>21</v>
      </c>
      <c r="W6" s="1">
        <v>113.88239999999999</v>
      </c>
      <c r="Y6" t="str">
        <f>CONCATENATE("Innveid melkemengde kommunevis i ",Y3," i tusen liter")</f>
        <v>Innveid melkemengde kommunevis i 2018 i tusen liter</v>
      </c>
    </row>
    <row r="7" spans="1:25" x14ac:dyDescent="0.2">
      <c r="A7" s="4" t="s">
        <v>8</v>
      </c>
      <c r="B7" s="1">
        <v>3</v>
      </c>
      <c r="D7" s="4" t="s">
        <v>8</v>
      </c>
      <c r="E7" s="1">
        <v>508.65100000000001</v>
      </c>
      <c r="G7" s="4" t="s">
        <v>7</v>
      </c>
      <c r="H7" s="1">
        <v>104.6168</v>
      </c>
      <c r="J7" t="str">
        <f>CONCATENATE("Melkeleveranser - antall foretak, innveid mengde og gjenomsnittsleveranse i ",J2)</f>
        <v>Melkeleveranser - antall foretak, innveid mengde og gjenomsnittsleveranse i 2016</v>
      </c>
      <c r="P7" s="4" t="s">
        <v>42</v>
      </c>
      <c r="Q7" s="1">
        <v>6</v>
      </c>
      <c r="S7" s="4" t="s">
        <v>31</v>
      </c>
      <c r="T7" s="1">
        <v>656.49300000000005</v>
      </c>
      <c r="V7" s="4" t="s">
        <v>7</v>
      </c>
      <c r="W7" s="1">
        <v>131.69363636363636</v>
      </c>
      <c r="Y7" t="str">
        <f>CONCATENATE("Gjennomsnittlig innveid melkemengde per foretak i ",Y3," i tusen liter")</f>
        <v>Gjennomsnittlig innveid melkemengde per foretak i 2018 i tusen liter</v>
      </c>
    </row>
    <row r="8" spans="1:25" x14ac:dyDescent="0.2">
      <c r="A8" s="4" t="s">
        <v>42</v>
      </c>
      <c r="B8" s="1">
        <v>6</v>
      </c>
      <c r="D8" s="4" t="s">
        <v>31</v>
      </c>
      <c r="E8" s="1">
        <v>605.46199999999999</v>
      </c>
      <c r="G8" s="4" t="s">
        <v>21</v>
      </c>
      <c r="H8" s="1">
        <v>113.58</v>
      </c>
      <c r="P8" s="4" t="s">
        <v>25</v>
      </c>
      <c r="Q8" s="1">
        <v>7</v>
      </c>
      <c r="S8" s="4" t="s">
        <v>25</v>
      </c>
      <c r="T8" s="1">
        <v>1210.597</v>
      </c>
      <c r="V8" s="4" t="s">
        <v>32</v>
      </c>
      <c r="W8" s="1">
        <v>141.26448837209304</v>
      </c>
    </row>
    <row r="9" spans="1:25" x14ac:dyDescent="0.2">
      <c r="A9" s="4" t="s">
        <v>25</v>
      </c>
      <c r="B9" s="1">
        <v>7</v>
      </c>
      <c r="D9" s="4" t="s">
        <v>25</v>
      </c>
      <c r="E9" s="1">
        <v>1143.146</v>
      </c>
      <c r="G9" s="4" t="s">
        <v>22</v>
      </c>
      <c r="H9" s="1">
        <v>134.93439361702127</v>
      </c>
      <c r="P9" s="4" t="s">
        <v>33</v>
      </c>
      <c r="Q9" s="1">
        <v>8</v>
      </c>
      <c r="S9" s="4" t="s">
        <v>33</v>
      </c>
      <c r="T9" s="1">
        <v>1391.5530000000001</v>
      </c>
      <c r="V9" s="4" t="s">
        <v>37</v>
      </c>
      <c r="W9" s="1">
        <v>142.64599999999999</v>
      </c>
      <c r="Y9" t="str">
        <f>CONCATENATE("Melkeleveranser - antall foretak, innveid mengde og gjennomsnittsleveranse i ",Y3)</f>
        <v>Melkeleveranser - antall foretak, innveid mengde og gjennomsnittsleveranse i 2018</v>
      </c>
    </row>
    <row r="10" spans="1:25" x14ac:dyDescent="0.2">
      <c r="A10" s="4" t="s">
        <v>48</v>
      </c>
      <c r="B10" s="1">
        <v>9</v>
      </c>
      <c r="D10" s="4" t="s">
        <v>7</v>
      </c>
      <c r="E10" s="1">
        <v>1569.252</v>
      </c>
      <c r="G10" s="4" t="s">
        <v>51</v>
      </c>
      <c r="H10" s="1">
        <v>138.14995999999999</v>
      </c>
      <c r="P10" s="4" t="s">
        <v>48</v>
      </c>
      <c r="Q10" s="1">
        <v>8</v>
      </c>
      <c r="S10" s="4" t="s">
        <v>7</v>
      </c>
      <c r="T10" s="1">
        <v>1448.63</v>
      </c>
      <c r="V10" s="4" t="s">
        <v>22</v>
      </c>
      <c r="W10" s="1">
        <v>149.07118604651163</v>
      </c>
    </row>
    <row r="11" spans="1:25" x14ac:dyDescent="0.2">
      <c r="A11" s="4" t="s">
        <v>43</v>
      </c>
      <c r="B11" s="1">
        <v>9</v>
      </c>
      <c r="D11" s="4" t="s">
        <v>33</v>
      </c>
      <c r="E11" s="1">
        <v>1595.4359999999999</v>
      </c>
      <c r="G11" s="4" t="s">
        <v>32</v>
      </c>
      <c r="H11" s="1">
        <v>139.57972916666668</v>
      </c>
      <c r="P11" s="4" t="s">
        <v>43</v>
      </c>
      <c r="Q11" s="1">
        <v>9</v>
      </c>
      <c r="S11" s="4" t="s">
        <v>43</v>
      </c>
      <c r="T11" s="1">
        <v>1729.116</v>
      </c>
      <c r="V11" s="4" t="s">
        <v>4</v>
      </c>
      <c r="W11" s="1">
        <v>154.30645454545456</v>
      </c>
    </row>
    <row r="12" spans="1:25" x14ac:dyDescent="0.2">
      <c r="A12" s="4" t="s">
        <v>33</v>
      </c>
      <c r="B12" s="1">
        <v>10</v>
      </c>
      <c r="D12" s="4" t="s">
        <v>43</v>
      </c>
      <c r="E12" s="1">
        <v>1797.222</v>
      </c>
      <c r="G12" s="4" t="s">
        <v>37</v>
      </c>
      <c r="H12" s="1">
        <v>144.62733333333333</v>
      </c>
      <c r="P12" s="4" t="s">
        <v>26</v>
      </c>
      <c r="Q12" s="1">
        <v>11</v>
      </c>
      <c r="S12" s="4" t="s">
        <v>48</v>
      </c>
      <c r="T12" s="1">
        <v>1916.7070000000001</v>
      </c>
      <c r="V12" s="4" t="s">
        <v>51</v>
      </c>
      <c r="W12" s="1">
        <v>156.17414285714287</v>
      </c>
    </row>
    <row r="13" spans="1:25" x14ac:dyDescent="0.2">
      <c r="A13" s="4" t="s">
        <v>26</v>
      </c>
      <c r="B13" s="1">
        <v>11</v>
      </c>
      <c r="D13" s="4" t="s">
        <v>26</v>
      </c>
      <c r="E13" s="1">
        <v>1924.3589999999999</v>
      </c>
      <c r="G13" s="4" t="s">
        <v>20</v>
      </c>
      <c r="H13" s="1">
        <v>145.44523076923076</v>
      </c>
      <c r="P13" s="4" t="s">
        <v>7</v>
      </c>
      <c r="Q13" s="1">
        <v>11</v>
      </c>
      <c r="S13" s="4" t="s">
        <v>26</v>
      </c>
      <c r="T13" s="1">
        <v>2065.7919999999999</v>
      </c>
      <c r="V13" s="4" t="s">
        <v>28</v>
      </c>
      <c r="W13" s="1">
        <v>157.83621428571428</v>
      </c>
    </row>
    <row r="14" spans="1:25" x14ac:dyDescent="0.2">
      <c r="A14" s="4" t="s">
        <v>7</v>
      </c>
      <c r="B14" s="1">
        <v>15</v>
      </c>
      <c r="D14" s="4" t="s">
        <v>48</v>
      </c>
      <c r="E14" s="1">
        <v>1955.259</v>
      </c>
      <c r="G14" s="4" t="s">
        <v>28</v>
      </c>
      <c r="H14" s="1">
        <v>148.36906666666667</v>
      </c>
      <c r="P14" s="4" t="s">
        <v>28</v>
      </c>
      <c r="Q14" s="1">
        <v>14</v>
      </c>
      <c r="S14" s="4" t="s">
        <v>28</v>
      </c>
      <c r="T14" s="1">
        <v>2209.7069999999999</v>
      </c>
      <c r="V14" s="4" t="s">
        <v>20</v>
      </c>
      <c r="W14" s="1">
        <v>159.43807894736844</v>
      </c>
    </row>
    <row r="15" spans="1:25" x14ac:dyDescent="0.2">
      <c r="A15" s="4" t="s">
        <v>28</v>
      </c>
      <c r="B15" s="1">
        <v>15</v>
      </c>
      <c r="D15" s="4" t="s">
        <v>28</v>
      </c>
      <c r="E15" s="1">
        <v>2225.5360000000001</v>
      </c>
      <c r="G15" s="4" t="s">
        <v>34</v>
      </c>
      <c r="H15" s="1">
        <v>148.8761282051282</v>
      </c>
      <c r="P15" s="4" t="s">
        <v>15</v>
      </c>
      <c r="Q15" s="1">
        <v>14</v>
      </c>
      <c r="S15" s="4" t="s">
        <v>21</v>
      </c>
      <c r="T15" s="1">
        <v>2277.6480000000001</v>
      </c>
      <c r="V15" s="4" t="s">
        <v>17</v>
      </c>
      <c r="W15" s="1">
        <v>164.72153333333333</v>
      </c>
    </row>
    <row r="16" spans="1:25" x14ac:dyDescent="0.2">
      <c r="A16" s="4" t="s">
        <v>15</v>
      </c>
      <c r="B16" s="1">
        <v>16</v>
      </c>
      <c r="D16" s="4" t="s">
        <v>21</v>
      </c>
      <c r="E16" s="1">
        <v>2385.1799999999998</v>
      </c>
      <c r="G16" s="4" t="s">
        <v>17</v>
      </c>
      <c r="H16" s="1">
        <v>152.99284615384616</v>
      </c>
      <c r="P16" s="4" t="s">
        <v>47</v>
      </c>
      <c r="Q16" s="1">
        <v>15</v>
      </c>
      <c r="S16" s="4" t="s">
        <v>37</v>
      </c>
      <c r="T16" s="1">
        <v>2424.982</v>
      </c>
      <c r="V16" s="4" t="s">
        <v>45</v>
      </c>
      <c r="W16" s="1">
        <v>168.805125</v>
      </c>
    </row>
    <row r="17" spans="1:23" x14ac:dyDescent="0.2">
      <c r="A17" s="4" t="s">
        <v>14</v>
      </c>
      <c r="B17" s="1">
        <v>16</v>
      </c>
      <c r="D17" s="4" t="s">
        <v>37</v>
      </c>
      <c r="E17" s="1">
        <v>2603.2919999999999</v>
      </c>
      <c r="G17" s="4" t="s">
        <v>6</v>
      </c>
      <c r="H17" s="1">
        <v>155.01834782608697</v>
      </c>
      <c r="P17" s="4" t="s">
        <v>14</v>
      </c>
      <c r="Q17" s="1">
        <v>15</v>
      </c>
      <c r="S17" s="4" t="s">
        <v>24</v>
      </c>
      <c r="T17" s="1">
        <v>3077.8649999999998</v>
      </c>
      <c r="V17" s="4" t="s">
        <v>25</v>
      </c>
      <c r="W17" s="1">
        <v>172.94242857142859</v>
      </c>
    </row>
    <row r="18" spans="1:23" x14ac:dyDescent="0.2">
      <c r="A18" s="4" t="s">
        <v>24</v>
      </c>
      <c r="B18" s="1">
        <v>16</v>
      </c>
      <c r="D18" s="4" t="s">
        <v>24</v>
      </c>
      <c r="E18" s="1">
        <v>2817.873</v>
      </c>
      <c r="G18" s="4" t="s">
        <v>33</v>
      </c>
      <c r="H18" s="1">
        <v>159.5436</v>
      </c>
      <c r="P18" s="4" t="s">
        <v>24</v>
      </c>
      <c r="Q18" s="1">
        <v>15</v>
      </c>
      <c r="S18" s="4" t="s">
        <v>51</v>
      </c>
      <c r="T18" s="1">
        <v>3279.6570000000002</v>
      </c>
      <c r="V18" s="4" t="s">
        <v>33</v>
      </c>
      <c r="W18" s="1">
        <v>173.94412500000001</v>
      </c>
    </row>
    <row r="19" spans="1:23" x14ac:dyDescent="0.2">
      <c r="A19" s="4" t="s">
        <v>47</v>
      </c>
      <c r="B19" s="1">
        <v>16</v>
      </c>
      <c r="D19" s="4" t="s">
        <v>14</v>
      </c>
      <c r="E19" s="1">
        <v>3277.9540000000002</v>
      </c>
      <c r="G19" s="4" t="s">
        <v>16</v>
      </c>
      <c r="H19" s="1">
        <v>163.03407272727273</v>
      </c>
      <c r="P19" s="4" t="s">
        <v>41</v>
      </c>
      <c r="Q19" s="1">
        <v>17</v>
      </c>
      <c r="S19" s="4" t="s">
        <v>6</v>
      </c>
      <c r="T19" s="1">
        <v>3308.078</v>
      </c>
      <c r="V19" s="4" t="s">
        <v>8</v>
      </c>
      <c r="W19" s="1">
        <v>174.798</v>
      </c>
    </row>
    <row r="20" spans="1:23" x14ac:dyDescent="0.2">
      <c r="A20" s="4" t="s">
        <v>37</v>
      </c>
      <c r="B20" s="1">
        <v>18</v>
      </c>
      <c r="D20" s="4" t="s">
        <v>51</v>
      </c>
      <c r="E20" s="1">
        <v>3453.7489999999998</v>
      </c>
      <c r="G20" s="4" t="s">
        <v>25</v>
      </c>
      <c r="H20" s="1">
        <v>163.30657142857143</v>
      </c>
      <c r="P20" s="4" t="s">
        <v>6</v>
      </c>
      <c r="Q20" s="1">
        <v>17</v>
      </c>
      <c r="S20" s="4" t="s">
        <v>4</v>
      </c>
      <c r="T20" s="1">
        <v>3394.7420000000002</v>
      </c>
      <c r="V20" s="4" t="s">
        <v>40</v>
      </c>
      <c r="W20" s="1">
        <v>177.39463043478261</v>
      </c>
    </row>
    <row r="21" spans="1:23" x14ac:dyDescent="0.2">
      <c r="A21" s="4" t="s">
        <v>44</v>
      </c>
      <c r="B21" s="1">
        <v>18</v>
      </c>
      <c r="D21" s="4" t="s">
        <v>6</v>
      </c>
      <c r="E21" s="1">
        <v>3565.422</v>
      </c>
      <c r="G21" s="4" t="s">
        <v>45</v>
      </c>
      <c r="H21" s="1">
        <v>164.63647058823531</v>
      </c>
      <c r="P21" s="4" t="s">
        <v>44</v>
      </c>
      <c r="Q21" s="1">
        <v>17</v>
      </c>
      <c r="S21" s="4" t="s">
        <v>14</v>
      </c>
      <c r="T21" s="1">
        <v>3471.2020000000002</v>
      </c>
      <c r="V21" s="4" t="s">
        <v>23</v>
      </c>
      <c r="W21" s="1">
        <v>180.28797777777777</v>
      </c>
    </row>
    <row r="22" spans="1:23" x14ac:dyDescent="0.2">
      <c r="A22" s="4" t="s">
        <v>41</v>
      </c>
      <c r="B22" s="1">
        <v>19</v>
      </c>
      <c r="D22" s="4" t="s">
        <v>15</v>
      </c>
      <c r="E22" s="1">
        <v>3715.2779999999998</v>
      </c>
      <c r="G22" s="4" t="s">
        <v>23</v>
      </c>
      <c r="H22" s="1">
        <v>165.16458333333333</v>
      </c>
      <c r="P22" s="4" t="s">
        <v>37</v>
      </c>
      <c r="Q22" s="1">
        <v>17</v>
      </c>
      <c r="S22" s="4" t="s">
        <v>15</v>
      </c>
      <c r="T22" s="1">
        <v>3569.7379999999998</v>
      </c>
      <c r="V22" s="4" t="s">
        <v>16</v>
      </c>
      <c r="W22" s="1">
        <v>181.86748076923078</v>
      </c>
    </row>
    <row r="23" spans="1:23" x14ac:dyDescent="0.2">
      <c r="A23" s="4" t="s">
        <v>30</v>
      </c>
      <c r="B23" s="1">
        <v>21</v>
      </c>
      <c r="D23" s="4" t="s">
        <v>41</v>
      </c>
      <c r="E23" s="1">
        <v>3788.739</v>
      </c>
      <c r="G23" s="4" t="s">
        <v>40</v>
      </c>
      <c r="H23" s="1">
        <v>167.82075</v>
      </c>
      <c r="P23" s="4" t="s">
        <v>30</v>
      </c>
      <c r="Q23" s="1">
        <v>20</v>
      </c>
      <c r="S23" s="4" t="s">
        <v>47</v>
      </c>
      <c r="T23" s="1">
        <v>3831.3760000000002</v>
      </c>
      <c r="V23" s="4" t="s">
        <v>26</v>
      </c>
      <c r="W23" s="1">
        <v>187.79927272727272</v>
      </c>
    </row>
    <row r="24" spans="1:23" x14ac:dyDescent="0.2">
      <c r="A24" s="4" t="s">
        <v>21</v>
      </c>
      <c r="B24" s="1">
        <v>21</v>
      </c>
      <c r="D24" s="4" t="s">
        <v>47</v>
      </c>
      <c r="E24" s="1">
        <v>3827.4650000000001</v>
      </c>
      <c r="G24" s="4" t="s">
        <v>8</v>
      </c>
      <c r="H24" s="1">
        <v>169.55033333333333</v>
      </c>
      <c r="P24" s="4" t="s">
        <v>21</v>
      </c>
      <c r="Q24" s="1">
        <v>20</v>
      </c>
      <c r="S24" s="4" t="s">
        <v>41</v>
      </c>
      <c r="T24" s="1">
        <v>3922.2640000000001</v>
      </c>
      <c r="V24" s="4" t="s">
        <v>43</v>
      </c>
      <c r="W24" s="1">
        <v>192.124</v>
      </c>
    </row>
    <row r="25" spans="1:23" x14ac:dyDescent="0.2">
      <c r="A25" s="4" t="s">
        <v>6</v>
      </c>
      <c r="B25" s="1">
        <v>23</v>
      </c>
      <c r="D25" s="4" t="s">
        <v>4</v>
      </c>
      <c r="E25" s="1">
        <v>4360.049</v>
      </c>
      <c r="G25" s="4" t="s">
        <v>4</v>
      </c>
      <c r="H25" s="1">
        <v>174.40196</v>
      </c>
      <c r="P25" s="4" t="s">
        <v>51</v>
      </c>
      <c r="Q25" s="1">
        <v>21</v>
      </c>
      <c r="S25" s="4" t="s">
        <v>30</v>
      </c>
      <c r="T25" s="1">
        <v>4430.0870000000004</v>
      </c>
      <c r="V25" s="4" t="s">
        <v>6</v>
      </c>
      <c r="W25" s="1">
        <v>194.59282352941179</v>
      </c>
    </row>
    <row r="26" spans="1:23" x14ac:dyDescent="0.2">
      <c r="A26" s="4" t="s">
        <v>49</v>
      </c>
      <c r="B26" s="1">
        <v>24</v>
      </c>
      <c r="D26" s="4" t="s">
        <v>30</v>
      </c>
      <c r="E26" s="1">
        <v>4397.357</v>
      </c>
      <c r="G26" s="4" t="s">
        <v>26</v>
      </c>
      <c r="H26" s="1">
        <v>174.94172727272726</v>
      </c>
      <c r="P26" s="4" t="s">
        <v>4</v>
      </c>
      <c r="Q26" s="1">
        <v>22</v>
      </c>
      <c r="S26" s="4" t="s">
        <v>45</v>
      </c>
      <c r="T26" s="1">
        <v>5401.7640000000001</v>
      </c>
      <c r="V26" s="4" t="s">
        <v>24</v>
      </c>
      <c r="W26" s="1">
        <v>205.191</v>
      </c>
    </row>
    <row r="27" spans="1:23" x14ac:dyDescent="0.2">
      <c r="A27" s="4" t="s">
        <v>51</v>
      </c>
      <c r="B27" s="1">
        <v>25</v>
      </c>
      <c r="D27" s="4" t="s">
        <v>44</v>
      </c>
      <c r="E27" s="1">
        <v>5544.7619999999997</v>
      </c>
      <c r="G27" s="4" t="s">
        <v>24</v>
      </c>
      <c r="H27" s="1">
        <v>176.1170625</v>
      </c>
      <c r="P27" s="4" t="s">
        <v>49</v>
      </c>
      <c r="Q27" s="1">
        <v>24</v>
      </c>
      <c r="S27" s="4" t="s">
        <v>49</v>
      </c>
      <c r="T27" s="1">
        <v>5542.8289999999997</v>
      </c>
      <c r="V27" s="4" t="s">
        <v>39</v>
      </c>
      <c r="W27" s="1">
        <v>206.22158181818182</v>
      </c>
    </row>
    <row r="28" spans="1:23" x14ac:dyDescent="0.2">
      <c r="A28" s="4" t="s">
        <v>4</v>
      </c>
      <c r="B28" s="1">
        <v>25</v>
      </c>
      <c r="D28" s="4" t="s">
        <v>49</v>
      </c>
      <c r="E28" s="1">
        <v>5580.6149999999998</v>
      </c>
      <c r="G28" s="4" t="s">
        <v>10</v>
      </c>
      <c r="H28" s="1">
        <v>194.0403</v>
      </c>
      <c r="P28" s="4" t="s">
        <v>9</v>
      </c>
      <c r="Q28" s="1">
        <v>26</v>
      </c>
      <c r="S28" s="4" t="s">
        <v>44</v>
      </c>
      <c r="T28" s="1">
        <v>5778.6459999999997</v>
      </c>
      <c r="V28" s="4" t="s">
        <v>10</v>
      </c>
      <c r="W28" s="1">
        <v>209.09382142857143</v>
      </c>
    </row>
    <row r="29" spans="1:23" x14ac:dyDescent="0.2">
      <c r="A29" s="4" t="s">
        <v>10</v>
      </c>
      <c r="B29" s="1">
        <v>30</v>
      </c>
      <c r="D29" s="4" t="s">
        <v>45</v>
      </c>
      <c r="E29" s="1">
        <v>5597.64</v>
      </c>
      <c r="G29" s="4" t="s">
        <v>39</v>
      </c>
      <c r="H29" s="1">
        <v>198.41844827586209</v>
      </c>
      <c r="P29" s="4" t="s">
        <v>10</v>
      </c>
      <c r="Q29" s="1">
        <v>28</v>
      </c>
      <c r="S29" s="4" t="s">
        <v>10</v>
      </c>
      <c r="T29" s="1">
        <v>5854.6270000000004</v>
      </c>
      <c r="V29" s="4" t="s">
        <v>99</v>
      </c>
      <c r="W29" s="1">
        <v>211.95645348837209</v>
      </c>
    </row>
    <row r="30" spans="1:23" x14ac:dyDescent="0.2">
      <c r="A30" s="4" t="s">
        <v>5</v>
      </c>
      <c r="B30" s="1">
        <v>31</v>
      </c>
      <c r="D30" s="4" t="s">
        <v>20</v>
      </c>
      <c r="E30" s="1">
        <v>5672.3639999999996</v>
      </c>
      <c r="G30" s="4" t="s">
        <v>41</v>
      </c>
      <c r="H30" s="1">
        <v>199.4073157894737</v>
      </c>
      <c r="P30" s="4" t="s">
        <v>5</v>
      </c>
      <c r="Q30" s="1">
        <v>30</v>
      </c>
      <c r="S30" s="4" t="s">
        <v>20</v>
      </c>
      <c r="T30" s="1">
        <v>6058.6469999999999</v>
      </c>
      <c r="V30" s="4" t="s">
        <v>36</v>
      </c>
      <c r="W30" s="1">
        <v>217.72336065573768</v>
      </c>
    </row>
    <row r="31" spans="1:23" x14ac:dyDescent="0.2">
      <c r="A31" s="4" t="s">
        <v>9</v>
      </c>
      <c r="B31" s="1">
        <v>31</v>
      </c>
      <c r="D31" s="4" t="s">
        <v>34</v>
      </c>
      <c r="E31" s="1">
        <v>5806.1689999999999</v>
      </c>
      <c r="G31" s="4" t="s">
        <v>43</v>
      </c>
      <c r="H31" s="1">
        <v>199.69133333333332</v>
      </c>
      <c r="P31" s="4" t="s">
        <v>12</v>
      </c>
      <c r="Q31" s="1">
        <v>30</v>
      </c>
      <c r="S31" s="4" t="s">
        <v>32</v>
      </c>
      <c r="T31" s="1">
        <v>6074.3729999999996</v>
      </c>
      <c r="V31" s="4" t="s">
        <v>27</v>
      </c>
      <c r="W31" s="1">
        <v>219.052975</v>
      </c>
    </row>
    <row r="32" spans="1:23" x14ac:dyDescent="0.2">
      <c r="A32" s="4" t="s">
        <v>45</v>
      </c>
      <c r="B32" s="1">
        <v>34</v>
      </c>
      <c r="D32" s="4" t="s">
        <v>10</v>
      </c>
      <c r="E32" s="1">
        <v>5821.2089999999998</v>
      </c>
      <c r="G32" s="4" t="s">
        <v>36</v>
      </c>
      <c r="H32" s="1">
        <v>200.51863076923075</v>
      </c>
      <c r="P32" s="4" t="s">
        <v>45</v>
      </c>
      <c r="Q32" s="1">
        <v>32</v>
      </c>
      <c r="S32" s="4" t="s">
        <v>9</v>
      </c>
      <c r="T32" s="1">
        <v>6365.4160000000002</v>
      </c>
      <c r="V32" s="4" t="s">
        <v>46</v>
      </c>
      <c r="W32" s="1">
        <v>220.06152083333333</v>
      </c>
    </row>
    <row r="33" spans="1:23" x14ac:dyDescent="0.2">
      <c r="A33" s="4" t="s">
        <v>12</v>
      </c>
      <c r="B33" s="1">
        <v>35</v>
      </c>
      <c r="D33" s="4" t="s">
        <v>32</v>
      </c>
      <c r="E33" s="1">
        <v>6699.8270000000002</v>
      </c>
      <c r="G33" s="4" t="s">
        <v>27</v>
      </c>
      <c r="H33" s="1">
        <v>201.45627500000001</v>
      </c>
      <c r="P33" s="4" t="s">
        <v>19</v>
      </c>
      <c r="Q33" s="1">
        <v>36</v>
      </c>
      <c r="S33" s="4" t="s">
        <v>5</v>
      </c>
      <c r="T33" s="1">
        <v>7080.8639999999996</v>
      </c>
      <c r="V33" s="4" t="s">
        <v>38</v>
      </c>
      <c r="W33" s="1">
        <v>221.26991836734695</v>
      </c>
    </row>
    <row r="34" spans="1:23" x14ac:dyDescent="0.2">
      <c r="A34" s="4" t="s">
        <v>34</v>
      </c>
      <c r="B34" s="1">
        <v>39</v>
      </c>
      <c r="D34" s="4" t="s">
        <v>5</v>
      </c>
      <c r="E34" s="1">
        <v>6872.8720000000003</v>
      </c>
      <c r="G34" s="4" t="s">
        <v>19</v>
      </c>
      <c r="H34" s="1">
        <v>202.97658536585368</v>
      </c>
      <c r="P34" s="4" t="s">
        <v>20</v>
      </c>
      <c r="Q34" s="1">
        <v>38</v>
      </c>
      <c r="S34" s="4" t="s">
        <v>12</v>
      </c>
      <c r="T34" s="1">
        <v>7207.5789999999997</v>
      </c>
      <c r="V34" s="4" t="s">
        <v>30</v>
      </c>
      <c r="W34" s="1">
        <v>221.50435000000002</v>
      </c>
    </row>
    <row r="35" spans="1:23" x14ac:dyDescent="0.2">
      <c r="A35" s="4" t="s">
        <v>20</v>
      </c>
      <c r="B35" s="1">
        <v>39</v>
      </c>
      <c r="D35" s="4" t="s">
        <v>12</v>
      </c>
      <c r="E35" s="1">
        <v>7191.7910000000002</v>
      </c>
      <c r="G35" s="4" t="s">
        <v>14</v>
      </c>
      <c r="H35" s="1">
        <v>204.87212500000001</v>
      </c>
      <c r="P35" s="4" t="s">
        <v>27</v>
      </c>
      <c r="Q35" s="1">
        <v>40</v>
      </c>
      <c r="S35" s="4" t="s">
        <v>17</v>
      </c>
      <c r="T35" s="1">
        <v>7412.4690000000001</v>
      </c>
      <c r="V35" s="4" t="s">
        <v>41</v>
      </c>
      <c r="W35" s="1">
        <v>230.72141176470586</v>
      </c>
    </row>
    <row r="36" spans="1:23" x14ac:dyDescent="0.2">
      <c r="A36" s="4" t="s">
        <v>27</v>
      </c>
      <c r="B36" s="1">
        <v>40</v>
      </c>
      <c r="D36" s="4" t="s">
        <v>9</v>
      </c>
      <c r="E36" s="1">
        <v>7195.3680000000004</v>
      </c>
      <c r="G36" s="4" t="s">
        <v>12</v>
      </c>
      <c r="H36" s="1">
        <v>205.47974285714287</v>
      </c>
      <c r="P36" s="4" t="s">
        <v>32</v>
      </c>
      <c r="Q36" s="1">
        <v>43</v>
      </c>
      <c r="S36" s="4" t="s">
        <v>23</v>
      </c>
      <c r="T36" s="1">
        <v>8112.9589999999998</v>
      </c>
      <c r="V36" s="4" t="s">
        <v>49</v>
      </c>
      <c r="W36" s="1">
        <v>230.95120833333334</v>
      </c>
    </row>
    <row r="37" spans="1:23" x14ac:dyDescent="0.2">
      <c r="A37" s="4" t="s">
        <v>19</v>
      </c>
      <c r="B37" s="1">
        <v>41</v>
      </c>
      <c r="D37" s="4" t="s">
        <v>23</v>
      </c>
      <c r="E37" s="1">
        <v>7927.9</v>
      </c>
      <c r="G37" s="4" t="s">
        <v>30</v>
      </c>
      <c r="H37" s="1">
        <v>209.39795238095238</v>
      </c>
      <c r="P37" s="4" t="s">
        <v>23</v>
      </c>
      <c r="Q37" s="1">
        <v>45</v>
      </c>
      <c r="S37" s="4" t="s">
        <v>40</v>
      </c>
      <c r="T37" s="1">
        <v>8160.1530000000002</v>
      </c>
      <c r="V37" s="4" t="s">
        <v>14</v>
      </c>
      <c r="W37" s="1">
        <v>231.41346666666666</v>
      </c>
    </row>
    <row r="38" spans="1:23" x14ac:dyDescent="0.2">
      <c r="A38" s="4" t="s">
        <v>40</v>
      </c>
      <c r="B38" s="1">
        <v>48</v>
      </c>
      <c r="D38" s="4" t="s">
        <v>17</v>
      </c>
      <c r="E38" s="1">
        <v>7955.6279999999997</v>
      </c>
      <c r="G38" s="4" t="s">
        <v>38</v>
      </c>
      <c r="H38" s="1">
        <v>209.40640384615384</v>
      </c>
      <c r="P38" s="4" t="s">
        <v>17</v>
      </c>
      <c r="Q38" s="1">
        <v>45</v>
      </c>
      <c r="S38" s="4" t="s">
        <v>19</v>
      </c>
      <c r="T38" s="1">
        <v>8630.7489999999998</v>
      </c>
      <c r="V38" s="4" t="s">
        <v>50</v>
      </c>
      <c r="W38" s="1">
        <v>231.42329310344829</v>
      </c>
    </row>
    <row r="39" spans="1:23" x14ac:dyDescent="0.2">
      <c r="A39" s="4" t="s">
        <v>32</v>
      </c>
      <c r="B39" s="1">
        <v>48</v>
      </c>
      <c r="D39" s="4" t="s">
        <v>40</v>
      </c>
      <c r="E39" s="1">
        <v>8055.3959999999997</v>
      </c>
      <c r="G39" s="4" t="s">
        <v>46</v>
      </c>
      <c r="H39" s="1">
        <v>212.08726923076924</v>
      </c>
      <c r="P39" s="4" t="s">
        <v>40</v>
      </c>
      <c r="Q39" s="1">
        <v>46</v>
      </c>
      <c r="S39" s="4" t="s">
        <v>27</v>
      </c>
      <c r="T39" s="1">
        <v>8762.1190000000006</v>
      </c>
      <c r="V39" s="4" t="s">
        <v>5</v>
      </c>
      <c r="W39" s="1">
        <v>236.02879999999999</v>
      </c>
    </row>
    <row r="40" spans="1:23" x14ac:dyDescent="0.2">
      <c r="A40" s="4" t="s">
        <v>23</v>
      </c>
      <c r="B40" s="1">
        <v>48</v>
      </c>
      <c r="D40" s="4" t="s">
        <v>27</v>
      </c>
      <c r="E40" s="1">
        <v>8058.2510000000002</v>
      </c>
      <c r="G40" s="4" t="s">
        <v>48</v>
      </c>
      <c r="H40" s="1">
        <v>217.251</v>
      </c>
      <c r="P40" s="4" t="s">
        <v>13</v>
      </c>
      <c r="Q40" s="1">
        <v>47</v>
      </c>
      <c r="S40" s="4" t="s">
        <v>16</v>
      </c>
      <c r="T40" s="1">
        <v>9457.1090000000004</v>
      </c>
      <c r="V40" s="4" t="s">
        <v>13</v>
      </c>
      <c r="W40" s="1">
        <v>239.30799999999999</v>
      </c>
    </row>
    <row r="41" spans="1:23" x14ac:dyDescent="0.2">
      <c r="A41" s="4" t="s">
        <v>11</v>
      </c>
      <c r="B41" s="1">
        <v>50</v>
      </c>
      <c r="D41" s="4" t="s">
        <v>19</v>
      </c>
      <c r="E41" s="1">
        <v>8322.0400000000009</v>
      </c>
      <c r="G41" s="4" t="s">
        <v>50</v>
      </c>
      <c r="H41" s="1">
        <v>219.96955932203389</v>
      </c>
      <c r="P41" s="4" t="s">
        <v>18</v>
      </c>
      <c r="Q41" s="1">
        <v>48</v>
      </c>
      <c r="S41" s="4" t="s">
        <v>46</v>
      </c>
      <c r="T41" s="1">
        <v>10562.953</v>
      </c>
      <c r="V41" s="4" t="s">
        <v>48</v>
      </c>
      <c r="W41" s="1">
        <v>239.58837500000001</v>
      </c>
    </row>
    <row r="42" spans="1:23" x14ac:dyDescent="0.2">
      <c r="A42" s="4" t="s">
        <v>13</v>
      </c>
      <c r="B42" s="1">
        <v>50</v>
      </c>
      <c r="D42" s="4" t="s">
        <v>16</v>
      </c>
      <c r="E42" s="1">
        <v>8966.8739999999998</v>
      </c>
      <c r="G42" s="4" t="s">
        <v>5</v>
      </c>
      <c r="H42" s="1">
        <v>221.7055483870968</v>
      </c>
      <c r="P42" s="4" t="s">
        <v>46</v>
      </c>
      <c r="Q42" s="1">
        <v>48</v>
      </c>
      <c r="S42" s="4" t="s">
        <v>38</v>
      </c>
      <c r="T42" s="1">
        <v>10842.226000000001</v>
      </c>
      <c r="V42" s="4" t="s">
        <v>19</v>
      </c>
      <c r="W42" s="1">
        <v>239.74302777777777</v>
      </c>
    </row>
    <row r="43" spans="1:23" x14ac:dyDescent="0.2">
      <c r="A43" s="4" t="s">
        <v>18</v>
      </c>
      <c r="B43" s="1">
        <v>51</v>
      </c>
      <c r="D43" s="4" t="s">
        <v>38</v>
      </c>
      <c r="E43" s="1">
        <v>10889.133</v>
      </c>
      <c r="G43" s="4" t="s">
        <v>13</v>
      </c>
      <c r="H43" s="1">
        <v>223.26246</v>
      </c>
      <c r="P43" s="4" t="s">
        <v>38</v>
      </c>
      <c r="Q43" s="1">
        <v>49</v>
      </c>
      <c r="S43" s="4" t="s">
        <v>13</v>
      </c>
      <c r="T43" s="1">
        <v>11247.476000000001</v>
      </c>
      <c r="V43" s="4" t="s">
        <v>12</v>
      </c>
      <c r="W43" s="1">
        <v>240.25263333333334</v>
      </c>
    </row>
    <row r="44" spans="1:23" x14ac:dyDescent="0.2">
      <c r="A44" s="4" t="s">
        <v>17</v>
      </c>
      <c r="B44" s="1">
        <v>52</v>
      </c>
      <c r="D44" s="4" t="s">
        <v>46</v>
      </c>
      <c r="E44" s="1">
        <v>11028.538</v>
      </c>
      <c r="G44" s="4" t="s">
        <v>9</v>
      </c>
      <c r="H44" s="1">
        <v>232.10864516129033</v>
      </c>
      <c r="P44" s="4" t="s">
        <v>16</v>
      </c>
      <c r="Q44" s="1">
        <v>52</v>
      </c>
      <c r="S44" s="4" t="s">
        <v>39</v>
      </c>
      <c r="T44" s="1">
        <v>11342.187</v>
      </c>
      <c r="V44" s="4" t="s">
        <v>29</v>
      </c>
      <c r="W44" s="1">
        <v>244.13212195121952</v>
      </c>
    </row>
    <row r="45" spans="1:23" x14ac:dyDescent="0.2">
      <c r="A45" s="4" t="s">
        <v>38</v>
      </c>
      <c r="B45" s="1">
        <v>52</v>
      </c>
      <c r="D45" s="4" t="s">
        <v>13</v>
      </c>
      <c r="E45" s="1">
        <v>11163.123</v>
      </c>
      <c r="G45" s="4" t="s">
        <v>15</v>
      </c>
      <c r="H45" s="1">
        <v>232.20487499999999</v>
      </c>
      <c r="P45" s="4" t="s">
        <v>39</v>
      </c>
      <c r="Q45" s="1">
        <v>55</v>
      </c>
      <c r="S45" s="4" t="s">
        <v>18</v>
      </c>
      <c r="T45" s="1">
        <v>12139.441000000001</v>
      </c>
      <c r="V45" s="4" t="s">
        <v>9</v>
      </c>
      <c r="W45" s="1">
        <v>244.82369230769231</v>
      </c>
    </row>
    <row r="46" spans="1:23" x14ac:dyDescent="0.2">
      <c r="A46" s="4" t="s">
        <v>46</v>
      </c>
      <c r="B46" s="1">
        <v>52</v>
      </c>
      <c r="D46" s="4" t="s">
        <v>39</v>
      </c>
      <c r="E46" s="1">
        <v>11508.27</v>
      </c>
      <c r="G46" s="4" t="s">
        <v>49</v>
      </c>
      <c r="H46" s="1">
        <v>232.52562499999999</v>
      </c>
      <c r="P46" s="4" t="s">
        <v>50</v>
      </c>
      <c r="Q46" s="1">
        <v>58</v>
      </c>
      <c r="S46" s="4" t="s">
        <v>22</v>
      </c>
      <c r="T46" s="1">
        <v>12820.121999999999</v>
      </c>
      <c r="V46" s="4" t="s">
        <v>18</v>
      </c>
      <c r="W46" s="1">
        <v>252.90502083333334</v>
      </c>
    </row>
    <row r="47" spans="1:23" x14ac:dyDescent="0.2">
      <c r="A47" s="4" t="s">
        <v>16</v>
      </c>
      <c r="B47" s="1">
        <v>55</v>
      </c>
      <c r="D47" s="4" t="s">
        <v>18</v>
      </c>
      <c r="E47" s="1">
        <v>12389.032999999999</v>
      </c>
      <c r="G47" s="4" t="s">
        <v>29</v>
      </c>
      <c r="H47" s="1">
        <v>236.24321093750001</v>
      </c>
      <c r="P47" s="4" t="s">
        <v>36</v>
      </c>
      <c r="Q47" s="1">
        <v>61</v>
      </c>
      <c r="S47" s="4" t="s">
        <v>36</v>
      </c>
      <c r="T47" s="1">
        <v>13281.125</v>
      </c>
      <c r="V47" s="4" t="s">
        <v>15</v>
      </c>
      <c r="W47" s="1">
        <v>254.98128571428572</v>
      </c>
    </row>
    <row r="48" spans="1:23" x14ac:dyDescent="0.2">
      <c r="A48" s="4" t="s">
        <v>39</v>
      </c>
      <c r="B48" s="1">
        <v>58</v>
      </c>
      <c r="D48" s="4" t="s">
        <v>11</v>
      </c>
      <c r="E48" s="1">
        <v>12616.627</v>
      </c>
      <c r="G48" s="4" t="s">
        <v>47</v>
      </c>
      <c r="H48" s="1">
        <v>239.21656250000001</v>
      </c>
      <c r="P48" s="4" t="s">
        <v>99</v>
      </c>
      <c r="Q48" s="1">
        <v>86</v>
      </c>
      <c r="S48" s="4" t="s">
        <v>50</v>
      </c>
      <c r="T48" s="1">
        <v>13422.550999999999</v>
      </c>
      <c r="V48" s="4" t="s">
        <v>47</v>
      </c>
      <c r="W48" s="1">
        <v>255.42506666666668</v>
      </c>
    </row>
    <row r="49" spans="1:23" x14ac:dyDescent="0.2">
      <c r="A49" s="4" t="s">
        <v>50</v>
      </c>
      <c r="B49" s="1">
        <v>59</v>
      </c>
      <c r="D49" s="4" t="s">
        <v>22</v>
      </c>
      <c r="E49" s="1">
        <v>12683.833000000001</v>
      </c>
      <c r="G49" s="4" t="s">
        <v>18</v>
      </c>
      <c r="H49" s="1">
        <v>242.92221568627451</v>
      </c>
      <c r="P49" s="4" t="s">
        <v>22</v>
      </c>
      <c r="Q49" s="1">
        <v>86</v>
      </c>
      <c r="S49" s="4" t="s">
        <v>99</v>
      </c>
      <c r="T49" s="1">
        <v>18228.255000000001</v>
      </c>
      <c r="V49" s="4" t="s">
        <v>35</v>
      </c>
      <c r="W49" s="1">
        <v>274.83624719101118</v>
      </c>
    </row>
    <row r="50" spans="1:23" x14ac:dyDescent="0.2">
      <c r="A50" s="4" t="s">
        <v>36</v>
      </c>
      <c r="B50" s="1">
        <v>65</v>
      </c>
      <c r="D50" s="4" t="s">
        <v>50</v>
      </c>
      <c r="E50" s="1">
        <v>12978.204</v>
      </c>
      <c r="G50" s="4" t="s">
        <v>11</v>
      </c>
      <c r="H50" s="1">
        <v>252.33253999999999</v>
      </c>
      <c r="P50" s="4" t="s">
        <v>35</v>
      </c>
      <c r="Q50" s="1">
        <v>89</v>
      </c>
      <c r="S50" s="4" t="s">
        <v>35</v>
      </c>
      <c r="T50" s="1">
        <v>24460.425999999999</v>
      </c>
      <c r="V50" s="4" t="s">
        <v>31</v>
      </c>
      <c r="W50" s="1">
        <v>328.24650000000003</v>
      </c>
    </row>
    <row r="51" spans="1:23" x14ac:dyDescent="0.2">
      <c r="A51" s="4" t="s">
        <v>35</v>
      </c>
      <c r="B51" s="1">
        <v>92</v>
      </c>
      <c r="D51" s="4" t="s">
        <v>36</v>
      </c>
      <c r="E51" s="1">
        <v>13033.710999999999</v>
      </c>
      <c r="G51" s="4" t="s">
        <v>35</v>
      </c>
      <c r="H51" s="1">
        <v>262.69497826086956</v>
      </c>
      <c r="P51" s="4" t="s">
        <v>29</v>
      </c>
      <c r="Q51" s="1">
        <v>123</v>
      </c>
      <c r="S51" s="4" t="s">
        <v>29</v>
      </c>
      <c r="T51" s="1">
        <v>30028.251</v>
      </c>
      <c r="V51" s="4" t="s">
        <v>44</v>
      </c>
      <c r="W51" s="1">
        <v>339.92035294117647</v>
      </c>
    </row>
    <row r="52" spans="1:23" x14ac:dyDescent="0.2">
      <c r="A52" s="4" t="s">
        <v>22</v>
      </c>
      <c r="B52" s="1">
        <v>94</v>
      </c>
      <c r="D52" s="4" t="s">
        <v>35</v>
      </c>
      <c r="E52" s="1">
        <v>24167.937999999998</v>
      </c>
      <c r="G52" s="4" t="s">
        <v>31</v>
      </c>
      <c r="H52" s="1">
        <v>302.73099999999999</v>
      </c>
      <c r="P52" s="4" t="s">
        <v>52</v>
      </c>
      <c r="Q52" s="1">
        <v>1554</v>
      </c>
      <c r="S52" s="4" t="s">
        <v>52</v>
      </c>
      <c r="T52" s="1">
        <v>324826.31099999993</v>
      </c>
      <c r="V52" s="4" t="s">
        <v>52</v>
      </c>
      <c r="W52" s="1">
        <v>204.05872305824147</v>
      </c>
    </row>
    <row r="53" spans="1:23" x14ac:dyDescent="0.2">
      <c r="A53" s="4" t="s">
        <v>29</v>
      </c>
      <c r="B53" s="1">
        <v>128</v>
      </c>
      <c r="D53" s="4" t="s">
        <v>29</v>
      </c>
      <c r="E53" s="1">
        <v>30239.131000000001</v>
      </c>
      <c r="G53" s="4" t="s">
        <v>44</v>
      </c>
      <c r="H53" s="1">
        <v>308.04233333333332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B2:BW42"/>
  <sheetViews>
    <sheetView zoomScale="80" zoomScaleNormal="80" workbookViewId="0">
      <selection activeCell="C10" sqref="C10"/>
    </sheetView>
  </sheetViews>
  <sheetFormatPr baseColWidth="10" defaultRowHeight="10.199999999999999" x14ac:dyDescent="0.2"/>
  <cols>
    <col min="1" max="1" width="2.28515625" customWidth="1"/>
    <col min="2" max="2" width="10" customWidth="1"/>
    <col min="3" max="3" width="13.42578125" customWidth="1"/>
    <col min="4" max="4" width="3.7109375" customWidth="1"/>
    <col min="6" max="6" width="9.42578125" customWidth="1"/>
    <col min="7" max="7" width="5" customWidth="1"/>
    <col min="8" max="8" width="8.28515625" customWidth="1"/>
    <col min="9" max="9" width="9.42578125" customWidth="1"/>
    <col min="10" max="10" width="5.28515625" customWidth="1"/>
    <col min="11" max="11" width="5.7109375" customWidth="1"/>
    <col min="13" max="13" width="9.85546875" customWidth="1"/>
    <col min="14" max="14" width="7" customWidth="1"/>
    <col min="15" max="15" width="15.5703125" customWidth="1"/>
    <col min="16" max="16" width="4.28515625" customWidth="1"/>
    <col min="17" max="17" width="8.28515625" customWidth="1"/>
    <col min="18" max="18" width="10" customWidth="1"/>
    <col min="19" max="19" width="4.85546875" customWidth="1"/>
    <col min="20" max="20" width="4.140625" customWidth="1"/>
    <col min="21" max="21" width="10.140625" customWidth="1"/>
    <col min="22" max="22" width="9.85546875" customWidth="1"/>
    <col min="23" max="23" width="9.28515625" customWidth="1"/>
    <col min="24" max="24" width="5.7109375" customWidth="1"/>
    <col min="25" max="25" width="7.28515625" customWidth="1"/>
    <col min="26" max="26" width="10" customWidth="1"/>
    <col min="27" max="27" width="9.28515625" customWidth="1"/>
    <col min="28" max="28" width="5.28515625" customWidth="1"/>
    <col min="29" max="29" width="7.28515625" customWidth="1"/>
    <col min="30" max="30" width="6.85546875" customWidth="1"/>
    <col min="31" max="31" width="7.28515625" customWidth="1"/>
    <col min="32" max="32" width="5" customWidth="1"/>
    <col min="33" max="33" width="6.42578125" customWidth="1"/>
    <col min="34" max="34" width="7.42578125" customWidth="1"/>
    <col min="35" max="35" width="8" customWidth="1"/>
    <col min="36" max="36" width="7.85546875" customWidth="1"/>
  </cols>
  <sheetData>
    <row r="2" spans="2:36" x14ac:dyDescent="0.2">
      <c r="Z2" s="1"/>
    </row>
    <row r="3" spans="2:36" x14ac:dyDescent="0.2">
      <c r="C3" t="str">
        <f>CONCATENATE("Antall melkeleverandører (hentepunkt) i ",E13," perioden 1998 - 2018")</f>
        <v>Antall melkeleverandører (hentepunkt) i Steinkjer perioden 1998 - 2018</v>
      </c>
    </row>
    <row r="4" spans="2:36" x14ac:dyDescent="0.2">
      <c r="C4" t="str">
        <f>CONCATENATE("Melkeveranse i tusen liter i ",E13," i perioden 1998 - 2018")</f>
        <v>Melkeveranse i tusen liter i Steinkjer i perioden 1998 - 2018</v>
      </c>
    </row>
    <row r="5" spans="2:36" x14ac:dyDescent="0.2">
      <c r="C5" t="str">
        <f>CONCATENATE(E13," sin andel av melkeleverandørene (hentepunktene) i ",L13," perioden 1998 -2018 i %")</f>
        <v>Steinkjer sin andel av melkeleverandørene (hentepunktene) i Trøndelag perioden 1998 -2018 i %</v>
      </c>
    </row>
    <row r="6" spans="2:36" x14ac:dyDescent="0.2">
      <c r="C6" t="str">
        <f>CONCATENATE(E13," sin andel av melkeleveransene i ",L13," perioden 1998 - 2018 i %")</f>
        <v>Steinkjer sin andel av melkeleveransene i Trøndelag perioden 1998 - 2018 i %</v>
      </c>
    </row>
    <row r="7" spans="2:36" x14ac:dyDescent="0.2">
      <c r="C7" t="str">
        <f>CONCATENATE(E13," sin andel av melkeleveransene i tusen liter av ",L13," perioden 1998 - 2018 i %")</f>
        <v>Steinkjer sin andel av melkeleveransene i tusen liter av Trøndelag perioden 1998 - 2018 i %</v>
      </c>
    </row>
    <row r="8" spans="2:36" x14ac:dyDescent="0.2">
      <c r="C8" t="str">
        <f>CONCATENATE("Gjennomsnittlig melkeleveranse per hentepunkt i ",E13," og ",L13," perioden 1998 - 2018 i tusen liter")</f>
        <v>Gjennomsnittlig melkeleveranse per hentepunkt i Steinkjer og Trøndelag perioden 1998 - 2018 i tusen liter</v>
      </c>
    </row>
    <row r="9" spans="2:36" x14ac:dyDescent="0.2">
      <c r="C9" t="str">
        <f>CONCATENATE("Utvikling i antall melkeleverandører, melkemengde og gjennomsnittsleveranse i ",E13," i perioden 1998 - 2018. 1998=100%")</f>
        <v>Utvikling i antall melkeleverandører, melkemengde og gjennomsnittsleveranse i Steinkjer i perioden 1998 - 2018. 1998=100%</v>
      </c>
    </row>
    <row r="12" spans="2:36" x14ac:dyDescent="0.2">
      <c r="C12" t="s">
        <v>75</v>
      </c>
      <c r="E12" t="str" vm="2">
        <f>IF(C14=B13,C12,C14)</f>
        <v>Trøndelag</v>
      </c>
      <c r="L12" t="str" vm="2">
        <f>IF(L14=B13,C12,L14)</f>
        <v>Trøndelag</v>
      </c>
    </row>
    <row r="13" spans="2:36" x14ac:dyDescent="0.2">
      <c r="B13" t="s">
        <v>144</v>
      </c>
      <c r="C13" t="s">
        <v>80</v>
      </c>
      <c r="E13" s="26" t="str" vm="6">
        <f>IF(C15=C13,"flere kommuner",IF(C15=B13,E12,C15))</f>
        <v>Steinkjer</v>
      </c>
      <c r="L13" s="27" t="str" vm="2">
        <f>IF(L15=C13,"flere kommuner",IF(L15=B13,L12,L15))</f>
        <v>Trøndelag</v>
      </c>
    </row>
    <row r="14" spans="2:36" x14ac:dyDescent="0.2">
      <c r="B14" s="3" t="s">
        <v>140</v>
      </c>
      <c r="C14" t="s" vm="2">
        <v>91</v>
      </c>
      <c r="E14" s="3" t="s">
        <v>140</v>
      </c>
      <c r="F14" t="s" vm="2">
        <v>91</v>
      </c>
      <c r="H14" s="3" t="s">
        <v>140</v>
      </c>
      <c r="I14" t="s" vm="2">
        <v>91</v>
      </c>
      <c r="K14" s="3" t="s">
        <v>140</v>
      </c>
      <c r="L14" t="s" vm="2">
        <v>91</v>
      </c>
      <c r="N14" s="3" t="s">
        <v>140</v>
      </c>
      <c r="O14" t="s" vm="2">
        <v>91</v>
      </c>
      <c r="Q14" s="3" t="s">
        <v>140</v>
      </c>
      <c r="R14" t="s" vm="2">
        <v>91</v>
      </c>
      <c r="U14" s="23" t="s">
        <v>155</v>
      </c>
      <c r="V14" s="22"/>
      <c r="W14" s="22"/>
      <c r="Y14" s="24" t="s">
        <v>77</v>
      </c>
      <c r="Z14" s="24"/>
      <c r="AA14" s="24"/>
      <c r="AC14" s="24" t="s">
        <v>151</v>
      </c>
      <c r="AD14" s="24"/>
      <c r="AE14" s="24"/>
      <c r="AG14" s="24" t="s">
        <v>154</v>
      </c>
      <c r="AH14" s="24"/>
      <c r="AI14" s="24"/>
      <c r="AJ14" s="24"/>
    </row>
    <row r="15" spans="2:36" x14ac:dyDescent="0.2">
      <c r="B15" s="3" t="s">
        <v>139</v>
      </c>
      <c r="C15" t="s" vm="6">
        <v>29</v>
      </c>
      <c r="E15" s="3" t="s">
        <v>139</v>
      </c>
      <c r="F15" t="s" vm="6">
        <v>29</v>
      </c>
      <c r="H15" s="3" t="s">
        <v>139</v>
      </c>
      <c r="I15" t="s" vm="6">
        <v>29</v>
      </c>
      <c r="K15" s="3" t="s">
        <v>139</v>
      </c>
      <c r="L15" t="s" vm="4">
        <v>144</v>
      </c>
      <c r="N15" s="3" t="s">
        <v>139</v>
      </c>
      <c r="O15" t="s" vm="4">
        <v>144</v>
      </c>
      <c r="Q15" s="3" t="s">
        <v>139</v>
      </c>
      <c r="R15" t="s" vm="4">
        <v>144</v>
      </c>
      <c r="U15" s="22" t="str" vm="2">
        <f>L13</f>
        <v>Trøndelag</v>
      </c>
      <c r="V15" s="22" t="s">
        <v>156</v>
      </c>
      <c r="W15" s="22" t="str" vm="6">
        <f>E13</f>
        <v>Steinkjer</v>
      </c>
      <c r="Y15" s="24" t="str" vm="2">
        <f>U15</f>
        <v>Trøndelag</v>
      </c>
      <c r="Z15" s="24" t="str">
        <f t="shared" ref="Z15:AA15" si="0">V15</f>
        <v>vs</v>
      </c>
      <c r="AA15" s="22" t="str" vm="6">
        <f t="shared" si="0"/>
        <v>Steinkjer</v>
      </c>
      <c r="AC15" s="24" t="str" vm="2">
        <f>U15</f>
        <v>Trøndelag</v>
      </c>
      <c r="AD15" s="24" t="str">
        <f t="shared" ref="AD15:AE15" si="1">V15</f>
        <v>vs</v>
      </c>
      <c r="AE15" s="24" t="str" vm="6">
        <f t="shared" si="1"/>
        <v>Steinkjer</v>
      </c>
      <c r="AG15" s="24" t="str" vm="6">
        <f>E13</f>
        <v>Steinkjer</v>
      </c>
      <c r="AH15" s="24"/>
      <c r="AI15" s="24"/>
      <c r="AJ15" s="24"/>
    </row>
    <row r="16" spans="2:36" x14ac:dyDescent="0.2">
      <c r="U16" s="22"/>
      <c r="V16" s="22"/>
      <c r="W16" s="22"/>
      <c r="Y16" s="24"/>
      <c r="Z16" s="24"/>
      <c r="AA16" s="24"/>
      <c r="AC16" s="24"/>
      <c r="AD16" s="24"/>
      <c r="AE16" s="24"/>
      <c r="AG16" s="24"/>
      <c r="AH16" s="24"/>
      <c r="AI16" s="24"/>
      <c r="AJ16" s="24"/>
    </row>
    <row r="17" spans="2:75" x14ac:dyDescent="0.2">
      <c r="B17" s="3" t="s">
        <v>53</v>
      </c>
      <c r="C17" t="s">
        <v>143</v>
      </c>
      <c r="E17" s="3" t="s">
        <v>53</v>
      </c>
      <c r="F17" t="s">
        <v>146</v>
      </c>
      <c r="G17" s="3"/>
      <c r="H17" s="3" t="s">
        <v>53</v>
      </c>
      <c r="I17" t="s">
        <v>145</v>
      </c>
      <c r="J17" s="3"/>
      <c r="K17" s="3" t="s">
        <v>53</v>
      </c>
      <c r="L17" t="s">
        <v>143</v>
      </c>
      <c r="M17" s="3"/>
      <c r="N17" s="3" t="s">
        <v>53</v>
      </c>
      <c r="O17" t="s">
        <v>146</v>
      </c>
      <c r="P17" s="3"/>
      <c r="Q17" s="3" t="s">
        <v>53</v>
      </c>
      <c r="R17" t="s">
        <v>145</v>
      </c>
      <c r="S17" s="3"/>
      <c r="T17" s="3"/>
      <c r="U17" s="22"/>
      <c r="V17" s="23" t="s">
        <v>79</v>
      </c>
      <c r="W17" s="23" t="s">
        <v>150</v>
      </c>
      <c r="X17" s="3"/>
      <c r="Y17" s="24"/>
      <c r="Z17" s="24" t="s">
        <v>79</v>
      </c>
      <c r="AA17" s="24" t="s">
        <v>150</v>
      </c>
      <c r="AB17" s="3"/>
      <c r="AC17" s="24"/>
      <c r="AD17" s="22" t="str" vm="6">
        <f>E13</f>
        <v>Steinkjer</v>
      </c>
      <c r="AE17" s="24" t="str" vm="2">
        <f>L13</f>
        <v>Trøndelag</v>
      </c>
      <c r="AF17" s="3"/>
      <c r="AG17" s="24"/>
      <c r="AH17" s="24" t="s">
        <v>152</v>
      </c>
      <c r="AI17" s="24" t="s">
        <v>78</v>
      </c>
      <c r="AJ17" s="24" t="s">
        <v>153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x14ac:dyDescent="0.2">
      <c r="B18" s="4">
        <v>1998</v>
      </c>
      <c r="C18" s="1">
        <v>380</v>
      </c>
      <c r="E18" s="4">
        <v>1998</v>
      </c>
      <c r="F18" s="1">
        <v>32936.061999999998</v>
      </c>
      <c r="H18" s="4">
        <v>1998</v>
      </c>
      <c r="I18" s="1">
        <v>86.67384736842105</v>
      </c>
      <c r="K18" s="4">
        <v>1998</v>
      </c>
      <c r="L18" s="1">
        <v>4717</v>
      </c>
      <c r="N18" s="4">
        <v>1998</v>
      </c>
      <c r="O18" s="1">
        <v>349634.07300000009</v>
      </c>
      <c r="Q18" s="4">
        <v>1998</v>
      </c>
      <c r="R18" s="1">
        <v>72.198146975386464</v>
      </c>
      <c r="U18">
        <f>Q18</f>
        <v>1998</v>
      </c>
      <c r="V18" s="11">
        <f>C18/L18</f>
        <v>8.0559677761288959E-2</v>
      </c>
      <c r="W18" s="11">
        <f>W$42</f>
        <v>8.0448255369725788E-2</v>
      </c>
      <c r="Y18">
        <f>Q18</f>
        <v>1998</v>
      </c>
      <c r="Z18" s="11">
        <f>F18/O18</f>
        <v>9.4201522515798941E-2</v>
      </c>
      <c r="AA18" s="21">
        <f>AA$42</f>
        <v>9.5849025634398538E-2</v>
      </c>
      <c r="AC18">
        <f>Q18</f>
        <v>1998</v>
      </c>
      <c r="AD18" s="1">
        <f>I18</f>
        <v>86.67384736842105</v>
      </c>
      <c r="AE18" s="1">
        <f>R18</f>
        <v>72.198146975386464</v>
      </c>
      <c r="AG18">
        <f>Q18</f>
        <v>1998</v>
      </c>
      <c r="AH18" s="9">
        <v>1</v>
      </c>
      <c r="AI18" s="9">
        <v>1</v>
      </c>
      <c r="AJ18" s="9">
        <v>1</v>
      </c>
    </row>
    <row r="19" spans="2:75" x14ac:dyDescent="0.2">
      <c r="B19" s="4">
        <v>1999</v>
      </c>
      <c r="C19" s="1">
        <v>367</v>
      </c>
      <c r="E19" s="4">
        <v>1999</v>
      </c>
      <c r="F19" s="1">
        <v>32201.917000000001</v>
      </c>
      <c r="H19" s="4">
        <v>1999</v>
      </c>
      <c r="I19" s="1">
        <v>87.743643051771116</v>
      </c>
      <c r="K19" s="4">
        <v>1999</v>
      </c>
      <c r="L19" s="1">
        <v>4532</v>
      </c>
      <c r="N19" s="4">
        <v>1999</v>
      </c>
      <c r="O19" s="1">
        <v>344284.35700000002</v>
      </c>
      <c r="Q19" s="4">
        <v>1999</v>
      </c>
      <c r="R19" s="1">
        <v>73.839804604150245</v>
      </c>
      <c r="U19">
        <f t="shared" ref="U19:U41" si="2">Q19</f>
        <v>1999</v>
      </c>
      <c r="V19" s="11">
        <f t="shared" ref="V19:V41" si="3">C19/L19</f>
        <v>8.0979699911738742E-2</v>
      </c>
      <c r="W19" s="11">
        <f t="shared" ref="W19:W41" si="4">W$42</f>
        <v>8.0448255369725788E-2</v>
      </c>
      <c r="Y19">
        <f t="shared" ref="Y19:Y41" si="5">Q19</f>
        <v>1999</v>
      </c>
      <c r="Z19" s="11">
        <f t="shared" ref="Z19:Z41" si="6">F19/O19</f>
        <v>9.3532907741143756E-2</v>
      </c>
      <c r="AA19" s="21">
        <f t="shared" ref="AA19:AA41" si="7">AA$42</f>
        <v>9.5849025634398538E-2</v>
      </c>
      <c r="AC19">
        <f t="shared" ref="AC19:AC41" si="8">Q19</f>
        <v>1999</v>
      </c>
      <c r="AD19" s="1">
        <f t="shared" ref="AD19:AD41" si="9">I19</f>
        <v>87.743643051771116</v>
      </c>
      <c r="AE19" s="1">
        <f t="shared" ref="AE19:AE41" si="10">R19</f>
        <v>73.839804604150245</v>
      </c>
      <c r="AG19">
        <f t="shared" ref="AG19:AG41" si="11">Q19</f>
        <v>1999</v>
      </c>
      <c r="AH19" s="10">
        <f>1-(C$18-C19)/C$18</f>
        <v>0.96578947368421053</v>
      </c>
      <c r="AI19" s="10">
        <f>1-(F$18-F19)/F$18</f>
        <v>0.97770999459498231</v>
      </c>
      <c r="AJ19" s="10">
        <f>1-(I$18-I19)/I$18</f>
        <v>1.012342773695077</v>
      </c>
    </row>
    <row r="20" spans="2:75" x14ac:dyDescent="0.2">
      <c r="B20" s="4">
        <v>2000</v>
      </c>
      <c r="C20" s="1">
        <v>351</v>
      </c>
      <c r="E20" s="4">
        <v>2000</v>
      </c>
      <c r="F20" s="1">
        <v>30469.469000000001</v>
      </c>
      <c r="H20" s="4">
        <v>2000</v>
      </c>
      <c r="I20" s="1">
        <v>86.807603988603987</v>
      </c>
      <c r="K20" s="4">
        <v>2000</v>
      </c>
      <c r="L20" s="1">
        <v>4364</v>
      </c>
      <c r="N20" s="4">
        <v>2000</v>
      </c>
      <c r="O20" s="1">
        <v>326039.42200000008</v>
      </c>
      <c r="Q20" s="4">
        <v>2000</v>
      </c>
      <c r="R20" s="1">
        <v>72.884930511120743</v>
      </c>
      <c r="U20">
        <f t="shared" si="2"/>
        <v>2000</v>
      </c>
      <c r="V20" s="11">
        <f t="shared" si="3"/>
        <v>8.043079743354721E-2</v>
      </c>
      <c r="W20" s="11">
        <f t="shared" si="4"/>
        <v>8.0448255369725788E-2</v>
      </c>
      <c r="Y20">
        <f t="shared" si="5"/>
        <v>2000</v>
      </c>
      <c r="Z20" s="11">
        <f t="shared" si="6"/>
        <v>9.3453327861684143E-2</v>
      </c>
      <c r="AA20" s="21">
        <f t="shared" si="7"/>
        <v>9.5849025634398538E-2</v>
      </c>
      <c r="AC20">
        <f t="shared" si="8"/>
        <v>2000</v>
      </c>
      <c r="AD20" s="1">
        <f t="shared" si="9"/>
        <v>86.807603988603987</v>
      </c>
      <c r="AE20" s="1">
        <f t="shared" si="10"/>
        <v>72.884930511120743</v>
      </c>
      <c r="AG20">
        <f t="shared" si="11"/>
        <v>2000</v>
      </c>
      <c r="AH20" s="10">
        <f t="shared" ref="AH20:AH41" si="12">1-(C$18-C20)/C$18</f>
        <v>0.92368421052631577</v>
      </c>
      <c r="AI20" s="10">
        <f t="shared" ref="AI20:AI41" si="13">1-(F$18-F20)/F$18</f>
        <v>0.92510965640033116</v>
      </c>
      <c r="AJ20" s="10">
        <f t="shared" ref="AJ20:AJ41" si="14">1-(I$18-I20)/I$18</f>
        <v>1.0015432177553441</v>
      </c>
    </row>
    <row r="21" spans="2:75" x14ac:dyDescent="0.2">
      <c r="B21" s="4">
        <v>2001</v>
      </c>
      <c r="C21" s="1">
        <v>325</v>
      </c>
      <c r="E21" s="4">
        <v>2001</v>
      </c>
      <c r="F21" s="1">
        <v>29602.946</v>
      </c>
      <c r="H21" s="4">
        <v>2001</v>
      </c>
      <c r="I21" s="1">
        <v>91.085987692307697</v>
      </c>
      <c r="K21" s="4">
        <v>2001</v>
      </c>
      <c r="L21" s="1">
        <v>3976</v>
      </c>
      <c r="N21" s="4">
        <v>2001</v>
      </c>
      <c r="O21" s="1">
        <v>314442.99400000006</v>
      </c>
      <c r="Q21" s="4">
        <v>2001</v>
      </c>
      <c r="R21" s="1">
        <v>77.274593291943063</v>
      </c>
      <c r="U21">
        <f t="shared" si="2"/>
        <v>2001</v>
      </c>
      <c r="V21" s="11">
        <f t="shared" si="3"/>
        <v>8.1740442655935608E-2</v>
      </c>
      <c r="W21" s="11">
        <f t="shared" si="4"/>
        <v>8.0448255369725788E-2</v>
      </c>
      <c r="Y21">
        <f t="shared" si="5"/>
        <v>2001</v>
      </c>
      <c r="Z21" s="11">
        <f t="shared" si="6"/>
        <v>9.4144078783323107E-2</v>
      </c>
      <c r="AA21" s="21">
        <f t="shared" si="7"/>
        <v>9.5849025634398538E-2</v>
      </c>
      <c r="AC21">
        <f t="shared" si="8"/>
        <v>2001</v>
      </c>
      <c r="AD21" s="1">
        <f t="shared" si="9"/>
        <v>91.085987692307697</v>
      </c>
      <c r="AE21" s="1">
        <f t="shared" si="10"/>
        <v>77.274593291943063</v>
      </c>
      <c r="AG21">
        <f t="shared" si="11"/>
        <v>2001</v>
      </c>
      <c r="AH21" s="10">
        <f t="shared" si="12"/>
        <v>0.85526315789473684</v>
      </c>
      <c r="AI21" s="10">
        <f t="shared" si="13"/>
        <v>0.89880040910780412</v>
      </c>
      <c r="AJ21" s="10">
        <f t="shared" si="14"/>
        <v>1.050905093726048</v>
      </c>
    </row>
    <row r="22" spans="2:75" x14ac:dyDescent="0.2">
      <c r="B22" s="4">
        <v>2002</v>
      </c>
      <c r="C22" s="1">
        <v>301</v>
      </c>
      <c r="E22" s="4">
        <v>2002</v>
      </c>
      <c r="F22" s="1">
        <v>30212.715</v>
      </c>
      <c r="H22" s="4">
        <v>2002</v>
      </c>
      <c r="I22" s="1">
        <v>100.3744684385382</v>
      </c>
      <c r="K22" s="4">
        <v>2002</v>
      </c>
      <c r="L22" s="1">
        <v>3734</v>
      </c>
      <c r="N22" s="4">
        <v>2002</v>
      </c>
      <c r="O22" s="1">
        <v>316113.33900000009</v>
      </c>
      <c r="Q22" s="4">
        <v>2002</v>
      </c>
      <c r="R22" s="1">
        <v>82.432779484997852</v>
      </c>
      <c r="U22">
        <f t="shared" si="2"/>
        <v>2002</v>
      </c>
      <c r="V22" s="11">
        <f t="shared" si="3"/>
        <v>8.0610605249062661E-2</v>
      </c>
      <c r="W22" s="11">
        <f t="shared" si="4"/>
        <v>8.0448255369725788E-2</v>
      </c>
      <c r="Y22">
        <f t="shared" si="5"/>
        <v>2002</v>
      </c>
      <c r="Z22" s="11">
        <f t="shared" si="6"/>
        <v>9.5575577720242902E-2</v>
      </c>
      <c r="AA22" s="21">
        <f t="shared" si="7"/>
        <v>9.5849025634398538E-2</v>
      </c>
      <c r="AC22">
        <f t="shared" si="8"/>
        <v>2002</v>
      </c>
      <c r="AD22" s="1">
        <f t="shared" si="9"/>
        <v>100.3744684385382</v>
      </c>
      <c r="AE22" s="1">
        <f t="shared" si="10"/>
        <v>82.432779484997852</v>
      </c>
      <c r="AG22">
        <f t="shared" si="11"/>
        <v>2002</v>
      </c>
      <c r="AH22" s="10">
        <f t="shared" si="12"/>
        <v>0.79210526315789476</v>
      </c>
      <c r="AI22" s="10">
        <f t="shared" si="13"/>
        <v>0.91731412820391223</v>
      </c>
      <c r="AJ22" s="10">
        <f t="shared" si="14"/>
        <v>1.158070992416899</v>
      </c>
    </row>
    <row r="23" spans="2:75" x14ac:dyDescent="0.2">
      <c r="B23" s="4">
        <v>2003</v>
      </c>
      <c r="C23" s="1">
        <v>278</v>
      </c>
      <c r="E23" s="4">
        <v>2003</v>
      </c>
      <c r="F23" s="1">
        <v>30875.761999999999</v>
      </c>
      <c r="H23" s="4">
        <v>2003</v>
      </c>
      <c r="I23" s="1">
        <v>111.06389208633094</v>
      </c>
      <c r="K23" s="4">
        <v>2003</v>
      </c>
      <c r="L23" s="1">
        <v>3525</v>
      </c>
      <c r="N23" s="4">
        <v>2003</v>
      </c>
      <c r="O23" s="1">
        <v>320591.94000000006</v>
      </c>
      <c r="Q23" s="4">
        <v>2003</v>
      </c>
      <c r="R23" s="1">
        <v>88.24096463009424</v>
      </c>
      <c r="U23">
        <f t="shared" si="2"/>
        <v>2003</v>
      </c>
      <c r="V23" s="11">
        <f t="shared" si="3"/>
        <v>7.886524822695036E-2</v>
      </c>
      <c r="W23" s="11">
        <f t="shared" si="4"/>
        <v>8.0448255369725788E-2</v>
      </c>
      <c r="Y23">
        <f t="shared" si="5"/>
        <v>2003</v>
      </c>
      <c r="Z23" s="11">
        <f t="shared" si="6"/>
        <v>9.6308603391588671E-2</v>
      </c>
      <c r="AA23" s="21">
        <f t="shared" si="7"/>
        <v>9.5849025634398538E-2</v>
      </c>
      <c r="AC23">
        <f t="shared" si="8"/>
        <v>2003</v>
      </c>
      <c r="AD23" s="1">
        <f t="shared" si="9"/>
        <v>111.06389208633094</v>
      </c>
      <c r="AE23" s="1">
        <f t="shared" si="10"/>
        <v>88.24096463009424</v>
      </c>
      <c r="AG23">
        <f t="shared" si="11"/>
        <v>2003</v>
      </c>
      <c r="AH23" s="10">
        <f t="shared" si="12"/>
        <v>0.73157894736842111</v>
      </c>
      <c r="AI23" s="10">
        <f t="shared" si="13"/>
        <v>0.93744546630984604</v>
      </c>
      <c r="AJ23" s="10">
        <f t="shared" si="14"/>
        <v>1.2814002776897175</v>
      </c>
    </row>
    <row r="24" spans="2:75" x14ac:dyDescent="0.2">
      <c r="B24" s="4">
        <v>2004</v>
      </c>
      <c r="C24" s="1">
        <v>274</v>
      </c>
      <c r="E24" s="4">
        <v>2004</v>
      </c>
      <c r="F24" s="1">
        <v>31398</v>
      </c>
      <c r="H24" s="4">
        <v>2004</v>
      </c>
      <c r="I24" s="1">
        <v>114.5912408759124</v>
      </c>
      <c r="K24" s="4">
        <v>2004</v>
      </c>
      <c r="L24" s="1">
        <v>3369</v>
      </c>
      <c r="N24" s="4">
        <v>2004</v>
      </c>
      <c r="O24" s="1">
        <v>319737</v>
      </c>
      <c r="Q24" s="4">
        <v>2004</v>
      </c>
      <c r="R24" s="1">
        <v>92.049906557338716</v>
      </c>
      <c r="U24">
        <f t="shared" si="2"/>
        <v>2004</v>
      </c>
      <c r="V24" s="11">
        <f t="shared" si="3"/>
        <v>8.13297714455328E-2</v>
      </c>
      <c r="W24" s="11">
        <f t="shared" si="4"/>
        <v>8.0448255369725788E-2</v>
      </c>
      <c r="Y24">
        <f t="shared" si="5"/>
        <v>2004</v>
      </c>
      <c r="Z24" s="11">
        <f t="shared" si="6"/>
        <v>9.8199457679280164E-2</v>
      </c>
      <c r="AA24" s="21">
        <f t="shared" si="7"/>
        <v>9.5849025634398538E-2</v>
      </c>
      <c r="AC24">
        <f t="shared" si="8"/>
        <v>2004</v>
      </c>
      <c r="AD24" s="1">
        <f t="shared" si="9"/>
        <v>114.5912408759124</v>
      </c>
      <c r="AE24" s="1">
        <f t="shared" si="10"/>
        <v>92.049906557338716</v>
      </c>
      <c r="AG24">
        <f t="shared" si="11"/>
        <v>2004</v>
      </c>
      <c r="AH24" s="10">
        <f t="shared" si="12"/>
        <v>0.72105263157894739</v>
      </c>
      <c r="AI24" s="10">
        <f t="shared" si="13"/>
        <v>0.95330158171307799</v>
      </c>
      <c r="AJ24" s="10">
        <f t="shared" si="14"/>
        <v>1.3220970841276263</v>
      </c>
    </row>
    <row r="25" spans="2:75" x14ac:dyDescent="0.2">
      <c r="B25" s="4">
        <v>2005</v>
      </c>
      <c r="C25" s="1">
        <v>263</v>
      </c>
      <c r="E25" s="4">
        <v>2005</v>
      </c>
      <c r="F25" s="1">
        <v>31397</v>
      </c>
      <c r="H25" s="4">
        <v>2005</v>
      </c>
      <c r="I25" s="1">
        <v>119.38022813688212</v>
      </c>
      <c r="K25" s="4">
        <v>2005</v>
      </c>
      <c r="L25" s="1">
        <v>3221</v>
      </c>
      <c r="N25" s="4">
        <v>2005</v>
      </c>
      <c r="O25" s="1">
        <v>318643</v>
      </c>
      <c r="Q25" s="4">
        <v>2005</v>
      </c>
      <c r="R25" s="1">
        <v>95.662649688836169</v>
      </c>
      <c r="U25">
        <f t="shared" si="2"/>
        <v>2005</v>
      </c>
      <c r="V25" s="11">
        <f t="shared" si="3"/>
        <v>8.1651660974852533E-2</v>
      </c>
      <c r="W25" s="11">
        <f t="shared" si="4"/>
        <v>8.0448255369725788E-2</v>
      </c>
      <c r="Y25">
        <f t="shared" si="5"/>
        <v>2005</v>
      </c>
      <c r="Z25" s="11">
        <f t="shared" si="6"/>
        <v>9.8533468489814618E-2</v>
      </c>
      <c r="AA25" s="21">
        <f t="shared" si="7"/>
        <v>9.5849025634398538E-2</v>
      </c>
      <c r="AC25">
        <f t="shared" si="8"/>
        <v>2005</v>
      </c>
      <c r="AD25" s="1">
        <f t="shared" si="9"/>
        <v>119.38022813688212</v>
      </c>
      <c r="AE25" s="1">
        <f t="shared" si="10"/>
        <v>95.662649688836169</v>
      </c>
      <c r="AG25">
        <f t="shared" si="11"/>
        <v>2005</v>
      </c>
      <c r="AH25" s="10">
        <f t="shared" si="12"/>
        <v>0.69210526315789478</v>
      </c>
      <c r="AI25" s="10">
        <f t="shared" si="13"/>
        <v>0.95327121985621721</v>
      </c>
      <c r="AJ25" s="10">
        <f t="shared" si="14"/>
        <v>1.3773500515032795</v>
      </c>
    </row>
    <row r="26" spans="2:75" x14ac:dyDescent="0.2">
      <c r="B26" s="4">
        <v>2006</v>
      </c>
      <c r="C26" s="1">
        <v>244</v>
      </c>
      <c r="E26" s="4">
        <v>2006</v>
      </c>
      <c r="F26" s="1">
        <v>31084</v>
      </c>
      <c r="H26" s="4">
        <v>2006</v>
      </c>
      <c r="I26" s="1">
        <v>127.39344262295081</v>
      </c>
      <c r="K26" s="4">
        <v>2006</v>
      </c>
      <c r="L26" s="1">
        <v>2987</v>
      </c>
      <c r="N26" s="4">
        <v>2006</v>
      </c>
      <c r="O26" s="1">
        <v>316457</v>
      </c>
      <c r="Q26" s="4">
        <v>2006</v>
      </c>
      <c r="R26" s="1">
        <v>102.53080602329027</v>
      </c>
      <c r="U26">
        <f t="shared" si="2"/>
        <v>2006</v>
      </c>
      <c r="V26" s="11">
        <f t="shared" si="3"/>
        <v>8.1687311683963842E-2</v>
      </c>
      <c r="W26" s="11">
        <f t="shared" si="4"/>
        <v>8.0448255369725788E-2</v>
      </c>
      <c r="Y26">
        <f t="shared" si="5"/>
        <v>2006</v>
      </c>
      <c r="Z26" s="11">
        <f t="shared" si="6"/>
        <v>9.8225035312854508E-2</v>
      </c>
      <c r="AA26" s="21">
        <f t="shared" si="7"/>
        <v>9.5849025634398538E-2</v>
      </c>
      <c r="AC26">
        <f t="shared" si="8"/>
        <v>2006</v>
      </c>
      <c r="AD26" s="1">
        <f t="shared" si="9"/>
        <v>127.39344262295081</v>
      </c>
      <c r="AE26" s="1">
        <f t="shared" si="10"/>
        <v>102.53080602329027</v>
      </c>
      <c r="AG26">
        <f t="shared" si="11"/>
        <v>2006</v>
      </c>
      <c r="AH26" s="10">
        <f t="shared" si="12"/>
        <v>0.64210526315789473</v>
      </c>
      <c r="AI26" s="10">
        <f t="shared" si="13"/>
        <v>0.94376795865880991</v>
      </c>
      <c r="AJ26" s="10">
        <f t="shared" si="14"/>
        <v>1.4698025585669989</v>
      </c>
    </row>
    <row r="27" spans="2:75" x14ac:dyDescent="0.2">
      <c r="B27" s="4">
        <v>2007</v>
      </c>
      <c r="C27" s="1">
        <v>216</v>
      </c>
      <c r="E27" s="4">
        <v>2007</v>
      </c>
      <c r="F27" s="1">
        <v>32787</v>
      </c>
      <c r="H27" s="4">
        <v>2007</v>
      </c>
      <c r="I27" s="1">
        <v>151.79166666666666</v>
      </c>
      <c r="K27" s="4">
        <v>2007</v>
      </c>
      <c r="L27" s="1">
        <v>2754</v>
      </c>
      <c r="N27" s="4">
        <v>2007</v>
      </c>
      <c r="O27" s="1">
        <v>330402</v>
      </c>
      <c r="Q27" s="4">
        <v>2007</v>
      </c>
      <c r="R27" s="1">
        <v>114.88112012279788</v>
      </c>
      <c r="U27">
        <f t="shared" si="2"/>
        <v>2007</v>
      </c>
      <c r="V27" s="11">
        <f t="shared" si="3"/>
        <v>7.8431372549019607E-2</v>
      </c>
      <c r="W27" s="11">
        <f t="shared" si="4"/>
        <v>8.0448255369725788E-2</v>
      </c>
      <c r="Y27">
        <f t="shared" si="5"/>
        <v>2007</v>
      </c>
      <c r="Z27" s="11">
        <f t="shared" si="6"/>
        <v>9.923366081319121E-2</v>
      </c>
      <c r="AA27" s="21">
        <f t="shared" si="7"/>
        <v>9.5849025634398538E-2</v>
      </c>
      <c r="AC27">
        <f t="shared" si="8"/>
        <v>2007</v>
      </c>
      <c r="AD27" s="1">
        <f t="shared" si="9"/>
        <v>151.79166666666666</v>
      </c>
      <c r="AE27" s="1">
        <f t="shared" si="10"/>
        <v>114.88112012279788</v>
      </c>
      <c r="AG27">
        <f t="shared" si="11"/>
        <v>2007</v>
      </c>
      <c r="AH27" s="10">
        <f t="shared" si="12"/>
        <v>0.56842105263157894</v>
      </c>
      <c r="AI27" s="10">
        <f t="shared" si="13"/>
        <v>0.9954742008926265</v>
      </c>
      <c r="AJ27" s="10">
        <f t="shared" si="14"/>
        <v>1.751297205274065</v>
      </c>
    </row>
    <row r="28" spans="2:75" x14ac:dyDescent="0.2">
      <c r="B28" s="4">
        <v>2008</v>
      </c>
      <c r="C28" s="1">
        <v>205</v>
      </c>
      <c r="E28" s="4">
        <v>2008</v>
      </c>
      <c r="F28" s="1">
        <v>31714</v>
      </c>
      <c r="H28" s="4">
        <v>2008</v>
      </c>
      <c r="I28" s="1">
        <v>154.70243902439023</v>
      </c>
      <c r="K28" s="4">
        <v>2008</v>
      </c>
      <c r="L28" s="1">
        <v>2585</v>
      </c>
      <c r="N28" s="4">
        <v>2008</v>
      </c>
      <c r="O28" s="1">
        <v>323721</v>
      </c>
      <c r="Q28" s="4">
        <v>2008</v>
      </c>
      <c r="R28" s="1">
        <v>120.96103241958461</v>
      </c>
      <c r="U28">
        <f t="shared" si="2"/>
        <v>2008</v>
      </c>
      <c r="V28" s="11">
        <f t="shared" si="3"/>
        <v>7.9303675048355893E-2</v>
      </c>
      <c r="W28" s="11">
        <f t="shared" si="4"/>
        <v>8.0448255369725788E-2</v>
      </c>
      <c r="Y28">
        <f t="shared" si="5"/>
        <v>2008</v>
      </c>
      <c r="Z28" s="11">
        <f t="shared" si="6"/>
        <v>9.7967076587555338E-2</v>
      </c>
      <c r="AA28" s="21">
        <f t="shared" si="7"/>
        <v>9.5849025634398538E-2</v>
      </c>
      <c r="AC28">
        <f t="shared" si="8"/>
        <v>2008</v>
      </c>
      <c r="AD28" s="1">
        <f t="shared" si="9"/>
        <v>154.70243902439023</v>
      </c>
      <c r="AE28" s="1">
        <f t="shared" si="10"/>
        <v>120.96103241958461</v>
      </c>
      <c r="AG28">
        <f t="shared" si="11"/>
        <v>2008</v>
      </c>
      <c r="AH28" s="10">
        <f t="shared" si="12"/>
        <v>0.53947368421052633</v>
      </c>
      <c r="AI28" s="10">
        <f t="shared" si="13"/>
        <v>0.96289592848106742</v>
      </c>
      <c r="AJ28" s="10">
        <f t="shared" si="14"/>
        <v>1.7848802576722222</v>
      </c>
    </row>
    <row r="29" spans="2:75" x14ac:dyDescent="0.2">
      <c r="B29" s="4">
        <v>2009</v>
      </c>
      <c r="C29" s="1">
        <v>187</v>
      </c>
      <c r="E29" s="4">
        <v>2009</v>
      </c>
      <c r="F29" s="1">
        <v>31483</v>
      </c>
      <c r="H29" s="4">
        <v>2009</v>
      </c>
      <c r="I29" s="1">
        <v>168.35828877005346</v>
      </c>
      <c r="K29" s="4">
        <v>2009</v>
      </c>
      <c r="L29" s="1">
        <v>2367</v>
      </c>
      <c r="N29" s="4">
        <v>2009</v>
      </c>
      <c r="O29" s="1">
        <v>316998</v>
      </c>
      <c r="Q29" s="4">
        <v>2009</v>
      </c>
      <c r="R29" s="1">
        <v>131.27786958889897</v>
      </c>
      <c r="U29">
        <f t="shared" si="2"/>
        <v>2009</v>
      </c>
      <c r="V29" s="11">
        <f t="shared" si="3"/>
        <v>7.9002957329953521E-2</v>
      </c>
      <c r="W29" s="11">
        <f t="shared" si="4"/>
        <v>8.0448255369725788E-2</v>
      </c>
      <c r="Y29">
        <f t="shared" si="5"/>
        <v>2009</v>
      </c>
      <c r="Z29" s="11">
        <f t="shared" si="6"/>
        <v>9.9316084013148342E-2</v>
      </c>
      <c r="AA29" s="21">
        <f t="shared" si="7"/>
        <v>9.5849025634398538E-2</v>
      </c>
      <c r="AC29">
        <f t="shared" si="8"/>
        <v>2009</v>
      </c>
      <c r="AD29" s="1">
        <f t="shared" si="9"/>
        <v>168.35828877005346</v>
      </c>
      <c r="AE29" s="1">
        <f t="shared" si="10"/>
        <v>131.27786958889897</v>
      </c>
      <c r="AG29">
        <f t="shared" si="11"/>
        <v>2009</v>
      </c>
      <c r="AH29" s="10">
        <f t="shared" si="12"/>
        <v>0.49210526315789471</v>
      </c>
      <c r="AI29" s="10">
        <f t="shared" si="13"/>
        <v>0.95588233954623969</v>
      </c>
      <c r="AJ29" s="10">
        <f t="shared" si="14"/>
        <v>1.942434700682198</v>
      </c>
    </row>
    <row r="30" spans="2:75" x14ac:dyDescent="0.2">
      <c r="B30" s="4">
        <v>2010</v>
      </c>
      <c r="C30" s="1">
        <v>179</v>
      </c>
      <c r="E30" s="4">
        <v>2010</v>
      </c>
      <c r="F30" s="1">
        <v>31690.920999999998</v>
      </c>
      <c r="H30" s="4">
        <v>2010</v>
      </c>
      <c r="I30" s="1">
        <v>177.04425139664804</v>
      </c>
      <c r="K30" s="4">
        <v>2010</v>
      </c>
      <c r="L30" s="1">
        <v>2199</v>
      </c>
      <c r="N30" s="4">
        <v>2010</v>
      </c>
      <c r="O30" s="1">
        <v>320848.01399999991</v>
      </c>
      <c r="Q30" s="4">
        <v>2010</v>
      </c>
      <c r="R30" s="1">
        <v>143.0185374167325</v>
      </c>
      <c r="U30">
        <f t="shared" si="2"/>
        <v>2010</v>
      </c>
      <c r="V30" s="11">
        <f t="shared" si="3"/>
        <v>8.1400636653024105E-2</v>
      </c>
      <c r="W30" s="11">
        <f t="shared" si="4"/>
        <v>8.0448255369725788E-2</v>
      </c>
      <c r="Y30">
        <f t="shared" si="5"/>
        <v>2010</v>
      </c>
      <c r="Z30" s="11">
        <f t="shared" si="6"/>
        <v>9.8772377004646222E-2</v>
      </c>
      <c r="AA30" s="21">
        <f t="shared" si="7"/>
        <v>9.5849025634398538E-2</v>
      </c>
      <c r="AC30">
        <f t="shared" si="8"/>
        <v>2010</v>
      </c>
      <c r="AD30" s="1">
        <f t="shared" si="9"/>
        <v>177.04425139664804</v>
      </c>
      <c r="AE30" s="1">
        <f t="shared" si="10"/>
        <v>143.0185374167325</v>
      </c>
      <c r="AG30">
        <f t="shared" si="11"/>
        <v>2010</v>
      </c>
      <c r="AH30" s="10">
        <f t="shared" si="12"/>
        <v>0.47105263157894739</v>
      </c>
      <c r="AI30" s="10">
        <f t="shared" si="13"/>
        <v>0.96219520718657869</v>
      </c>
      <c r="AJ30" s="10">
        <f t="shared" si="14"/>
        <v>2.0426490431893849</v>
      </c>
    </row>
    <row r="31" spans="2:75" x14ac:dyDescent="0.2">
      <c r="B31" s="4">
        <v>2011</v>
      </c>
      <c r="C31" s="1">
        <v>179</v>
      </c>
      <c r="E31" s="4">
        <v>2011</v>
      </c>
      <c r="F31" s="1">
        <v>31103.969000000001</v>
      </c>
      <c r="H31" s="4">
        <v>2011</v>
      </c>
      <c r="I31" s="1">
        <v>173.76518994413408</v>
      </c>
      <c r="K31" s="4">
        <v>2011</v>
      </c>
      <c r="L31" s="1">
        <v>2160</v>
      </c>
      <c r="N31" s="4">
        <v>2011</v>
      </c>
      <c r="O31" s="1">
        <v>315310.43899999995</v>
      </c>
      <c r="Q31" s="4">
        <v>2011</v>
      </c>
      <c r="R31" s="1">
        <v>142.2569078626978</v>
      </c>
      <c r="U31">
        <f t="shared" si="2"/>
        <v>2011</v>
      </c>
      <c r="V31" s="11">
        <f t="shared" si="3"/>
        <v>8.2870370370370372E-2</v>
      </c>
      <c r="W31" s="11">
        <f t="shared" si="4"/>
        <v>8.0448255369725788E-2</v>
      </c>
      <c r="Y31">
        <f t="shared" si="5"/>
        <v>2011</v>
      </c>
      <c r="Z31" s="11">
        <f t="shared" si="6"/>
        <v>9.8645541513454324E-2</v>
      </c>
      <c r="AA31" s="21">
        <f t="shared" si="7"/>
        <v>9.5849025634398538E-2</v>
      </c>
      <c r="AC31">
        <f t="shared" si="8"/>
        <v>2011</v>
      </c>
      <c r="AD31" s="1">
        <f t="shared" si="9"/>
        <v>173.76518994413408</v>
      </c>
      <c r="AE31" s="1">
        <f t="shared" si="10"/>
        <v>142.2569078626978</v>
      </c>
      <c r="AG31">
        <f t="shared" si="11"/>
        <v>2011</v>
      </c>
      <c r="AH31" s="10">
        <f t="shared" si="12"/>
        <v>0.47105263157894739</v>
      </c>
      <c r="AI31" s="10">
        <f t="shared" si="13"/>
        <v>0.9443742545784618</v>
      </c>
      <c r="AJ31" s="10">
        <f t="shared" si="14"/>
        <v>2.0048168532950585</v>
      </c>
    </row>
    <row r="32" spans="2:75" x14ac:dyDescent="0.2">
      <c r="B32" s="4">
        <v>2012</v>
      </c>
      <c r="C32" s="1">
        <v>168</v>
      </c>
      <c r="E32" s="4">
        <v>2012</v>
      </c>
      <c r="F32" s="1">
        <v>32175.293000000001</v>
      </c>
      <c r="H32" s="4">
        <v>2012</v>
      </c>
      <c r="I32" s="1">
        <v>191.51960119047621</v>
      </c>
      <c r="K32" s="4">
        <v>2012</v>
      </c>
      <c r="L32" s="1">
        <v>2042</v>
      </c>
      <c r="N32" s="4">
        <v>2012</v>
      </c>
      <c r="O32" s="1">
        <v>327297.35599999991</v>
      </c>
      <c r="Q32" s="4">
        <v>2012</v>
      </c>
      <c r="R32" s="1">
        <v>155.78167003023415</v>
      </c>
      <c r="U32">
        <f t="shared" si="2"/>
        <v>2012</v>
      </c>
      <c r="V32" s="11">
        <f t="shared" si="3"/>
        <v>8.2272282076395684E-2</v>
      </c>
      <c r="W32" s="11">
        <f t="shared" si="4"/>
        <v>8.0448255369725788E-2</v>
      </c>
      <c r="Y32">
        <f t="shared" si="5"/>
        <v>2012</v>
      </c>
      <c r="Z32" s="11">
        <f t="shared" si="6"/>
        <v>9.8305997314564339E-2</v>
      </c>
      <c r="AA32" s="21">
        <f t="shared" si="7"/>
        <v>9.5849025634398538E-2</v>
      </c>
      <c r="AC32">
        <f t="shared" si="8"/>
        <v>2012</v>
      </c>
      <c r="AD32" s="1">
        <f t="shared" si="9"/>
        <v>191.51960119047621</v>
      </c>
      <c r="AE32" s="1">
        <f t="shared" si="10"/>
        <v>155.78167003023415</v>
      </c>
      <c r="AG32">
        <f t="shared" si="11"/>
        <v>2012</v>
      </c>
      <c r="AH32" s="10">
        <f t="shared" si="12"/>
        <v>0.44210526315789478</v>
      </c>
      <c r="AI32" s="10">
        <f t="shared" si="13"/>
        <v>0.97690164051792239</v>
      </c>
      <c r="AJ32" s="10">
        <f t="shared" si="14"/>
        <v>2.2096584726000623</v>
      </c>
    </row>
    <row r="33" spans="2:36" x14ac:dyDescent="0.2">
      <c r="B33" s="4">
        <v>2013</v>
      </c>
      <c r="C33" s="1">
        <v>161</v>
      </c>
      <c r="E33" s="4">
        <v>2013</v>
      </c>
      <c r="F33" s="1">
        <v>31374.879000000001</v>
      </c>
      <c r="H33" s="4">
        <v>2013</v>
      </c>
      <c r="I33" s="1">
        <v>194.87502484472051</v>
      </c>
      <c r="K33" s="4">
        <v>2013</v>
      </c>
      <c r="L33" s="1">
        <v>1945</v>
      </c>
      <c r="N33" s="4">
        <v>2013</v>
      </c>
      <c r="O33" s="1">
        <v>324105.08199999994</v>
      </c>
      <c r="Q33" s="4">
        <v>2013</v>
      </c>
      <c r="R33" s="1">
        <v>162.78591028851866</v>
      </c>
      <c r="U33">
        <f t="shared" si="2"/>
        <v>2013</v>
      </c>
      <c r="V33" s="11">
        <f t="shared" si="3"/>
        <v>8.277634961439588E-2</v>
      </c>
      <c r="W33" s="11">
        <f t="shared" si="4"/>
        <v>8.0448255369725788E-2</v>
      </c>
      <c r="Y33">
        <f t="shared" si="5"/>
        <v>2013</v>
      </c>
      <c r="Z33" s="11">
        <f t="shared" si="6"/>
        <v>9.6804649919065469E-2</v>
      </c>
      <c r="AA33" s="21">
        <f t="shared" si="7"/>
        <v>9.5849025634398538E-2</v>
      </c>
      <c r="AC33">
        <f t="shared" si="8"/>
        <v>2013</v>
      </c>
      <c r="AD33" s="1">
        <f t="shared" si="9"/>
        <v>194.87502484472051</v>
      </c>
      <c r="AE33" s="1">
        <f t="shared" si="10"/>
        <v>162.78591028851866</v>
      </c>
      <c r="AG33">
        <f t="shared" si="11"/>
        <v>2013</v>
      </c>
      <c r="AH33" s="10">
        <f t="shared" si="12"/>
        <v>0.42368421052631577</v>
      </c>
      <c r="AI33" s="10">
        <f t="shared" si="13"/>
        <v>0.95259958522060117</v>
      </c>
      <c r="AJ33" s="10">
        <f t="shared" si="14"/>
        <v>2.2483716918250214</v>
      </c>
    </row>
    <row r="34" spans="2:36" x14ac:dyDescent="0.2">
      <c r="B34" s="4">
        <v>2014</v>
      </c>
      <c r="C34" s="1">
        <v>152</v>
      </c>
      <c r="E34" s="4">
        <v>2014</v>
      </c>
      <c r="F34" s="1">
        <v>30079.007000000001</v>
      </c>
      <c r="H34" s="4">
        <v>2014</v>
      </c>
      <c r="I34" s="1">
        <v>197.88820394736842</v>
      </c>
      <c r="K34" s="4">
        <v>2014</v>
      </c>
      <c r="L34" s="1">
        <v>1841</v>
      </c>
      <c r="N34" s="4">
        <v>2014</v>
      </c>
      <c r="O34" s="1">
        <v>319841.47299999988</v>
      </c>
      <c r="Q34" s="4">
        <v>2014</v>
      </c>
      <c r="R34" s="1">
        <v>168.51469145400034</v>
      </c>
      <c r="U34">
        <f t="shared" si="2"/>
        <v>2014</v>
      </c>
      <c r="V34" s="11">
        <f t="shared" si="3"/>
        <v>8.2563824008690931E-2</v>
      </c>
      <c r="W34" s="11">
        <f t="shared" si="4"/>
        <v>8.0448255369725788E-2</v>
      </c>
      <c r="Y34">
        <f t="shared" si="5"/>
        <v>2014</v>
      </c>
      <c r="Z34" s="11">
        <f t="shared" si="6"/>
        <v>9.4043485723941792E-2</v>
      </c>
      <c r="AA34" s="21">
        <f t="shared" si="7"/>
        <v>9.5849025634398538E-2</v>
      </c>
      <c r="AC34">
        <f t="shared" si="8"/>
        <v>2014</v>
      </c>
      <c r="AD34" s="1">
        <f t="shared" si="9"/>
        <v>197.88820394736842</v>
      </c>
      <c r="AE34" s="1">
        <f t="shared" si="10"/>
        <v>168.51469145400034</v>
      </c>
      <c r="AG34">
        <f t="shared" si="11"/>
        <v>2014</v>
      </c>
      <c r="AH34" s="10">
        <f t="shared" si="12"/>
        <v>0.4</v>
      </c>
      <c r="AI34" s="10">
        <f t="shared" si="13"/>
        <v>0.9132545050467783</v>
      </c>
      <c r="AJ34" s="10">
        <f t="shared" si="14"/>
        <v>2.2831362626169458</v>
      </c>
    </row>
    <row r="35" spans="2:36" x14ac:dyDescent="0.2">
      <c r="B35" s="4">
        <v>2015</v>
      </c>
      <c r="C35" s="1">
        <v>133</v>
      </c>
      <c r="E35" s="4">
        <v>2015</v>
      </c>
      <c r="F35" s="1">
        <v>30133.654999999999</v>
      </c>
      <c r="H35" s="4">
        <v>2015</v>
      </c>
      <c r="I35" s="1">
        <v>226.56883458646615</v>
      </c>
      <c r="K35" s="4">
        <v>2015</v>
      </c>
      <c r="L35" s="1">
        <v>1721</v>
      </c>
      <c r="N35" s="4">
        <v>2015</v>
      </c>
      <c r="O35" s="1">
        <v>327415.12400000001</v>
      </c>
      <c r="Q35" s="4">
        <v>2015</v>
      </c>
      <c r="R35" s="1">
        <v>184.41330393756874</v>
      </c>
      <c r="U35">
        <f t="shared" si="2"/>
        <v>2015</v>
      </c>
      <c r="V35" s="11">
        <f t="shared" si="3"/>
        <v>7.7280650784427654E-2</v>
      </c>
      <c r="W35" s="11">
        <f t="shared" si="4"/>
        <v>8.0448255369725788E-2</v>
      </c>
      <c r="Y35">
        <f t="shared" si="5"/>
        <v>2015</v>
      </c>
      <c r="Z35" s="11">
        <f t="shared" si="6"/>
        <v>9.2035012408284475E-2</v>
      </c>
      <c r="AA35" s="21">
        <f t="shared" si="7"/>
        <v>9.5849025634398538E-2</v>
      </c>
      <c r="AC35">
        <f t="shared" si="8"/>
        <v>2015</v>
      </c>
      <c r="AD35" s="1">
        <f t="shared" si="9"/>
        <v>226.56883458646615</v>
      </c>
      <c r="AE35" s="1">
        <f t="shared" si="10"/>
        <v>184.41330393756874</v>
      </c>
      <c r="AG35">
        <f t="shared" si="11"/>
        <v>2015</v>
      </c>
      <c r="AH35" s="10">
        <f t="shared" si="12"/>
        <v>0.35</v>
      </c>
      <c r="AI35" s="10">
        <f t="shared" si="13"/>
        <v>0.91491371980050318</v>
      </c>
      <c r="AJ35" s="10">
        <f t="shared" si="14"/>
        <v>2.6140391994300094</v>
      </c>
    </row>
    <row r="36" spans="2:36" x14ac:dyDescent="0.2">
      <c r="B36" s="4">
        <v>2016</v>
      </c>
      <c r="C36" s="1">
        <v>128</v>
      </c>
      <c r="E36" s="4">
        <v>2016</v>
      </c>
      <c r="F36" s="1">
        <v>30239.131000000001</v>
      </c>
      <c r="H36" s="4">
        <v>2016</v>
      </c>
      <c r="I36" s="1">
        <v>236.24321093750001</v>
      </c>
      <c r="K36" s="4">
        <v>2016</v>
      </c>
      <c r="L36" s="1">
        <v>1667</v>
      </c>
      <c r="N36" s="4">
        <v>2016</v>
      </c>
      <c r="O36" s="1">
        <v>325970.18000000005</v>
      </c>
      <c r="Q36" s="4">
        <v>2016</v>
      </c>
      <c r="R36" s="1">
        <v>190.48228954649642</v>
      </c>
      <c r="U36">
        <f t="shared" si="2"/>
        <v>2016</v>
      </c>
      <c r="V36" s="11">
        <f t="shared" si="3"/>
        <v>7.6784643071385716E-2</v>
      </c>
      <c r="W36" s="11">
        <f t="shared" si="4"/>
        <v>8.0448255369725788E-2</v>
      </c>
      <c r="Y36">
        <f t="shared" si="5"/>
        <v>2016</v>
      </c>
      <c r="Z36" s="11">
        <f t="shared" si="6"/>
        <v>9.2766556130993327E-2</v>
      </c>
      <c r="AA36" s="21">
        <f t="shared" si="7"/>
        <v>9.5849025634398538E-2</v>
      </c>
      <c r="AC36">
        <f t="shared" si="8"/>
        <v>2016</v>
      </c>
      <c r="AD36" s="1">
        <f t="shared" si="9"/>
        <v>236.24321093750001</v>
      </c>
      <c r="AE36" s="1">
        <f t="shared" si="10"/>
        <v>190.48228954649642</v>
      </c>
      <c r="AG36">
        <f t="shared" si="11"/>
        <v>2016</v>
      </c>
      <c r="AH36" s="10">
        <f t="shared" si="12"/>
        <v>0.33684210526315794</v>
      </c>
      <c r="AI36" s="10">
        <f t="shared" si="13"/>
        <v>0.91811616701474519</v>
      </c>
      <c r="AJ36" s="10">
        <f t="shared" si="14"/>
        <v>2.7256573708250249</v>
      </c>
    </row>
    <row r="37" spans="2:36" x14ac:dyDescent="0.2">
      <c r="B37" s="4">
        <v>2017</v>
      </c>
      <c r="C37" s="1">
        <v>124</v>
      </c>
      <c r="E37" s="4">
        <v>2017</v>
      </c>
      <c r="F37" s="1">
        <v>29040.839</v>
      </c>
      <c r="H37" s="4">
        <v>2017</v>
      </c>
      <c r="I37" s="1">
        <v>234.20031451612903</v>
      </c>
      <c r="K37" s="4">
        <v>2017</v>
      </c>
      <c r="L37" s="1">
        <v>1635</v>
      </c>
      <c r="N37" s="4">
        <v>2017</v>
      </c>
      <c r="O37" s="1">
        <v>319976.50499999995</v>
      </c>
      <c r="Q37" s="4">
        <v>2017</v>
      </c>
      <c r="R37" s="1">
        <v>192.16570172340718</v>
      </c>
      <c r="U37">
        <f t="shared" si="2"/>
        <v>2017</v>
      </c>
      <c r="V37" s="11">
        <f t="shared" si="3"/>
        <v>7.5840978593272171E-2</v>
      </c>
      <c r="W37" s="11">
        <f t="shared" si="4"/>
        <v>8.0448255369725788E-2</v>
      </c>
      <c r="Y37">
        <f t="shared" si="5"/>
        <v>2017</v>
      </c>
      <c r="Z37" s="11">
        <f t="shared" si="6"/>
        <v>9.075928559192184E-2</v>
      </c>
      <c r="AA37" s="21">
        <f t="shared" si="7"/>
        <v>9.5849025634398538E-2</v>
      </c>
      <c r="AC37">
        <f t="shared" si="8"/>
        <v>2017</v>
      </c>
      <c r="AD37" s="1">
        <f t="shared" si="9"/>
        <v>234.20031451612903</v>
      </c>
      <c r="AE37" s="1">
        <f t="shared" si="10"/>
        <v>192.16570172340718</v>
      </c>
      <c r="AG37">
        <f t="shared" si="11"/>
        <v>2017</v>
      </c>
      <c r="AH37" s="10">
        <f t="shared" si="12"/>
        <v>0.32631578947368423</v>
      </c>
      <c r="AI37" s="10">
        <f t="shared" si="13"/>
        <v>0.88173379683339193</v>
      </c>
      <c r="AJ37" s="10">
        <f t="shared" si="14"/>
        <v>2.7020874419087821</v>
      </c>
    </row>
    <row r="38" spans="2:36" x14ac:dyDescent="0.2">
      <c r="B38" s="4">
        <v>2018</v>
      </c>
      <c r="C38" s="1">
        <v>123</v>
      </c>
      <c r="E38" s="4">
        <v>2018</v>
      </c>
      <c r="F38" s="1">
        <v>30028.251</v>
      </c>
      <c r="H38" s="4">
        <v>2018</v>
      </c>
      <c r="I38" s="1">
        <v>244.13212195121952</v>
      </c>
      <c r="K38" s="4">
        <v>2018</v>
      </c>
      <c r="L38" s="1">
        <v>1554</v>
      </c>
      <c r="N38" s="4">
        <v>2018</v>
      </c>
      <c r="O38" s="1">
        <v>324826.31099999993</v>
      </c>
      <c r="Q38" s="4">
        <v>2018</v>
      </c>
      <c r="R38" s="1">
        <v>204.05872305824147</v>
      </c>
      <c r="U38">
        <f t="shared" si="2"/>
        <v>2018</v>
      </c>
      <c r="V38" s="11">
        <f t="shared" si="3"/>
        <v>7.9150579150579145E-2</v>
      </c>
      <c r="W38" s="11">
        <f t="shared" si="4"/>
        <v>8.0448255369725788E-2</v>
      </c>
      <c r="Y38">
        <f t="shared" si="5"/>
        <v>2018</v>
      </c>
      <c r="Z38" s="11">
        <f t="shared" si="6"/>
        <v>9.2444023107475445E-2</v>
      </c>
      <c r="AA38" s="21">
        <f t="shared" si="7"/>
        <v>9.5849025634398538E-2</v>
      </c>
      <c r="AC38">
        <f t="shared" si="8"/>
        <v>2018</v>
      </c>
      <c r="AD38" s="1">
        <f t="shared" si="9"/>
        <v>244.13212195121952</v>
      </c>
      <c r="AE38" s="1">
        <f t="shared" si="10"/>
        <v>204.05872305824147</v>
      </c>
      <c r="AG38">
        <f t="shared" si="11"/>
        <v>2018</v>
      </c>
      <c r="AH38" s="10">
        <f t="shared" si="12"/>
        <v>0.3236842105263158</v>
      </c>
      <c r="AI38" s="10">
        <f t="shared" si="13"/>
        <v>0.91171345863995523</v>
      </c>
      <c r="AJ38" s="10">
        <f t="shared" si="14"/>
        <v>2.816675725879537</v>
      </c>
    </row>
    <row r="39" spans="2:36" x14ac:dyDescent="0.2">
      <c r="B39" s="4" t="s">
        <v>52</v>
      </c>
      <c r="C39" s="1">
        <v>4738</v>
      </c>
      <c r="E39" s="4" t="s">
        <v>52</v>
      </c>
      <c r="F39" s="1">
        <v>652027.81600000011</v>
      </c>
      <c r="H39" s="4" t="s">
        <v>52</v>
      </c>
      <c r="I39" s="1">
        <v>156.00969057321382</v>
      </c>
      <c r="K39" s="4" t="s">
        <v>52</v>
      </c>
      <c r="L39" s="1">
        <v>58895</v>
      </c>
      <c r="N39" s="4" t="s">
        <v>52</v>
      </c>
      <c r="O39" s="1">
        <v>6802654.6089999974</v>
      </c>
      <c r="Q39" s="4" t="s">
        <v>52</v>
      </c>
      <c r="R39" s="1">
        <v>127.03392091506372</v>
      </c>
      <c r="U39" t="str">
        <f t="shared" si="2"/>
        <v>Totalsum</v>
      </c>
      <c r="V39" s="11">
        <f t="shared" si="3"/>
        <v>8.0448255369725788E-2</v>
      </c>
      <c r="W39" s="11">
        <f>W$42</f>
        <v>8.0448255369725788E-2</v>
      </c>
      <c r="Y39" t="str">
        <f t="shared" si="5"/>
        <v>Totalsum</v>
      </c>
      <c r="Z39" s="11">
        <f t="shared" si="6"/>
        <v>9.5849025634398538E-2</v>
      </c>
      <c r="AA39" s="21">
        <f t="shared" si="7"/>
        <v>9.5849025634398538E-2</v>
      </c>
      <c r="AC39" t="str">
        <f t="shared" si="8"/>
        <v>Totalsum</v>
      </c>
      <c r="AD39" s="1">
        <f t="shared" si="9"/>
        <v>156.00969057321382</v>
      </c>
      <c r="AE39" s="1">
        <f t="shared" si="10"/>
        <v>127.03392091506372</v>
      </c>
      <c r="AG39" t="str">
        <f t="shared" si="11"/>
        <v>Totalsum</v>
      </c>
      <c r="AH39" s="10">
        <f t="shared" si="12"/>
        <v>12.468421052631578</v>
      </c>
      <c r="AI39" s="10">
        <f t="shared" si="13"/>
        <v>19.796775218603855</v>
      </c>
      <c r="AJ39" s="10">
        <f t="shared" si="14"/>
        <v>1.799962679746633</v>
      </c>
    </row>
    <row r="40" spans="2:36" x14ac:dyDescent="0.2">
      <c r="U40">
        <f t="shared" si="2"/>
        <v>0</v>
      </c>
      <c r="V40" s="11" t="e">
        <f t="shared" si="3"/>
        <v>#DIV/0!</v>
      </c>
      <c r="W40" s="11">
        <f t="shared" si="4"/>
        <v>8.0448255369725788E-2</v>
      </c>
      <c r="Y40">
        <f t="shared" si="5"/>
        <v>0</v>
      </c>
      <c r="Z40" s="11" t="e">
        <f t="shared" si="6"/>
        <v>#DIV/0!</v>
      </c>
      <c r="AA40" s="21">
        <f t="shared" si="7"/>
        <v>9.5849025634398538E-2</v>
      </c>
      <c r="AC40">
        <f t="shared" si="8"/>
        <v>0</v>
      </c>
      <c r="AD40" s="1">
        <f t="shared" si="9"/>
        <v>0</v>
      </c>
      <c r="AE40" s="1">
        <f t="shared" si="10"/>
        <v>0</v>
      </c>
      <c r="AG40">
        <f t="shared" si="11"/>
        <v>0</v>
      </c>
      <c r="AH40" s="10">
        <f t="shared" si="12"/>
        <v>0</v>
      </c>
      <c r="AI40" s="10">
        <f t="shared" si="13"/>
        <v>0</v>
      </c>
      <c r="AJ40" s="10">
        <f t="shared" si="14"/>
        <v>0</v>
      </c>
    </row>
    <row r="41" spans="2:36" x14ac:dyDescent="0.2">
      <c r="U41">
        <f t="shared" si="2"/>
        <v>0</v>
      </c>
      <c r="V41" s="11" t="e">
        <f t="shared" si="3"/>
        <v>#DIV/0!</v>
      </c>
      <c r="W41" s="11">
        <f t="shared" si="4"/>
        <v>8.0448255369725788E-2</v>
      </c>
      <c r="Y41">
        <f t="shared" si="5"/>
        <v>0</v>
      </c>
      <c r="Z41" s="11" t="e">
        <f t="shared" si="6"/>
        <v>#DIV/0!</v>
      </c>
      <c r="AA41" s="21">
        <f t="shared" si="7"/>
        <v>9.5849025634398538E-2</v>
      </c>
      <c r="AC41">
        <f t="shared" si="8"/>
        <v>0</v>
      </c>
      <c r="AD41" s="1">
        <f t="shared" si="9"/>
        <v>0</v>
      </c>
      <c r="AE41" s="1">
        <f t="shared" si="10"/>
        <v>0</v>
      </c>
      <c r="AG41">
        <f t="shared" si="11"/>
        <v>0</v>
      </c>
      <c r="AH41" s="10">
        <f t="shared" si="12"/>
        <v>0</v>
      </c>
      <c r="AI41" s="10">
        <f t="shared" si="13"/>
        <v>0</v>
      </c>
      <c r="AJ41" s="10">
        <f t="shared" si="14"/>
        <v>0</v>
      </c>
    </row>
    <row r="42" spans="2:36" x14ac:dyDescent="0.2">
      <c r="W42" s="25">
        <f>C39/L39</f>
        <v>8.0448255369725788E-2</v>
      </c>
      <c r="AA42" s="25">
        <f>F39/O39</f>
        <v>9.5849025634398538E-2</v>
      </c>
    </row>
  </sheetData>
  <pageMargins left="0.7" right="0.7" top="0.75" bottom="0.75" header="0.3" footer="0.3"/>
  <pageSetup paperSize="9" orientation="portrait"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C66CD-B0E6-4C5F-8BC5-E9F24F9F6360}">
  <sheetPr>
    <tabColor rgb="FFFFFF00"/>
  </sheetPr>
  <dimension ref="B2:P29"/>
  <sheetViews>
    <sheetView workbookViewId="0">
      <selection activeCell="N14" sqref="N14"/>
    </sheetView>
  </sheetViews>
  <sheetFormatPr baseColWidth="10" defaultRowHeight="10.199999999999999" x14ac:dyDescent="0.2"/>
  <cols>
    <col min="1" max="1" width="5.7109375" customWidth="1"/>
    <col min="2" max="2" width="14.140625" bestFit="1" customWidth="1"/>
    <col min="3" max="3" width="15" bestFit="1" customWidth="1"/>
    <col min="4" max="4" width="5.28515625" customWidth="1"/>
    <col min="5" max="5" width="17.28515625" customWidth="1"/>
    <col min="6" max="6" width="18.140625" customWidth="1"/>
    <col min="7" max="7" width="3.85546875" customWidth="1"/>
    <col min="8" max="8" width="16" customWidth="1"/>
  </cols>
  <sheetData>
    <row r="2" spans="2:16" x14ac:dyDescent="0.2">
      <c r="B2" s="3" t="s">
        <v>140</v>
      </c>
      <c r="C2" t="s" vm="2">
        <v>91</v>
      </c>
      <c r="E2" s="3" t="s">
        <v>140</v>
      </c>
      <c r="F2" t="s" vm="2">
        <v>91</v>
      </c>
      <c r="H2" s="3" t="s">
        <v>140</v>
      </c>
      <c r="I2" t="s" vm="2">
        <v>91</v>
      </c>
      <c r="K2" t="s">
        <v>144</v>
      </c>
      <c r="L2" t="s">
        <v>75</v>
      </c>
      <c r="N2" t="str" vm="2">
        <f>IF(I2=K2,L2,I2)</f>
        <v>Trøndelag</v>
      </c>
      <c r="P2" t="str">
        <f>CONCATENATE("Innveid melkemengde til meieri i ",N3," 1998 - 2018 i tusen liter")</f>
        <v>Innveid melkemengde til meieri i Trøndelag 1998 - 2018 i tusen liter</v>
      </c>
    </row>
    <row r="3" spans="2:16" x14ac:dyDescent="0.2">
      <c r="B3" s="3" t="s">
        <v>139</v>
      </c>
      <c r="C3" t="s" vm="4">
        <v>144</v>
      </c>
      <c r="E3" s="3" t="s">
        <v>139</v>
      </c>
      <c r="F3" t="s" vm="4">
        <v>144</v>
      </c>
      <c r="H3" s="3" t="s">
        <v>139</v>
      </c>
      <c r="I3" t="s" vm="4">
        <v>144</v>
      </c>
      <c r="K3" t="s">
        <v>80</v>
      </c>
      <c r="L3" t="s">
        <v>159</v>
      </c>
      <c r="N3" s="29" t="str" vm="2">
        <f>IF(I3=K3,L3,IF(I3=K2,N2,I3))</f>
        <v>Trøndelag</v>
      </c>
      <c r="P3" t="str">
        <f>CONCATENATE("Antall melkeleverandører og gjennomsnittlig levert melkemengde i ",N3," 1998 - 2018")</f>
        <v>Antall melkeleverandører og gjennomsnittlig levert melkemengde i Trøndelag 1998 - 2018</v>
      </c>
    </row>
    <row r="5" spans="2:16" x14ac:dyDescent="0.2">
      <c r="B5" s="3" t="s">
        <v>53</v>
      </c>
      <c r="C5" t="s">
        <v>143</v>
      </c>
      <c r="E5" s="3" t="s">
        <v>53</v>
      </c>
      <c r="F5" t="s">
        <v>146</v>
      </c>
      <c r="H5" s="3" t="s">
        <v>53</v>
      </c>
      <c r="I5" t="s">
        <v>145</v>
      </c>
      <c r="L5" t="s">
        <v>2</v>
      </c>
      <c r="M5" t="s">
        <v>158</v>
      </c>
    </row>
    <row r="6" spans="2:16" x14ac:dyDescent="0.2">
      <c r="B6" s="4">
        <v>1998</v>
      </c>
      <c r="C6" s="1">
        <v>4717</v>
      </c>
      <c r="E6" s="4">
        <v>1998</v>
      </c>
      <c r="F6" s="1">
        <v>349634.07300000009</v>
      </c>
      <c r="H6" s="4">
        <v>1998</v>
      </c>
      <c r="I6" s="1">
        <v>72.198146975386464</v>
      </c>
      <c r="K6">
        <f>B6</f>
        <v>1998</v>
      </c>
      <c r="L6" s="1">
        <f>C6</f>
        <v>4717</v>
      </c>
      <c r="M6" s="1">
        <f>I6</f>
        <v>72.198146975386464</v>
      </c>
    </row>
    <row r="7" spans="2:16" x14ac:dyDescent="0.2">
      <c r="B7" s="4">
        <v>1999</v>
      </c>
      <c r="C7" s="1">
        <v>4532</v>
      </c>
      <c r="E7" s="4">
        <v>1999</v>
      </c>
      <c r="F7" s="1">
        <v>344284.35700000002</v>
      </c>
      <c r="H7" s="4">
        <v>1999</v>
      </c>
      <c r="I7" s="1">
        <v>73.839804604150245</v>
      </c>
      <c r="K7">
        <f t="shared" ref="K7:K29" si="0">B7</f>
        <v>1999</v>
      </c>
      <c r="L7" s="1">
        <f t="shared" ref="L7:L29" si="1">C7</f>
        <v>4532</v>
      </c>
      <c r="M7" s="1">
        <f t="shared" ref="M7:M29" si="2">I7</f>
        <v>73.839804604150245</v>
      </c>
    </row>
    <row r="8" spans="2:16" x14ac:dyDescent="0.2">
      <c r="B8" s="4">
        <v>2000</v>
      </c>
      <c r="C8" s="1">
        <v>4364</v>
      </c>
      <c r="E8" s="4">
        <v>2000</v>
      </c>
      <c r="F8" s="1">
        <v>326039.42200000008</v>
      </c>
      <c r="H8" s="4">
        <v>2000</v>
      </c>
      <c r="I8" s="1">
        <v>72.884930511120743</v>
      </c>
      <c r="K8">
        <f t="shared" si="0"/>
        <v>2000</v>
      </c>
      <c r="L8" s="1">
        <f t="shared" si="1"/>
        <v>4364</v>
      </c>
      <c r="M8" s="1">
        <f t="shared" si="2"/>
        <v>72.884930511120743</v>
      </c>
    </row>
    <row r="9" spans="2:16" x14ac:dyDescent="0.2">
      <c r="B9" s="4">
        <v>2001</v>
      </c>
      <c r="C9" s="1">
        <v>3976</v>
      </c>
      <c r="E9" s="4">
        <v>2001</v>
      </c>
      <c r="F9" s="1">
        <v>314442.99400000006</v>
      </c>
      <c r="H9" s="4">
        <v>2001</v>
      </c>
      <c r="I9" s="1">
        <v>77.274593291943063</v>
      </c>
      <c r="K9">
        <f t="shared" si="0"/>
        <v>2001</v>
      </c>
      <c r="L9" s="1">
        <f t="shared" si="1"/>
        <v>3976</v>
      </c>
      <c r="M9" s="1">
        <f t="shared" si="2"/>
        <v>77.274593291943063</v>
      </c>
    </row>
    <row r="10" spans="2:16" x14ac:dyDescent="0.2">
      <c r="B10" s="4">
        <v>2002</v>
      </c>
      <c r="C10" s="1">
        <v>3734</v>
      </c>
      <c r="E10" s="4">
        <v>2002</v>
      </c>
      <c r="F10" s="1">
        <v>316113.33900000009</v>
      </c>
      <c r="H10" s="4">
        <v>2002</v>
      </c>
      <c r="I10" s="1">
        <v>82.432779484997852</v>
      </c>
      <c r="K10">
        <f t="shared" si="0"/>
        <v>2002</v>
      </c>
      <c r="L10" s="1">
        <f t="shared" si="1"/>
        <v>3734</v>
      </c>
      <c r="M10" s="1">
        <f t="shared" si="2"/>
        <v>82.432779484997852</v>
      </c>
    </row>
    <row r="11" spans="2:16" x14ac:dyDescent="0.2">
      <c r="B11" s="4">
        <v>2003</v>
      </c>
      <c r="C11" s="1">
        <v>3525</v>
      </c>
      <c r="E11" s="4">
        <v>2003</v>
      </c>
      <c r="F11" s="1">
        <v>320591.94000000006</v>
      </c>
      <c r="H11" s="4">
        <v>2003</v>
      </c>
      <c r="I11" s="1">
        <v>88.24096463009424</v>
      </c>
      <c r="K11">
        <f t="shared" si="0"/>
        <v>2003</v>
      </c>
      <c r="L11" s="1">
        <f t="shared" si="1"/>
        <v>3525</v>
      </c>
      <c r="M11" s="1">
        <f t="shared" si="2"/>
        <v>88.24096463009424</v>
      </c>
    </row>
    <row r="12" spans="2:16" x14ac:dyDescent="0.2">
      <c r="B12" s="4">
        <v>2004</v>
      </c>
      <c r="C12" s="1">
        <v>3369</v>
      </c>
      <c r="E12" s="4">
        <v>2004</v>
      </c>
      <c r="F12" s="1">
        <v>319737</v>
      </c>
      <c r="H12" s="4">
        <v>2004</v>
      </c>
      <c r="I12" s="1">
        <v>92.049906557338716</v>
      </c>
      <c r="K12">
        <f t="shared" si="0"/>
        <v>2004</v>
      </c>
      <c r="L12" s="1">
        <f t="shared" si="1"/>
        <v>3369</v>
      </c>
      <c r="M12" s="1">
        <f t="shared" si="2"/>
        <v>92.049906557338716</v>
      </c>
    </row>
    <row r="13" spans="2:16" x14ac:dyDescent="0.2">
      <c r="B13" s="4">
        <v>2005</v>
      </c>
      <c r="C13" s="1">
        <v>3221</v>
      </c>
      <c r="E13" s="4">
        <v>2005</v>
      </c>
      <c r="F13" s="1">
        <v>318643</v>
      </c>
      <c r="H13" s="4">
        <v>2005</v>
      </c>
      <c r="I13" s="1">
        <v>95.662649688836169</v>
      </c>
      <c r="K13">
        <f t="shared" si="0"/>
        <v>2005</v>
      </c>
      <c r="L13" s="1">
        <f t="shared" si="1"/>
        <v>3221</v>
      </c>
      <c r="M13" s="1">
        <f t="shared" si="2"/>
        <v>95.662649688836169</v>
      </c>
    </row>
    <row r="14" spans="2:16" x14ac:dyDescent="0.2">
      <c r="B14" s="4">
        <v>2006</v>
      </c>
      <c r="C14" s="1">
        <v>2987</v>
      </c>
      <c r="E14" s="4">
        <v>2006</v>
      </c>
      <c r="F14" s="1">
        <v>316457</v>
      </c>
      <c r="H14" s="4">
        <v>2006</v>
      </c>
      <c r="I14" s="1">
        <v>102.53080602329027</v>
      </c>
      <c r="K14">
        <f t="shared" si="0"/>
        <v>2006</v>
      </c>
      <c r="L14" s="1">
        <f t="shared" si="1"/>
        <v>2987</v>
      </c>
      <c r="M14" s="1">
        <f t="shared" si="2"/>
        <v>102.53080602329027</v>
      </c>
    </row>
    <row r="15" spans="2:16" x14ac:dyDescent="0.2">
      <c r="B15" s="4">
        <v>2007</v>
      </c>
      <c r="C15" s="1">
        <v>2754</v>
      </c>
      <c r="E15" s="4">
        <v>2007</v>
      </c>
      <c r="F15" s="1">
        <v>330402</v>
      </c>
      <c r="H15" s="4">
        <v>2007</v>
      </c>
      <c r="I15" s="1">
        <v>114.88112012279788</v>
      </c>
      <c r="K15">
        <f t="shared" si="0"/>
        <v>2007</v>
      </c>
      <c r="L15" s="1">
        <f t="shared" si="1"/>
        <v>2754</v>
      </c>
      <c r="M15" s="1">
        <f t="shared" si="2"/>
        <v>114.88112012279788</v>
      </c>
    </row>
    <row r="16" spans="2:16" x14ac:dyDescent="0.2">
      <c r="B16" s="4">
        <v>2008</v>
      </c>
      <c r="C16" s="1">
        <v>2585</v>
      </c>
      <c r="E16" s="4">
        <v>2008</v>
      </c>
      <c r="F16" s="1">
        <v>323721</v>
      </c>
      <c r="H16" s="4">
        <v>2008</v>
      </c>
      <c r="I16" s="1">
        <v>120.96103241958461</v>
      </c>
      <c r="K16">
        <f t="shared" si="0"/>
        <v>2008</v>
      </c>
      <c r="L16" s="1">
        <f t="shared" si="1"/>
        <v>2585</v>
      </c>
      <c r="M16" s="1">
        <f t="shared" si="2"/>
        <v>120.96103241958461</v>
      </c>
    </row>
    <row r="17" spans="2:13" x14ac:dyDescent="0.2">
      <c r="B17" s="4">
        <v>2009</v>
      </c>
      <c r="C17" s="1">
        <v>2367</v>
      </c>
      <c r="E17" s="4">
        <v>2009</v>
      </c>
      <c r="F17" s="1">
        <v>316998</v>
      </c>
      <c r="H17" s="4">
        <v>2009</v>
      </c>
      <c r="I17" s="1">
        <v>131.27786958889897</v>
      </c>
      <c r="K17">
        <f t="shared" si="0"/>
        <v>2009</v>
      </c>
      <c r="L17" s="1">
        <f t="shared" si="1"/>
        <v>2367</v>
      </c>
      <c r="M17" s="1">
        <f t="shared" si="2"/>
        <v>131.27786958889897</v>
      </c>
    </row>
    <row r="18" spans="2:13" x14ac:dyDescent="0.2">
      <c r="B18" s="4">
        <v>2010</v>
      </c>
      <c r="C18" s="1">
        <v>2199</v>
      </c>
      <c r="E18" s="4">
        <v>2010</v>
      </c>
      <c r="F18" s="1">
        <v>320848.01399999991</v>
      </c>
      <c r="H18" s="4">
        <v>2010</v>
      </c>
      <c r="I18" s="1">
        <v>143.0185374167325</v>
      </c>
      <c r="K18">
        <f t="shared" si="0"/>
        <v>2010</v>
      </c>
      <c r="L18" s="1">
        <f t="shared" si="1"/>
        <v>2199</v>
      </c>
      <c r="M18" s="1">
        <f t="shared" si="2"/>
        <v>143.0185374167325</v>
      </c>
    </row>
    <row r="19" spans="2:13" x14ac:dyDescent="0.2">
      <c r="B19" s="4">
        <v>2011</v>
      </c>
      <c r="C19" s="1">
        <v>2160</v>
      </c>
      <c r="E19" s="4">
        <v>2011</v>
      </c>
      <c r="F19" s="1">
        <v>315310.43899999995</v>
      </c>
      <c r="H19" s="4">
        <v>2011</v>
      </c>
      <c r="I19" s="1">
        <v>142.2569078626978</v>
      </c>
      <c r="K19">
        <f t="shared" si="0"/>
        <v>2011</v>
      </c>
      <c r="L19" s="1">
        <f t="shared" si="1"/>
        <v>2160</v>
      </c>
      <c r="M19" s="1">
        <f t="shared" si="2"/>
        <v>142.2569078626978</v>
      </c>
    </row>
    <row r="20" spans="2:13" x14ac:dyDescent="0.2">
      <c r="B20" s="4">
        <v>2012</v>
      </c>
      <c r="C20" s="1">
        <v>2042</v>
      </c>
      <c r="E20" s="4">
        <v>2012</v>
      </c>
      <c r="F20" s="1">
        <v>327297.35599999991</v>
      </c>
      <c r="H20" s="4">
        <v>2012</v>
      </c>
      <c r="I20" s="1">
        <v>155.78167003023415</v>
      </c>
      <c r="K20">
        <f t="shared" si="0"/>
        <v>2012</v>
      </c>
      <c r="L20" s="1">
        <f t="shared" si="1"/>
        <v>2042</v>
      </c>
      <c r="M20" s="1">
        <f t="shared" si="2"/>
        <v>155.78167003023415</v>
      </c>
    </row>
    <row r="21" spans="2:13" x14ac:dyDescent="0.2">
      <c r="B21" s="4">
        <v>2013</v>
      </c>
      <c r="C21" s="1">
        <v>1945</v>
      </c>
      <c r="E21" s="4">
        <v>2013</v>
      </c>
      <c r="F21" s="1">
        <v>324105.08199999994</v>
      </c>
      <c r="H21" s="4">
        <v>2013</v>
      </c>
      <c r="I21" s="1">
        <v>162.78591028851866</v>
      </c>
      <c r="K21">
        <f t="shared" si="0"/>
        <v>2013</v>
      </c>
      <c r="L21" s="1">
        <f t="shared" si="1"/>
        <v>1945</v>
      </c>
      <c r="M21" s="1">
        <f t="shared" si="2"/>
        <v>162.78591028851866</v>
      </c>
    </row>
    <row r="22" spans="2:13" x14ac:dyDescent="0.2">
      <c r="B22" s="4">
        <v>2014</v>
      </c>
      <c r="C22" s="1">
        <v>1841</v>
      </c>
      <c r="E22" s="4">
        <v>2014</v>
      </c>
      <c r="F22" s="1">
        <v>319841.47299999988</v>
      </c>
      <c r="H22" s="4">
        <v>2014</v>
      </c>
      <c r="I22" s="1">
        <v>168.51469145400034</v>
      </c>
      <c r="K22">
        <f t="shared" si="0"/>
        <v>2014</v>
      </c>
      <c r="L22" s="1">
        <f t="shared" si="1"/>
        <v>1841</v>
      </c>
      <c r="M22" s="1">
        <f t="shared" si="2"/>
        <v>168.51469145400034</v>
      </c>
    </row>
    <row r="23" spans="2:13" x14ac:dyDescent="0.2">
      <c r="B23" s="4">
        <v>2015</v>
      </c>
      <c r="C23" s="1">
        <v>1721</v>
      </c>
      <c r="E23" s="4">
        <v>2015</v>
      </c>
      <c r="F23" s="1">
        <v>327415.12400000001</v>
      </c>
      <c r="H23" s="4">
        <v>2015</v>
      </c>
      <c r="I23" s="1">
        <v>184.41330393756874</v>
      </c>
      <c r="K23">
        <f t="shared" si="0"/>
        <v>2015</v>
      </c>
      <c r="L23" s="1">
        <f t="shared" si="1"/>
        <v>1721</v>
      </c>
      <c r="M23" s="1">
        <f t="shared" si="2"/>
        <v>184.41330393756874</v>
      </c>
    </row>
    <row r="24" spans="2:13" x14ac:dyDescent="0.2">
      <c r="B24" s="4">
        <v>2016</v>
      </c>
      <c r="C24" s="1">
        <v>1667</v>
      </c>
      <c r="E24" s="4">
        <v>2016</v>
      </c>
      <c r="F24" s="1">
        <v>325970.18000000005</v>
      </c>
      <c r="H24" s="4">
        <v>2016</v>
      </c>
      <c r="I24" s="1">
        <v>190.48228954649642</v>
      </c>
      <c r="K24">
        <f t="shared" si="0"/>
        <v>2016</v>
      </c>
      <c r="L24" s="1">
        <f t="shared" si="1"/>
        <v>1667</v>
      </c>
      <c r="M24" s="1">
        <f t="shared" si="2"/>
        <v>190.48228954649642</v>
      </c>
    </row>
    <row r="25" spans="2:13" x14ac:dyDescent="0.2">
      <c r="B25" s="4">
        <v>2017</v>
      </c>
      <c r="C25" s="1">
        <v>1635</v>
      </c>
      <c r="E25" s="4">
        <v>2017</v>
      </c>
      <c r="F25" s="1">
        <v>319976.50499999995</v>
      </c>
      <c r="H25" s="4">
        <v>2017</v>
      </c>
      <c r="I25" s="1">
        <v>192.16570172340718</v>
      </c>
      <c r="K25">
        <f t="shared" si="0"/>
        <v>2017</v>
      </c>
      <c r="L25" s="1">
        <f t="shared" si="1"/>
        <v>1635</v>
      </c>
      <c r="M25" s="1">
        <f t="shared" si="2"/>
        <v>192.16570172340718</v>
      </c>
    </row>
    <row r="26" spans="2:13" x14ac:dyDescent="0.2">
      <c r="B26" s="4">
        <v>2018</v>
      </c>
      <c r="C26" s="1">
        <v>1554</v>
      </c>
      <c r="E26" s="4">
        <v>2018</v>
      </c>
      <c r="F26" s="1">
        <v>324826.31099999993</v>
      </c>
      <c r="H26" s="4">
        <v>2018</v>
      </c>
      <c r="I26" s="1">
        <v>204.05872305824147</v>
      </c>
      <c r="K26">
        <f t="shared" si="0"/>
        <v>2018</v>
      </c>
      <c r="L26" s="1">
        <f t="shared" si="1"/>
        <v>1554</v>
      </c>
      <c r="M26" s="1">
        <f t="shared" si="2"/>
        <v>204.05872305824147</v>
      </c>
    </row>
    <row r="27" spans="2:13" x14ac:dyDescent="0.2">
      <c r="H27" s="4" t="s">
        <v>52</v>
      </c>
      <c r="I27" s="1">
        <v>127.03392091506372</v>
      </c>
      <c r="K27">
        <f t="shared" si="0"/>
        <v>0</v>
      </c>
      <c r="L27" s="1">
        <f t="shared" si="1"/>
        <v>0</v>
      </c>
      <c r="M27" s="1">
        <f>I27</f>
        <v>127.03392091506372</v>
      </c>
    </row>
    <row r="28" spans="2:13" x14ac:dyDescent="0.2">
      <c r="K28">
        <f t="shared" si="0"/>
        <v>0</v>
      </c>
      <c r="L28" s="1">
        <f t="shared" si="1"/>
        <v>0</v>
      </c>
      <c r="M28" s="1">
        <f t="shared" si="2"/>
        <v>0</v>
      </c>
    </row>
    <row r="29" spans="2:13" x14ac:dyDescent="0.2">
      <c r="K29">
        <f t="shared" si="0"/>
        <v>0</v>
      </c>
      <c r="L29" s="1">
        <f t="shared" si="1"/>
        <v>0</v>
      </c>
      <c r="M29" s="1">
        <f t="shared" si="2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B1:H98"/>
  <sheetViews>
    <sheetView zoomScale="115" zoomScaleNormal="115" workbookViewId="0">
      <selection activeCell="S40" sqref="S40"/>
    </sheetView>
  </sheetViews>
  <sheetFormatPr baseColWidth="10" defaultRowHeight="10.199999999999999" x14ac:dyDescent="0.2"/>
  <cols>
    <col min="1" max="1" width="8" bestFit="1" customWidth="1"/>
    <col min="2" max="2" width="15" bestFit="1" customWidth="1"/>
    <col min="3" max="3" width="17.140625" bestFit="1" customWidth="1"/>
    <col min="4" max="4" width="5.7109375" bestFit="1" customWidth="1"/>
    <col min="5" max="5" width="5.140625" bestFit="1" customWidth="1"/>
    <col min="6" max="6" width="6.7109375" bestFit="1" customWidth="1"/>
    <col min="7" max="7" width="5.42578125" bestFit="1" customWidth="1"/>
    <col min="8" max="8" width="5.140625" bestFit="1" customWidth="1"/>
    <col min="9" max="9" width="8.28515625" bestFit="1" customWidth="1"/>
    <col min="10" max="10" width="6.28515625" bestFit="1" customWidth="1"/>
    <col min="11" max="11" width="5.85546875" bestFit="1" customWidth="1"/>
    <col min="12" max="12" width="6" bestFit="1" customWidth="1"/>
    <col min="13" max="13" width="5.28515625" bestFit="1" customWidth="1"/>
    <col min="14" max="14" width="8" bestFit="1" customWidth="1"/>
    <col min="15" max="15" width="5.85546875" bestFit="1" customWidth="1"/>
    <col min="16" max="16" width="5.140625" bestFit="1" customWidth="1"/>
    <col min="17" max="17" width="6.85546875" bestFit="1" customWidth="1"/>
    <col min="18" max="18" width="5" bestFit="1" customWidth="1"/>
    <col min="19" max="19" width="7.85546875" bestFit="1" customWidth="1"/>
    <col min="20" max="20" width="9.140625" bestFit="1" customWidth="1"/>
    <col min="21" max="21" width="7.140625" bestFit="1" customWidth="1"/>
    <col min="22" max="22" width="10.140625" bestFit="1" customWidth="1"/>
    <col min="23" max="23" width="6.140625" bestFit="1" customWidth="1"/>
    <col min="24" max="24" width="10.7109375" bestFit="1" customWidth="1"/>
    <col min="25" max="25" width="4.7109375" bestFit="1" customWidth="1"/>
    <col min="26" max="26" width="8.140625" bestFit="1" customWidth="1"/>
    <col min="27" max="27" width="6.140625" bestFit="1" customWidth="1"/>
    <col min="28" max="28" width="6.28515625" bestFit="1" customWidth="1"/>
    <col min="29" max="29" width="6.7109375" bestFit="1" customWidth="1"/>
    <col min="30" max="30" width="7" bestFit="1" customWidth="1"/>
    <col min="31" max="31" width="7.85546875" bestFit="1" customWidth="1"/>
    <col min="32" max="32" width="8" bestFit="1" customWidth="1"/>
    <col min="33" max="33" width="12.85546875" bestFit="1" customWidth="1"/>
    <col min="34" max="34" width="6.28515625" bestFit="1" customWidth="1"/>
    <col min="35" max="35" width="10.140625" bestFit="1" customWidth="1"/>
    <col min="36" max="36" width="7" bestFit="1" customWidth="1"/>
    <col min="37" max="37" width="10.42578125" bestFit="1" customWidth="1"/>
    <col min="38" max="39" width="6.28515625" bestFit="1" customWidth="1"/>
    <col min="40" max="40" width="6.7109375" bestFit="1" customWidth="1"/>
    <col min="41" max="41" width="6.140625" bestFit="1" customWidth="1"/>
    <col min="42" max="42" width="5" bestFit="1" customWidth="1"/>
    <col min="43" max="43" width="8.42578125" bestFit="1" customWidth="1"/>
    <col min="44" max="44" width="6.28515625" bestFit="1" customWidth="1"/>
    <col min="45" max="45" width="8.140625" bestFit="1" customWidth="1"/>
    <col min="46" max="46" width="6" bestFit="1" customWidth="1"/>
    <col min="47" max="47" width="5" bestFit="1" customWidth="1"/>
    <col min="48" max="48" width="5.42578125" bestFit="1" customWidth="1"/>
    <col min="49" max="49" width="6.85546875" bestFit="1" customWidth="1"/>
    <col min="50" max="50" width="5.42578125" bestFit="1" customWidth="1"/>
    <col min="51" max="51" width="5.7109375" bestFit="1" customWidth="1"/>
    <col min="52" max="52" width="5.85546875" bestFit="1" customWidth="1"/>
    <col min="53" max="53" width="8.140625" bestFit="1" customWidth="1"/>
    <col min="54" max="54" width="5.28515625" bestFit="1" customWidth="1"/>
    <col min="55" max="55" width="8.140625" bestFit="1" customWidth="1"/>
    <col min="56" max="56" width="7.140625" bestFit="1" customWidth="1"/>
    <col min="57" max="57" width="7.28515625" bestFit="1" customWidth="1"/>
    <col min="58" max="58" width="7.85546875" bestFit="1" customWidth="1"/>
    <col min="59" max="59" width="7.140625" bestFit="1" customWidth="1"/>
    <col min="60" max="60" width="9.7109375" bestFit="1" customWidth="1"/>
    <col min="61" max="61" width="5.140625" bestFit="1" customWidth="1"/>
    <col min="62" max="62" width="6.28515625" bestFit="1" customWidth="1"/>
    <col min="63" max="63" width="6.42578125" bestFit="1" customWidth="1"/>
    <col min="64" max="64" width="7.28515625" bestFit="1" customWidth="1"/>
    <col min="65" max="65" width="5.42578125" bestFit="1" customWidth="1"/>
    <col min="66" max="66" width="6.28515625" bestFit="1" customWidth="1"/>
    <col min="67" max="67" width="6" bestFit="1" customWidth="1"/>
    <col min="68" max="68" width="8.140625" bestFit="1" customWidth="1"/>
  </cols>
  <sheetData>
    <row r="1" spans="2:8" x14ac:dyDescent="0.2">
      <c r="C1" s="3" t="s">
        <v>0</v>
      </c>
      <c r="D1" t="s" vm="5">
        <v>144</v>
      </c>
    </row>
    <row r="3" spans="2:8" x14ac:dyDescent="0.2">
      <c r="C3" s="3" t="s">
        <v>74</v>
      </c>
    </row>
    <row r="4" spans="2:8" x14ac:dyDescent="0.2">
      <c r="C4" t="s">
        <v>12</v>
      </c>
      <c r="D4" t="s">
        <v>3</v>
      </c>
      <c r="E4" t="s">
        <v>5</v>
      </c>
      <c r="F4" t="s">
        <v>18</v>
      </c>
      <c r="G4" t="s">
        <v>22</v>
      </c>
    </row>
    <row r="5" spans="2:8" x14ac:dyDescent="0.2">
      <c r="C5" t="str">
        <f>IF(C4=0," ",C4)</f>
        <v>Bjugn</v>
      </c>
      <c r="D5" t="str">
        <f t="shared" ref="D5:H5" si="0">IF(D4=0," ",D4)</f>
        <v>Fræna</v>
      </c>
      <c r="E5" t="str">
        <f t="shared" si="0"/>
        <v>Hemne</v>
      </c>
      <c r="F5" t="str">
        <f t="shared" si="0"/>
        <v>Meldal</v>
      </c>
      <c r="G5" t="str">
        <f t="shared" si="0"/>
        <v>Midtre Gauldal</v>
      </c>
      <c r="H5" t="str">
        <f t="shared" si="0"/>
        <v xml:space="preserve"> </v>
      </c>
    </row>
    <row r="6" spans="2:8" x14ac:dyDescent="0.2">
      <c r="H6" t="s">
        <v>157</v>
      </c>
    </row>
    <row r="7" spans="2:8" x14ac:dyDescent="0.2">
      <c r="H7" s="29" t="str">
        <f>IF(H4=0," ",H6)</f>
        <v xml:space="preserve"> </v>
      </c>
    </row>
    <row r="9" spans="2:8" x14ac:dyDescent="0.2">
      <c r="C9" t="str">
        <f>TRIM(_xlfn.CONCAT("Utvikling antall melkeleverandører 1998 - 2016 i ",C5," ",D5," ",E5," ",F5," ",G5," ",H5,"  (1998 =100 %)"))</f>
        <v>Utvikling antall melkeleverandører 1998 - 2016 i Bjugn Fræna Hemne Meldal Midtre Gauldal (1998 =100 %)</v>
      </c>
    </row>
    <row r="10" spans="2:8" x14ac:dyDescent="0.2">
      <c r="C10" t="str">
        <f>TRIM(_xlfn.CONCAT("Utvikling melkeleveranser 1998 - 2016 i ",C5," ",D5," ",E5," ",F5," ",G5," ",H5," (1998 =100 %)"))</f>
        <v>Utvikling melkeleveranser 1998 - 2016 i Bjugn Fræna Hemne Meldal Midtre Gauldal (1998 =100 %)</v>
      </c>
    </row>
    <row r="11" spans="2:8" x14ac:dyDescent="0.2">
      <c r="C11" t="str">
        <f>TRIM(_xlfn.CONCAT("Utvikling gjennomsnittlig melkeleveranse 1998 - 2016 i ",C5," ",D5," ",E5," ",F5," ",G5," ",H5," (1998 =100 %)"))</f>
        <v>Utvikling gjennomsnittlig melkeleveranse 1998 - 2016 i Bjugn Fræna Hemne Meldal Midtre Gauldal (1998 =100 %)</v>
      </c>
    </row>
    <row r="16" spans="2:8" x14ac:dyDescent="0.2">
      <c r="B16" s="3" t="s">
        <v>143</v>
      </c>
      <c r="C16" s="3" t="s">
        <v>74</v>
      </c>
    </row>
    <row r="17" spans="2:7" x14ac:dyDescent="0.2">
      <c r="B17" s="3" t="s">
        <v>53</v>
      </c>
      <c r="C17" t="s">
        <v>12</v>
      </c>
      <c r="D17" t="s">
        <v>3</v>
      </c>
      <c r="E17" t="s">
        <v>5</v>
      </c>
      <c r="F17" t="s">
        <v>18</v>
      </c>
      <c r="G17" t="s">
        <v>22</v>
      </c>
    </row>
    <row r="18" spans="2:7" x14ac:dyDescent="0.2">
      <c r="B18" s="4">
        <v>1998</v>
      </c>
      <c r="C18" s="1">
        <v>121</v>
      </c>
      <c r="D18" s="1">
        <v>204</v>
      </c>
      <c r="E18" s="1">
        <v>92</v>
      </c>
      <c r="F18" s="1">
        <v>99</v>
      </c>
      <c r="G18" s="1">
        <v>217</v>
      </c>
    </row>
    <row r="19" spans="2:7" x14ac:dyDescent="0.2">
      <c r="B19" s="4">
        <v>1999</v>
      </c>
      <c r="C19" s="1">
        <v>111</v>
      </c>
      <c r="D19" s="1">
        <v>185</v>
      </c>
      <c r="E19" s="1">
        <v>88</v>
      </c>
      <c r="F19" s="1">
        <v>99</v>
      </c>
      <c r="G19" s="1">
        <v>211</v>
      </c>
    </row>
    <row r="20" spans="2:7" x14ac:dyDescent="0.2">
      <c r="B20" s="4">
        <v>2000</v>
      </c>
      <c r="C20" s="1">
        <v>105</v>
      </c>
      <c r="D20" s="1">
        <v>179</v>
      </c>
      <c r="E20" s="1">
        <v>88</v>
      </c>
      <c r="F20" s="1">
        <v>97</v>
      </c>
      <c r="G20" s="1">
        <v>207</v>
      </c>
    </row>
    <row r="21" spans="2:7" x14ac:dyDescent="0.2">
      <c r="B21" s="4">
        <v>2001</v>
      </c>
      <c r="C21" s="1">
        <v>94</v>
      </c>
      <c r="D21" s="1">
        <v>164</v>
      </c>
      <c r="E21" s="1">
        <v>79</v>
      </c>
      <c r="F21" s="1">
        <v>90</v>
      </c>
      <c r="G21" s="1">
        <v>194</v>
      </c>
    </row>
    <row r="22" spans="2:7" x14ac:dyDescent="0.2">
      <c r="B22" s="4">
        <v>2002</v>
      </c>
      <c r="C22" s="1">
        <v>86</v>
      </c>
      <c r="D22" s="1">
        <v>153</v>
      </c>
      <c r="E22" s="1">
        <v>74</v>
      </c>
      <c r="F22" s="1">
        <v>86</v>
      </c>
      <c r="G22" s="1">
        <v>183</v>
      </c>
    </row>
    <row r="23" spans="2:7" x14ac:dyDescent="0.2">
      <c r="B23" s="4">
        <v>2003</v>
      </c>
      <c r="C23" s="1">
        <v>82</v>
      </c>
      <c r="D23" s="1">
        <v>149</v>
      </c>
      <c r="E23" s="1">
        <v>72</v>
      </c>
      <c r="F23" s="1">
        <v>84</v>
      </c>
      <c r="G23" s="1">
        <v>177</v>
      </c>
    </row>
    <row r="24" spans="2:7" x14ac:dyDescent="0.2">
      <c r="B24" s="4">
        <v>2004</v>
      </c>
      <c r="C24" s="1">
        <v>77</v>
      </c>
      <c r="D24" s="1">
        <v>143</v>
      </c>
      <c r="E24" s="1">
        <v>69</v>
      </c>
      <c r="F24" s="1">
        <v>83</v>
      </c>
      <c r="G24" s="1">
        <v>172</v>
      </c>
    </row>
    <row r="25" spans="2:7" x14ac:dyDescent="0.2">
      <c r="B25" s="4">
        <v>2005</v>
      </c>
      <c r="C25" s="1">
        <v>73</v>
      </c>
      <c r="D25" s="1">
        <v>140</v>
      </c>
      <c r="E25" s="1">
        <v>64</v>
      </c>
      <c r="F25" s="1">
        <v>83</v>
      </c>
      <c r="G25" s="1">
        <v>166</v>
      </c>
    </row>
    <row r="26" spans="2:7" x14ac:dyDescent="0.2">
      <c r="B26" s="4">
        <v>2006</v>
      </c>
      <c r="C26" s="1">
        <v>69</v>
      </c>
      <c r="D26" s="1">
        <v>133</v>
      </c>
      <c r="E26" s="1">
        <v>60</v>
      </c>
      <c r="F26" s="1">
        <v>80</v>
      </c>
      <c r="G26" s="1">
        <v>153</v>
      </c>
    </row>
    <row r="27" spans="2:7" x14ac:dyDescent="0.2">
      <c r="B27" s="4">
        <v>2007</v>
      </c>
      <c r="C27" s="1">
        <v>59</v>
      </c>
      <c r="D27" s="1">
        <v>126</v>
      </c>
      <c r="E27" s="1">
        <v>56</v>
      </c>
      <c r="F27" s="1">
        <v>78</v>
      </c>
      <c r="G27" s="1">
        <v>144</v>
      </c>
    </row>
    <row r="28" spans="2:7" x14ac:dyDescent="0.2">
      <c r="B28" s="4">
        <v>2008</v>
      </c>
      <c r="C28" s="1">
        <v>56</v>
      </c>
      <c r="D28" s="1">
        <v>121</v>
      </c>
      <c r="E28" s="1">
        <v>51</v>
      </c>
      <c r="F28" s="1">
        <v>76</v>
      </c>
      <c r="G28" s="1">
        <v>137</v>
      </c>
    </row>
    <row r="29" spans="2:7" x14ac:dyDescent="0.2">
      <c r="B29" s="4">
        <v>2009</v>
      </c>
      <c r="C29" s="1">
        <v>49</v>
      </c>
      <c r="D29" s="1">
        <v>108</v>
      </c>
      <c r="E29" s="1">
        <v>49</v>
      </c>
      <c r="F29" s="1">
        <v>70</v>
      </c>
      <c r="G29" s="1">
        <v>127</v>
      </c>
    </row>
    <row r="30" spans="2:7" x14ac:dyDescent="0.2">
      <c r="B30" s="4">
        <v>2010</v>
      </c>
      <c r="C30" s="1">
        <v>45</v>
      </c>
      <c r="D30" s="1">
        <v>104</v>
      </c>
      <c r="E30" s="1">
        <v>45</v>
      </c>
      <c r="F30" s="1">
        <v>61</v>
      </c>
      <c r="G30" s="1">
        <v>121</v>
      </c>
    </row>
    <row r="31" spans="2:7" x14ac:dyDescent="0.2">
      <c r="B31" s="4">
        <v>2011</v>
      </c>
      <c r="C31" s="1">
        <v>40</v>
      </c>
      <c r="D31" s="1">
        <v>104</v>
      </c>
      <c r="E31" s="1">
        <v>45</v>
      </c>
      <c r="F31" s="1">
        <v>60</v>
      </c>
      <c r="G31" s="1">
        <v>120</v>
      </c>
    </row>
    <row r="32" spans="2:7" x14ac:dyDescent="0.2">
      <c r="B32" s="4">
        <v>2012</v>
      </c>
      <c r="C32" s="1">
        <v>38</v>
      </c>
      <c r="D32" s="1">
        <v>100</v>
      </c>
      <c r="E32" s="1">
        <v>39</v>
      </c>
      <c r="F32" s="1">
        <v>60</v>
      </c>
      <c r="G32" s="1">
        <v>112</v>
      </c>
    </row>
    <row r="33" spans="2:7" x14ac:dyDescent="0.2">
      <c r="B33" s="4">
        <v>2013</v>
      </c>
      <c r="C33" s="1">
        <v>36</v>
      </c>
      <c r="D33" s="1">
        <v>98</v>
      </c>
      <c r="E33" s="1">
        <v>35</v>
      </c>
      <c r="F33" s="1">
        <v>58</v>
      </c>
      <c r="G33" s="1">
        <v>105</v>
      </c>
    </row>
    <row r="34" spans="2:7" x14ac:dyDescent="0.2">
      <c r="B34" s="4">
        <v>2014</v>
      </c>
      <c r="C34" s="1">
        <v>36</v>
      </c>
      <c r="D34" s="1">
        <v>92</v>
      </c>
      <c r="E34" s="1">
        <v>34</v>
      </c>
      <c r="F34" s="1">
        <v>55</v>
      </c>
      <c r="G34" s="1">
        <v>98</v>
      </c>
    </row>
    <row r="35" spans="2:7" x14ac:dyDescent="0.2">
      <c r="B35" s="4">
        <v>2015</v>
      </c>
      <c r="C35" s="1">
        <v>35</v>
      </c>
      <c r="D35" s="1">
        <v>86</v>
      </c>
      <c r="E35" s="1">
        <v>34</v>
      </c>
      <c r="F35" s="1">
        <v>52</v>
      </c>
      <c r="G35" s="1">
        <v>96</v>
      </c>
    </row>
    <row r="36" spans="2:7" x14ac:dyDescent="0.2">
      <c r="B36" s="4">
        <v>2016</v>
      </c>
      <c r="C36" s="1">
        <v>35</v>
      </c>
      <c r="D36" s="1">
        <v>84</v>
      </c>
      <c r="E36" s="1">
        <v>31</v>
      </c>
      <c r="F36" s="1">
        <v>51</v>
      </c>
      <c r="G36" s="1">
        <v>94</v>
      </c>
    </row>
    <row r="37" spans="2:7" x14ac:dyDescent="0.2">
      <c r="B37" s="4">
        <v>2017</v>
      </c>
      <c r="C37" s="1">
        <v>35</v>
      </c>
      <c r="D37" s="1">
        <v>84</v>
      </c>
      <c r="E37" s="1">
        <v>32</v>
      </c>
      <c r="F37" s="1">
        <v>51</v>
      </c>
      <c r="G37" s="1">
        <v>92</v>
      </c>
    </row>
    <row r="38" spans="2:7" x14ac:dyDescent="0.2">
      <c r="B38" s="4">
        <v>2018</v>
      </c>
      <c r="C38" s="1">
        <v>30</v>
      </c>
      <c r="D38" s="1">
        <v>82</v>
      </c>
      <c r="E38" s="1">
        <v>30</v>
      </c>
      <c r="F38" s="1">
        <v>48</v>
      </c>
      <c r="G38" s="1">
        <v>86</v>
      </c>
    </row>
    <row r="46" spans="2:7" x14ac:dyDescent="0.2">
      <c r="B46" s="3" t="s">
        <v>146</v>
      </c>
      <c r="C46" s="3" t="s">
        <v>74</v>
      </c>
    </row>
    <row r="47" spans="2:7" x14ac:dyDescent="0.2">
      <c r="B47" s="3" t="s">
        <v>53</v>
      </c>
      <c r="C47" t="s">
        <v>12</v>
      </c>
      <c r="D47" t="s">
        <v>3</v>
      </c>
      <c r="E47" t="s">
        <v>5</v>
      </c>
      <c r="F47" t="s">
        <v>18</v>
      </c>
      <c r="G47" t="s">
        <v>22</v>
      </c>
    </row>
    <row r="48" spans="2:7" x14ac:dyDescent="0.2">
      <c r="B48" s="4">
        <v>1998</v>
      </c>
      <c r="C48" s="1">
        <v>9702.4220000000005</v>
      </c>
      <c r="D48" s="1">
        <v>17450.133999999998</v>
      </c>
      <c r="E48" s="1">
        <v>5780.57</v>
      </c>
      <c r="F48" s="1">
        <v>10302.880999999999</v>
      </c>
      <c r="G48" s="1">
        <v>13234.438</v>
      </c>
    </row>
    <row r="49" spans="2:7" x14ac:dyDescent="0.2">
      <c r="B49" s="4">
        <v>1999</v>
      </c>
      <c r="C49" s="1">
        <v>9597.2649999999994</v>
      </c>
      <c r="D49" s="1">
        <v>17693.741999999998</v>
      </c>
      <c r="E49" s="1">
        <v>5652.14</v>
      </c>
      <c r="F49" s="1">
        <v>10189.916999999999</v>
      </c>
      <c r="G49" s="1">
        <v>12910.968000000001</v>
      </c>
    </row>
    <row r="50" spans="2:7" x14ac:dyDescent="0.2">
      <c r="B50" s="4">
        <v>2000</v>
      </c>
      <c r="C50" s="1">
        <v>8878.5059999999994</v>
      </c>
      <c r="D50" s="1">
        <v>16584.286</v>
      </c>
      <c r="E50" s="1">
        <v>5432.076</v>
      </c>
      <c r="F50" s="1">
        <v>9742.3619999999992</v>
      </c>
      <c r="G50" s="1">
        <v>12480.918</v>
      </c>
    </row>
    <row r="51" spans="2:7" x14ac:dyDescent="0.2">
      <c r="B51" s="4">
        <v>2001</v>
      </c>
      <c r="C51" s="1">
        <v>8236.9259999999995</v>
      </c>
      <c r="D51" s="1">
        <v>16008.826999999999</v>
      </c>
      <c r="E51" s="1">
        <v>5173.5519999999997</v>
      </c>
      <c r="F51" s="1">
        <v>9539.5</v>
      </c>
      <c r="G51" s="1">
        <v>12152.121999999999</v>
      </c>
    </row>
    <row r="52" spans="2:7" x14ac:dyDescent="0.2">
      <c r="B52" s="4">
        <v>2002</v>
      </c>
      <c r="C52" s="1">
        <v>7837.826</v>
      </c>
      <c r="D52" s="1">
        <v>15895.136</v>
      </c>
      <c r="E52" s="1">
        <v>4960.8680000000004</v>
      </c>
      <c r="F52" s="1">
        <v>9735.6769999999997</v>
      </c>
      <c r="G52" s="1">
        <v>12154.929</v>
      </c>
    </row>
    <row r="53" spans="2:7" x14ac:dyDescent="0.2">
      <c r="B53" s="4">
        <v>2003</v>
      </c>
      <c r="C53" s="1">
        <v>8004.7510000000002</v>
      </c>
      <c r="D53" s="1">
        <v>16312.637000000001</v>
      </c>
      <c r="E53" s="1">
        <v>5080.143</v>
      </c>
      <c r="F53" s="1">
        <v>9704.7039999999997</v>
      </c>
      <c r="G53" s="1">
        <v>12330.554</v>
      </c>
    </row>
    <row r="54" spans="2:7" x14ac:dyDescent="0.2">
      <c r="B54" s="4">
        <v>2004</v>
      </c>
      <c r="C54" s="1">
        <v>7630</v>
      </c>
      <c r="D54" s="1">
        <v>16424</v>
      </c>
      <c r="E54" s="1">
        <v>5171</v>
      </c>
      <c r="F54" s="1">
        <v>10109</v>
      </c>
      <c r="G54" s="1">
        <v>12437</v>
      </c>
    </row>
    <row r="55" spans="2:7" x14ac:dyDescent="0.2">
      <c r="B55" s="4">
        <v>2005</v>
      </c>
      <c r="C55" s="1">
        <v>7544</v>
      </c>
      <c r="D55" s="1">
        <v>17051</v>
      </c>
      <c r="E55" s="1">
        <v>5345</v>
      </c>
      <c r="F55" s="1">
        <v>10350</v>
      </c>
      <c r="G55" s="1">
        <v>12265</v>
      </c>
    </row>
    <row r="56" spans="2:7" x14ac:dyDescent="0.2">
      <c r="B56" s="4">
        <v>2006</v>
      </c>
      <c r="C56" s="1">
        <v>7084</v>
      </c>
      <c r="D56" s="1">
        <v>16712</v>
      </c>
      <c r="E56" s="1">
        <v>5431</v>
      </c>
      <c r="F56" s="1">
        <v>10340</v>
      </c>
      <c r="G56" s="1">
        <v>11973</v>
      </c>
    </row>
    <row r="57" spans="2:7" x14ac:dyDescent="0.2">
      <c r="B57" s="4">
        <v>2007</v>
      </c>
      <c r="C57" s="1">
        <v>7140</v>
      </c>
      <c r="D57" s="1">
        <v>17424</v>
      </c>
      <c r="E57" s="1">
        <v>5608</v>
      </c>
      <c r="F57" s="1">
        <v>11388</v>
      </c>
      <c r="G57" s="1">
        <v>12835</v>
      </c>
    </row>
    <row r="58" spans="2:7" x14ac:dyDescent="0.2">
      <c r="B58" s="4">
        <v>2008</v>
      </c>
      <c r="C58" s="1">
        <v>7371</v>
      </c>
      <c r="D58" s="1">
        <v>17234</v>
      </c>
      <c r="E58" s="1">
        <v>5490</v>
      </c>
      <c r="F58" s="1">
        <v>11098</v>
      </c>
      <c r="G58" s="1">
        <v>12906</v>
      </c>
    </row>
    <row r="59" spans="2:7" x14ac:dyDescent="0.2">
      <c r="B59" s="4">
        <v>2009</v>
      </c>
      <c r="C59" s="1">
        <v>7252</v>
      </c>
      <c r="D59" s="1">
        <v>17249</v>
      </c>
      <c r="E59" s="1">
        <v>5431</v>
      </c>
      <c r="F59" s="1">
        <v>11192</v>
      </c>
      <c r="G59" s="1">
        <v>12459</v>
      </c>
    </row>
    <row r="60" spans="2:7" x14ac:dyDescent="0.2">
      <c r="B60" s="4">
        <v>2010</v>
      </c>
      <c r="C60" s="1">
        <v>7016.1170000000002</v>
      </c>
      <c r="D60" s="1">
        <v>17286.003000000001</v>
      </c>
      <c r="E60" s="1">
        <v>5679.259</v>
      </c>
      <c r="F60" s="1">
        <v>11554.566999999999</v>
      </c>
      <c r="G60" s="1">
        <v>12586.450999999999</v>
      </c>
    </row>
    <row r="61" spans="2:7" x14ac:dyDescent="0.2">
      <c r="B61" s="4">
        <v>2011</v>
      </c>
      <c r="C61" s="1">
        <v>6560.1469999999999</v>
      </c>
      <c r="D61" s="1">
        <v>17736.411</v>
      </c>
      <c r="E61" s="1">
        <v>5453.5420000000004</v>
      </c>
      <c r="F61" s="1">
        <v>11605.114</v>
      </c>
      <c r="G61" s="1">
        <v>12492.342000000001</v>
      </c>
    </row>
    <row r="62" spans="2:7" x14ac:dyDescent="0.2">
      <c r="B62" s="4">
        <v>2012</v>
      </c>
      <c r="C62" s="1">
        <v>6578.5929999999998</v>
      </c>
      <c r="D62" s="1">
        <v>19006.260999999999</v>
      </c>
      <c r="E62" s="1">
        <v>5713.9650000000001</v>
      </c>
      <c r="F62" s="1">
        <v>12655.495000000001</v>
      </c>
      <c r="G62" s="1">
        <v>12857.898999999999</v>
      </c>
    </row>
    <row r="63" spans="2:7" x14ac:dyDescent="0.2">
      <c r="B63" s="4">
        <v>2013</v>
      </c>
      <c r="C63" s="1">
        <v>6835.5429999999997</v>
      </c>
      <c r="D63" s="1">
        <v>19130.914000000001</v>
      </c>
      <c r="E63" s="1">
        <v>5947.5720000000001</v>
      </c>
      <c r="F63" s="1">
        <v>12362.316000000001</v>
      </c>
      <c r="G63" s="1">
        <v>12964.058999999999</v>
      </c>
    </row>
    <row r="64" spans="2:7" x14ac:dyDescent="0.2">
      <c r="B64" s="4">
        <v>2014</v>
      </c>
      <c r="C64" s="1">
        <v>6722.08</v>
      </c>
      <c r="D64" s="1">
        <v>19268.856</v>
      </c>
      <c r="E64" s="1">
        <v>6268.82</v>
      </c>
      <c r="F64" s="1">
        <v>12241.264999999999</v>
      </c>
      <c r="G64" s="1">
        <v>12956.66</v>
      </c>
    </row>
    <row r="65" spans="2:7" x14ac:dyDescent="0.2">
      <c r="B65" s="4">
        <v>2015</v>
      </c>
      <c r="C65" s="1">
        <v>6958.3980000000001</v>
      </c>
      <c r="D65" s="1">
        <v>19243.371999999999</v>
      </c>
      <c r="E65" s="1">
        <v>6462.5640000000003</v>
      </c>
      <c r="F65" s="1">
        <v>12717.273999999999</v>
      </c>
      <c r="G65" s="1">
        <v>13167.548000000001</v>
      </c>
    </row>
    <row r="66" spans="2:7" x14ac:dyDescent="0.2">
      <c r="B66" s="4">
        <v>2016</v>
      </c>
      <c r="C66" s="1">
        <v>7191.7910000000002</v>
      </c>
      <c r="D66" s="1">
        <v>19767.877</v>
      </c>
      <c r="E66" s="1">
        <v>6872.8720000000003</v>
      </c>
      <c r="F66" s="1">
        <v>12389.032999999999</v>
      </c>
      <c r="G66" s="1">
        <v>12683.833000000001</v>
      </c>
    </row>
    <row r="67" spans="2:7" x14ac:dyDescent="0.2">
      <c r="B67" s="4">
        <v>2017</v>
      </c>
      <c r="C67" s="1">
        <v>7037.3720000000003</v>
      </c>
      <c r="D67" s="1">
        <v>19697.851999999999</v>
      </c>
      <c r="E67" s="1">
        <v>6895.2740000000003</v>
      </c>
      <c r="F67" s="1">
        <v>12261.763999999999</v>
      </c>
      <c r="G67" s="1">
        <v>13133.665000000001</v>
      </c>
    </row>
    <row r="68" spans="2:7" x14ac:dyDescent="0.2">
      <c r="B68" s="4">
        <v>2018</v>
      </c>
      <c r="C68" s="1">
        <v>7207.5789999999997</v>
      </c>
      <c r="D68" s="1">
        <v>20196.546999999999</v>
      </c>
      <c r="E68" s="1">
        <v>7080.8639999999996</v>
      </c>
      <c r="F68" s="1">
        <v>12139.441000000001</v>
      </c>
      <c r="G68" s="1">
        <v>12820.121999999999</v>
      </c>
    </row>
    <row r="76" spans="2:7" x14ac:dyDescent="0.2">
      <c r="B76" s="3" t="s">
        <v>145</v>
      </c>
      <c r="C76" s="3" t="s">
        <v>74</v>
      </c>
    </row>
    <row r="77" spans="2:7" x14ac:dyDescent="0.2">
      <c r="B77" s="3" t="s">
        <v>53</v>
      </c>
      <c r="C77" t="s">
        <v>12</v>
      </c>
      <c r="D77" t="s">
        <v>3</v>
      </c>
      <c r="E77" t="s">
        <v>5</v>
      </c>
      <c r="F77" t="s">
        <v>18</v>
      </c>
      <c r="G77" t="s">
        <v>22</v>
      </c>
    </row>
    <row r="78" spans="2:7" x14ac:dyDescent="0.2">
      <c r="B78" s="4">
        <v>1998</v>
      </c>
      <c r="C78" s="1">
        <v>80.185305785123973</v>
      </c>
      <c r="D78" s="1">
        <v>85.539872549019606</v>
      </c>
      <c r="E78" s="1">
        <v>62.83228260869565</v>
      </c>
      <c r="F78" s="1">
        <v>104.06950505050504</v>
      </c>
      <c r="G78" s="1">
        <v>60.988193548387095</v>
      </c>
    </row>
    <row r="79" spans="2:7" x14ac:dyDescent="0.2">
      <c r="B79" s="4">
        <v>1999</v>
      </c>
      <c r="C79" s="1">
        <v>86.461846846846839</v>
      </c>
      <c r="D79" s="1">
        <v>95.641848648648633</v>
      </c>
      <c r="E79" s="1">
        <v>64.228863636363641</v>
      </c>
      <c r="F79" s="1">
        <v>102.92845454545454</v>
      </c>
      <c r="G79" s="1">
        <v>61.189421800947869</v>
      </c>
    </row>
    <row r="80" spans="2:7" x14ac:dyDescent="0.2">
      <c r="B80" s="4">
        <v>2000</v>
      </c>
      <c r="C80" s="1">
        <v>84.557199999999995</v>
      </c>
      <c r="D80" s="1">
        <v>92.649642458100558</v>
      </c>
      <c r="E80" s="1">
        <v>61.728136363636366</v>
      </c>
      <c r="F80" s="1">
        <v>100.43672164948453</v>
      </c>
      <c r="G80" s="1">
        <v>60.294289855072464</v>
      </c>
    </row>
    <row r="81" spans="2:7" x14ac:dyDescent="0.2">
      <c r="B81" s="4">
        <v>2001</v>
      </c>
      <c r="C81" s="1">
        <v>87.626872340425521</v>
      </c>
      <c r="D81" s="1">
        <v>97.614798780487803</v>
      </c>
      <c r="E81" s="1">
        <v>65.488</v>
      </c>
      <c r="F81" s="1">
        <v>105.99444444444444</v>
      </c>
      <c r="G81" s="1">
        <v>62.639804123711336</v>
      </c>
    </row>
    <row r="82" spans="2:7" x14ac:dyDescent="0.2">
      <c r="B82" s="4">
        <v>2002</v>
      </c>
      <c r="C82" s="1">
        <v>91.137511627906974</v>
      </c>
      <c r="D82" s="1">
        <v>103.88977777777778</v>
      </c>
      <c r="E82" s="1">
        <v>67.038756756756769</v>
      </c>
      <c r="F82" s="1">
        <v>113.2055465116279</v>
      </c>
      <c r="G82" s="1">
        <v>66.420377049180331</v>
      </c>
    </row>
    <row r="83" spans="2:7" x14ac:dyDescent="0.2">
      <c r="B83" s="4">
        <v>2003</v>
      </c>
      <c r="C83" s="1">
        <v>97.61891463414635</v>
      </c>
      <c r="D83" s="1">
        <v>109.48078523489933</v>
      </c>
      <c r="E83" s="1">
        <v>70.557541666666665</v>
      </c>
      <c r="F83" s="1">
        <v>115.53219047619048</v>
      </c>
      <c r="G83" s="1">
        <v>69.664146892655367</v>
      </c>
    </row>
    <row r="84" spans="2:7" x14ac:dyDescent="0.2">
      <c r="B84" s="4">
        <v>2004</v>
      </c>
      <c r="C84" s="1">
        <v>99.090909090909093</v>
      </c>
      <c r="D84" s="1">
        <v>114.85314685314685</v>
      </c>
      <c r="E84" s="1">
        <v>74.94202898550725</v>
      </c>
      <c r="F84" s="1">
        <v>121.79518072289157</v>
      </c>
      <c r="G84" s="1">
        <v>72.308139534883722</v>
      </c>
    </row>
    <row r="85" spans="2:7" x14ac:dyDescent="0.2">
      <c r="B85" s="4">
        <v>2005</v>
      </c>
      <c r="C85" s="1">
        <v>103.34246575342466</v>
      </c>
      <c r="D85" s="1">
        <v>121.79285714285714</v>
      </c>
      <c r="E85" s="1">
        <v>83.515625</v>
      </c>
      <c r="F85" s="1">
        <v>124.6987951807229</v>
      </c>
      <c r="G85" s="1">
        <v>73.885542168674704</v>
      </c>
    </row>
    <row r="86" spans="2:7" x14ac:dyDescent="0.2">
      <c r="B86" s="4">
        <v>2006</v>
      </c>
      <c r="C86" s="1">
        <v>102.66666666666667</v>
      </c>
      <c r="D86" s="1">
        <v>125.65413533834587</v>
      </c>
      <c r="E86" s="1">
        <v>90.516666666666666</v>
      </c>
      <c r="F86" s="1">
        <v>129.25</v>
      </c>
      <c r="G86" s="1">
        <v>78.254901960784309</v>
      </c>
    </row>
    <row r="87" spans="2:7" x14ac:dyDescent="0.2">
      <c r="B87" s="4">
        <v>2007</v>
      </c>
      <c r="C87" s="1">
        <v>121.01694915254237</v>
      </c>
      <c r="D87" s="1">
        <v>138.28571428571428</v>
      </c>
      <c r="E87" s="1">
        <v>100.14285714285714</v>
      </c>
      <c r="F87" s="1">
        <v>146</v>
      </c>
      <c r="G87" s="1">
        <v>89.131944444444443</v>
      </c>
    </row>
    <row r="88" spans="2:7" x14ac:dyDescent="0.2">
      <c r="B88" s="4">
        <v>2008</v>
      </c>
      <c r="C88" s="1">
        <v>131.625</v>
      </c>
      <c r="D88" s="1">
        <v>142.4297520661157</v>
      </c>
      <c r="E88" s="1">
        <v>107.64705882352941</v>
      </c>
      <c r="F88" s="1">
        <v>146.02631578947367</v>
      </c>
      <c r="G88" s="1">
        <v>94.204379562043798</v>
      </c>
    </row>
    <row r="89" spans="2:7" x14ac:dyDescent="0.2">
      <c r="B89" s="4">
        <v>2009</v>
      </c>
      <c r="C89" s="1">
        <v>148</v>
      </c>
      <c r="D89" s="1">
        <v>159.71296296296296</v>
      </c>
      <c r="E89" s="1">
        <v>110.83673469387755</v>
      </c>
      <c r="F89" s="1">
        <v>159.88571428571427</v>
      </c>
      <c r="G89" s="1">
        <v>98.102362204724415</v>
      </c>
    </row>
    <row r="90" spans="2:7" x14ac:dyDescent="0.2">
      <c r="B90" s="4">
        <v>2010</v>
      </c>
      <c r="C90" s="1">
        <v>155.91371111111113</v>
      </c>
      <c r="D90" s="1">
        <v>166.21156730769232</v>
      </c>
      <c r="E90" s="1">
        <v>126.20575555555556</v>
      </c>
      <c r="F90" s="1">
        <v>189.41913114754098</v>
      </c>
      <c r="G90" s="1">
        <v>104.0202561983471</v>
      </c>
    </row>
    <row r="91" spans="2:7" x14ac:dyDescent="0.2">
      <c r="B91" s="4">
        <v>2011</v>
      </c>
      <c r="C91" s="1">
        <v>164.00367499999999</v>
      </c>
      <c r="D91" s="1">
        <v>170.54241346153847</v>
      </c>
      <c r="E91" s="1">
        <v>121.18982222222223</v>
      </c>
      <c r="F91" s="1">
        <v>193.41856666666666</v>
      </c>
      <c r="G91" s="1">
        <v>104.10285</v>
      </c>
    </row>
    <row r="92" spans="2:7" x14ac:dyDescent="0.2">
      <c r="B92" s="4">
        <v>2012</v>
      </c>
      <c r="C92" s="1">
        <v>173.12086842105262</v>
      </c>
      <c r="D92" s="1">
        <v>190.06260999999998</v>
      </c>
      <c r="E92" s="1">
        <v>146.51192307692307</v>
      </c>
      <c r="F92" s="1">
        <v>210.92491666666669</v>
      </c>
      <c r="G92" s="1">
        <v>114.80266964285714</v>
      </c>
    </row>
    <row r="93" spans="2:7" x14ac:dyDescent="0.2">
      <c r="B93" s="4">
        <v>2013</v>
      </c>
      <c r="C93" s="1">
        <v>189.87619444444442</v>
      </c>
      <c r="D93" s="1">
        <v>195.21340816326531</v>
      </c>
      <c r="E93" s="1">
        <v>169.93062857142857</v>
      </c>
      <c r="F93" s="1">
        <v>213.14337931034484</v>
      </c>
      <c r="G93" s="1">
        <v>123.46722857142856</v>
      </c>
    </row>
    <row r="94" spans="2:7" x14ac:dyDescent="0.2">
      <c r="B94" s="4">
        <v>2014</v>
      </c>
      <c r="C94" s="1">
        <v>186.72444444444443</v>
      </c>
      <c r="D94" s="1">
        <v>209.44408695652174</v>
      </c>
      <c r="E94" s="1">
        <v>184.37705882352941</v>
      </c>
      <c r="F94" s="1">
        <v>222.56845454545453</v>
      </c>
      <c r="G94" s="1">
        <v>132.21081632653062</v>
      </c>
    </row>
    <row r="95" spans="2:7" x14ac:dyDescent="0.2">
      <c r="B95" s="4">
        <v>2015</v>
      </c>
      <c r="C95" s="1">
        <v>198.81137142857142</v>
      </c>
      <c r="D95" s="1">
        <v>223.76013953488371</v>
      </c>
      <c r="E95" s="1">
        <v>190.0754117647059</v>
      </c>
      <c r="F95" s="1">
        <v>244.56296153846154</v>
      </c>
      <c r="G95" s="1">
        <v>137.16195833333333</v>
      </c>
    </row>
    <row r="96" spans="2:7" x14ac:dyDescent="0.2">
      <c r="B96" s="4">
        <v>2016</v>
      </c>
      <c r="C96" s="1">
        <v>205.47974285714287</v>
      </c>
      <c r="D96" s="1">
        <v>235.33186904761905</v>
      </c>
      <c r="E96" s="1">
        <v>221.7055483870968</v>
      </c>
      <c r="F96" s="1">
        <v>242.92221568627451</v>
      </c>
      <c r="G96" s="1">
        <v>134.93439361702127</v>
      </c>
    </row>
    <row r="97" spans="2:7" x14ac:dyDescent="0.2">
      <c r="B97" s="4">
        <v>2017</v>
      </c>
      <c r="C97" s="1">
        <v>201.06777142857143</v>
      </c>
      <c r="D97" s="1">
        <v>234.49823809523809</v>
      </c>
      <c r="E97" s="1">
        <v>215.47731250000001</v>
      </c>
      <c r="F97" s="1">
        <v>240.42674509803919</v>
      </c>
      <c r="G97" s="1">
        <v>142.75722826086957</v>
      </c>
    </row>
    <row r="98" spans="2:7" x14ac:dyDescent="0.2">
      <c r="B98" s="4">
        <v>2018</v>
      </c>
      <c r="C98" s="1">
        <v>240.25263333333334</v>
      </c>
      <c r="D98" s="1">
        <v>246.2993536585366</v>
      </c>
      <c r="E98" s="1">
        <v>236.02879999999999</v>
      </c>
      <c r="F98" s="1">
        <v>252.90502083333334</v>
      </c>
      <c r="G98" s="1">
        <v>149.07118604651163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2929F-F778-4884-B86B-B9BA0E5817F7}">
  <sheetPr>
    <tabColor theme="8"/>
  </sheetPr>
  <dimension ref="B1:AV74"/>
  <sheetViews>
    <sheetView showGridLines="0" showRowColHeaders="0" tabSelected="1" topLeftCell="A4" workbookViewId="0">
      <selection activeCell="B56" sqref="B56:E56"/>
      <pivotSelection pane="bottomRight" showHeader="1" extendable="1" start="47" max="48" activeRow="55" activeCol="1" click="1" r:id="rId1">
        <pivotArea dataOnly="0" grandRow="1" fieldPosition="0"/>
      </pivotSelection>
    </sheetView>
  </sheetViews>
  <sheetFormatPr baseColWidth="10" defaultRowHeight="10.199999999999999" x14ac:dyDescent="0.2"/>
  <cols>
    <col min="1" max="1" width="3.85546875" customWidth="1"/>
    <col min="2" max="2" width="15.42578125" style="5" customWidth="1"/>
    <col min="3" max="3" width="11.42578125" style="5"/>
    <col min="4" max="4" width="9" style="5" hidden="1" customWidth="1"/>
    <col min="5" max="5" width="9" style="5" customWidth="1"/>
    <col min="6" max="6" width="6.140625" style="5" hidden="1" customWidth="1"/>
    <col min="7" max="8" width="9" style="5" hidden="1" customWidth="1"/>
    <col min="9" max="9" width="10" style="5" hidden="1" customWidth="1"/>
    <col min="10" max="10" width="10" style="5" customWidth="1"/>
    <col min="11" max="11" width="5.7109375" style="5" hidden="1" customWidth="1"/>
    <col min="12" max="12" width="13.140625" style="5" hidden="1" customWidth="1"/>
    <col min="13" max="14" width="7.85546875" style="5" hidden="1" customWidth="1"/>
    <col min="15" max="15" width="10" style="5" customWidth="1"/>
    <col min="16" max="16" width="7.85546875" style="5" hidden="1" customWidth="1"/>
    <col min="17" max="17" width="14.5703125" style="5" hidden="1" customWidth="1"/>
    <col min="18" max="18" width="9.28515625" style="5" customWidth="1"/>
    <col min="19" max="19" width="7.28515625" style="5" hidden="1" customWidth="1"/>
    <col min="20" max="20" width="7.7109375" style="5" customWidth="1"/>
    <col min="21" max="21" width="7.28515625" style="5" hidden="1" customWidth="1"/>
    <col min="22" max="22" width="14.7109375" style="5" hidden="1" customWidth="1"/>
    <col min="23" max="24" width="7.7109375" style="5" hidden="1" customWidth="1"/>
    <col min="25" max="25" width="11" style="5" customWidth="1"/>
    <col min="26" max="29" width="7.140625" style="5" hidden="1" customWidth="1"/>
    <col min="30" max="30" width="11.5703125" style="5" customWidth="1"/>
    <col min="31" max="31" width="7.140625" style="5" hidden="1" customWidth="1"/>
    <col min="32" max="32" width="5" style="5" hidden="1" customWidth="1"/>
    <col min="33" max="33" width="15.5703125" style="5" hidden="1" customWidth="1"/>
    <col min="34" max="34" width="10.5703125" style="5" customWidth="1"/>
    <col min="35" max="35" width="6" style="5" hidden="1" customWidth="1"/>
    <col min="36" max="36" width="9.85546875" style="5" customWidth="1"/>
    <col min="37" max="37" width="6" style="5" hidden="1" customWidth="1"/>
    <col min="38" max="38" width="12" style="5" hidden="1" customWidth="1"/>
    <col min="39" max="40" width="9.140625" style="5" hidden="1" customWidth="1"/>
    <col min="41" max="41" width="10.28515625" style="5" customWidth="1"/>
    <col min="42" max="42" width="6" style="5" hidden="1" customWidth="1"/>
    <col min="43" max="45" width="12" style="5" hidden="1" customWidth="1"/>
    <col min="46" max="46" width="13.5703125" style="5" customWidth="1"/>
    <col min="47" max="57" width="12" bestFit="1" customWidth="1"/>
  </cols>
  <sheetData>
    <row r="1" spans="2:48" ht="6.6" customHeight="1" x14ac:dyDescent="0.2"/>
    <row r="2" spans="2:48" s="34" customFormat="1" ht="30" customHeight="1" x14ac:dyDescent="0.3">
      <c r="B2" s="101" t="s">
        <v>183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02" t="s">
        <v>184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102" t="s">
        <v>185</v>
      </c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V2" s="91"/>
    </row>
    <row r="3" spans="2:48" ht="30.6" x14ac:dyDescent="0.3">
      <c r="B3" s="14" t="s">
        <v>161</v>
      </c>
      <c r="C3" s="14">
        <v>1998</v>
      </c>
      <c r="D3" s="14">
        <v>2008</v>
      </c>
      <c r="E3" s="14">
        <v>2018</v>
      </c>
      <c r="F3" s="14"/>
      <c r="G3" s="12" t="s">
        <v>169</v>
      </c>
      <c r="H3" s="12" t="s">
        <v>168</v>
      </c>
      <c r="I3" s="12" t="s">
        <v>172</v>
      </c>
      <c r="J3" s="12" t="s">
        <v>173</v>
      </c>
      <c r="K3" s="12"/>
      <c r="L3" s="12"/>
      <c r="M3" s="12"/>
      <c r="N3" s="12" t="s">
        <v>172</v>
      </c>
      <c r="O3" s="12" t="s">
        <v>173</v>
      </c>
      <c r="P3" s="12"/>
      <c r="Q3" s="14"/>
      <c r="R3" s="39">
        <v>1998</v>
      </c>
      <c r="S3" s="14">
        <v>2008</v>
      </c>
      <c r="T3" s="14">
        <v>2018</v>
      </c>
      <c r="U3" s="14"/>
      <c r="V3" s="12" t="s">
        <v>169</v>
      </c>
      <c r="W3" s="12" t="s">
        <v>168</v>
      </c>
      <c r="X3" s="12" t="s">
        <v>172</v>
      </c>
      <c r="Y3" s="12" t="s">
        <v>173</v>
      </c>
      <c r="Z3" s="12"/>
      <c r="AA3" s="12"/>
      <c r="AB3" s="12"/>
      <c r="AC3" s="12" t="s">
        <v>172</v>
      </c>
      <c r="AD3" s="12" t="s">
        <v>173</v>
      </c>
      <c r="AE3" s="14"/>
      <c r="AF3" s="14"/>
      <c r="AG3" s="14"/>
      <c r="AH3" s="39">
        <v>1998</v>
      </c>
      <c r="AI3" s="14">
        <v>2008</v>
      </c>
      <c r="AJ3" s="14">
        <v>2018</v>
      </c>
      <c r="AK3" s="14"/>
      <c r="AL3" s="12" t="s">
        <v>169</v>
      </c>
      <c r="AM3" s="12" t="s">
        <v>168</v>
      </c>
      <c r="AN3" s="12" t="s">
        <v>172</v>
      </c>
      <c r="AO3" s="12" t="s">
        <v>173</v>
      </c>
      <c r="AP3" s="12"/>
      <c r="AQ3" s="12"/>
      <c r="AR3" s="12"/>
      <c r="AS3" s="12" t="s">
        <v>172</v>
      </c>
      <c r="AT3" s="12" t="s">
        <v>173</v>
      </c>
      <c r="AV3" s="93" t="s">
        <v>177</v>
      </c>
    </row>
    <row r="4" spans="2:48" ht="19.2" customHeight="1" x14ac:dyDescent="0.3">
      <c r="B4" s="14"/>
      <c r="C4" s="98" t="s">
        <v>175</v>
      </c>
      <c r="D4" s="99"/>
      <c r="E4" s="99"/>
      <c r="F4" s="99"/>
      <c r="G4" s="99"/>
      <c r="H4" s="99"/>
      <c r="I4" s="99"/>
      <c r="J4" s="100"/>
      <c r="K4" s="14"/>
      <c r="L4" s="14"/>
      <c r="M4" s="14"/>
      <c r="N4" s="99" t="s">
        <v>174</v>
      </c>
      <c r="O4" s="99"/>
      <c r="P4" s="14"/>
      <c r="Q4" s="14"/>
      <c r="R4" s="98" t="s">
        <v>176</v>
      </c>
      <c r="S4" s="99"/>
      <c r="T4" s="99"/>
      <c r="U4" s="99"/>
      <c r="V4" s="99"/>
      <c r="W4" s="99"/>
      <c r="X4" s="99"/>
      <c r="Y4" s="99"/>
      <c r="Z4" s="14"/>
      <c r="AA4" s="14"/>
      <c r="AB4" s="14"/>
      <c r="AC4" s="98" t="s">
        <v>174</v>
      </c>
      <c r="AD4" s="99"/>
      <c r="AE4" s="14"/>
      <c r="AF4" s="14"/>
      <c r="AG4" s="14"/>
      <c r="AH4" s="98" t="s">
        <v>175</v>
      </c>
      <c r="AI4" s="99"/>
      <c r="AJ4" s="99"/>
      <c r="AK4" s="99"/>
      <c r="AL4" s="99"/>
      <c r="AM4" s="99"/>
      <c r="AN4" s="99"/>
      <c r="AO4" s="99"/>
      <c r="AP4" s="14"/>
      <c r="AQ4" s="14"/>
      <c r="AR4" s="14"/>
      <c r="AS4" s="98" t="s">
        <v>174</v>
      </c>
      <c r="AT4" s="99"/>
      <c r="AV4" s="93" t="s">
        <v>178</v>
      </c>
    </row>
    <row r="5" spans="2:48" hidden="1" x14ac:dyDescent="0.2">
      <c r="B5" s="38" t="s">
        <v>140</v>
      </c>
      <c r="C5" s="5" t="s" vm="2">
        <v>91</v>
      </c>
      <c r="G5" s="41" t="s">
        <v>140</v>
      </c>
      <c r="H5" s="42" t="s" vm="2">
        <v>91</v>
      </c>
      <c r="L5" s="41" t="s">
        <v>140</v>
      </c>
      <c r="M5" s="42" t="s" vm="2">
        <v>91</v>
      </c>
      <c r="Q5" s="41" t="s">
        <v>140</v>
      </c>
      <c r="R5" s="73" t="s" vm="2">
        <v>91</v>
      </c>
      <c r="V5" s="41" t="s">
        <v>140</v>
      </c>
      <c r="W5" s="42" t="s" vm="2">
        <v>91</v>
      </c>
      <c r="AA5" s="41" t="s">
        <v>140</v>
      </c>
      <c r="AB5" s="42" t="s" vm="2">
        <v>91</v>
      </c>
      <c r="AG5" s="41" t="s">
        <v>140</v>
      </c>
      <c r="AH5" s="73" t="s" vm="2">
        <v>91</v>
      </c>
      <c r="AL5" s="41" t="s">
        <v>140</v>
      </c>
      <c r="AM5" s="42" t="s" vm="2">
        <v>91</v>
      </c>
      <c r="AQ5" s="41" t="s">
        <v>140</v>
      </c>
      <c r="AR5" s="42" t="s" vm="2">
        <v>91</v>
      </c>
    </row>
    <row r="6" spans="2:48" hidden="1" x14ac:dyDescent="0.2">
      <c r="R6" s="40"/>
      <c r="AH6" s="40"/>
    </row>
    <row r="7" spans="2:48" hidden="1" x14ac:dyDescent="0.2">
      <c r="B7" s="38" t="s">
        <v>146</v>
      </c>
      <c r="C7" s="38" t="s">
        <v>74</v>
      </c>
      <c r="G7" s="43" t="s">
        <v>146</v>
      </c>
      <c r="H7" s="43" t="s">
        <v>74</v>
      </c>
      <c r="I7" s="44"/>
      <c r="J7" s="45"/>
      <c r="L7" s="43" t="s">
        <v>146</v>
      </c>
      <c r="M7" s="43" t="s">
        <v>74</v>
      </c>
      <c r="N7" s="44"/>
      <c r="O7" s="45"/>
      <c r="Q7" s="43" t="s">
        <v>143</v>
      </c>
      <c r="R7" s="74" t="s">
        <v>74</v>
      </c>
      <c r="S7" s="44"/>
      <c r="T7" s="45"/>
      <c r="V7" s="43" t="s">
        <v>143</v>
      </c>
      <c r="W7" s="43" t="s">
        <v>74</v>
      </c>
      <c r="X7" s="44"/>
      <c r="Y7" s="45"/>
      <c r="AA7" s="43" t="s">
        <v>143</v>
      </c>
      <c r="AB7" s="43" t="s">
        <v>74</v>
      </c>
      <c r="AC7" s="44"/>
      <c r="AD7" s="45"/>
      <c r="AG7" s="43" t="s">
        <v>145</v>
      </c>
      <c r="AH7" s="74" t="s">
        <v>74</v>
      </c>
      <c r="AI7" s="44"/>
      <c r="AJ7" s="45"/>
      <c r="AL7" s="43" t="s">
        <v>145</v>
      </c>
      <c r="AM7" s="43" t="s">
        <v>74</v>
      </c>
      <c r="AN7" s="44"/>
      <c r="AO7" s="45"/>
      <c r="AQ7" s="43" t="s">
        <v>145</v>
      </c>
      <c r="AR7" s="43" t="s">
        <v>74</v>
      </c>
      <c r="AS7" s="44"/>
      <c r="AT7" s="45"/>
    </row>
    <row r="8" spans="2:48" ht="28.8" hidden="1" customHeight="1" x14ac:dyDescent="0.2">
      <c r="B8" s="38" t="s">
        <v>53</v>
      </c>
      <c r="C8" s="5">
        <v>1998</v>
      </c>
      <c r="D8" s="5">
        <v>2008</v>
      </c>
      <c r="E8" s="5">
        <v>2018</v>
      </c>
      <c r="G8" s="43" t="s">
        <v>53</v>
      </c>
      <c r="H8" s="46">
        <v>1998</v>
      </c>
      <c r="I8" s="47">
        <v>2008</v>
      </c>
      <c r="J8" s="48">
        <v>2018</v>
      </c>
      <c r="L8" s="43" t="s">
        <v>53</v>
      </c>
      <c r="M8" s="46">
        <v>1998</v>
      </c>
      <c r="N8" s="47">
        <v>2008</v>
      </c>
      <c r="O8" s="48">
        <v>2018</v>
      </c>
      <c r="Q8" s="43" t="s">
        <v>53</v>
      </c>
      <c r="R8" s="75">
        <v>1998</v>
      </c>
      <c r="S8" s="47">
        <v>2008</v>
      </c>
      <c r="T8" s="48">
        <v>2018</v>
      </c>
      <c r="V8" s="43" t="s">
        <v>53</v>
      </c>
      <c r="W8" s="46">
        <v>1998</v>
      </c>
      <c r="X8" s="47">
        <v>2008</v>
      </c>
      <c r="Y8" s="48">
        <v>2018</v>
      </c>
      <c r="AA8" s="43" t="s">
        <v>53</v>
      </c>
      <c r="AB8" s="46">
        <v>1998</v>
      </c>
      <c r="AC8" s="47">
        <v>2008</v>
      </c>
      <c r="AD8" s="48">
        <v>2018</v>
      </c>
      <c r="AG8" s="43" t="s">
        <v>53</v>
      </c>
      <c r="AH8" s="75">
        <v>1998</v>
      </c>
      <c r="AI8" s="47">
        <v>2008</v>
      </c>
      <c r="AJ8" s="48">
        <v>2018</v>
      </c>
      <c r="AL8" s="43" t="s">
        <v>53</v>
      </c>
      <c r="AM8" s="46">
        <v>1998</v>
      </c>
      <c r="AN8" s="47">
        <v>2008</v>
      </c>
      <c r="AO8" s="48">
        <v>2018</v>
      </c>
      <c r="AQ8" s="43" t="s">
        <v>53</v>
      </c>
      <c r="AR8" s="46">
        <v>1998</v>
      </c>
      <c r="AS8" s="47">
        <v>2008</v>
      </c>
      <c r="AT8" s="48">
        <v>2018</v>
      </c>
    </row>
    <row r="9" spans="2:48" x14ac:dyDescent="0.2">
      <c r="B9" s="7" t="s">
        <v>92</v>
      </c>
      <c r="C9" s="35">
        <v>6377.308</v>
      </c>
      <c r="D9" s="35">
        <v>4409</v>
      </c>
      <c r="E9" s="35">
        <v>3394.7420000000002</v>
      </c>
      <c r="G9" s="49" t="s">
        <v>92</v>
      </c>
      <c r="H9" s="50"/>
      <c r="I9" s="51">
        <v>-1968.308</v>
      </c>
      <c r="J9" s="52">
        <v>-2982.5659999999998</v>
      </c>
      <c r="K9" s="35"/>
      <c r="L9" s="49" t="s">
        <v>92</v>
      </c>
      <c r="M9" s="61"/>
      <c r="N9" s="62">
        <v>-0.3086424554059487</v>
      </c>
      <c r="O9" s="63">
        <v>-0.4676841701859154</v>
      </c>
      <c r="P9" s="36"/>
      <c r="Q9" s="49" t="s">
        <v>92</v>
      </c>
      <c r="R9" s="70">
        <v>81</v>
      </c>
      <c r="S9" s="51">
        <v>36</v>
      </c>
      <c r="T9" s="52">
        <v>22</v>
      </c>
      <c r="V9" s="49" t="s">
        <v>92</v>
      </c>
      <c r="W9" s="50"/>
      <c r="X9" s="51">
        <v>-45</v>
      </c>
      <c r="Y9" s="52">
        <v>-59</v>
      </c>
      <c r="AA9" s="49" t="s">
        <v>92</v>
      </c>
      <c r="AB9" s="76"/>
      <c r="AC9" s="62">
        <v>-0.55555555555555558</v>
      </c>
      <c r="AD9" s="63">
        <v>-0.72839506172839508</v>
      </c>
      <c r="AG9" s="49" t="s">
        <v>92</v>
      </c>
      <c r="AH9" s="88">
        <v>78.732197530864198</v>
      </c>
      <c r="AI9" s="80">
        <v>122.47222222222223</v>
      </c>
      <c r="AJ9" s="81">
        <v>154.30645454545456</v>
      </c>
      <c r="AL9" s="49" t="s">
        <v>92</v>
      </c>
      <c r="AM9" s="79"/>
      <c r="AN9" s="80">
        <v>43.74002469135803</v>
      </c>
      <c r="AO9" s="81">
        <v>75.574257014590358</v>
      </c>
      <c r="AQ9" s="49" t="s">
        <v>92</v>
      </c>
      <c r="AR9" s="61"/>
      <c r="AS9" s="62">
        <v>0.55555447533661551</v>
      </c>
      <c r="AT9" s="63">
        <v>0.95989010067912961</v>
      </c>
    </row>
    <row r="10" spans="2:48" x14ac:dyDescent="0.2">
      <c r="B10" s="7" t="s">
        <v>117</v>
      </c>
      <c r="C10" s="35">
        <v>32936.061999999998</v>
      </c>
      <c r="D10" s="35">
        <v>31714</v>
      </c>
      <c r="E10" s="35">
        <v>30028.251</v>
      </c>
      <c r="G10" s="53" t="s">
        <v>117</v>
      </c>
      <c r="H10" s="54"/>
      <c r="I10" s="55">
        <v>-1222.0619999999981</v>
      </c>
      <c r="J10" s="56">
        <v>-2907.8109999999979</v>
      </c>
      <c r="K10" s="35"/>
      <c r="L10" s="53" t="s">
        <v>117</v>
      </c>
      <c r="M10" s="64"/>
      <c r="N10" s="65">
        <v>-3.7104071518932594E-2</v>
      </c>
      <c r="O10" s="66">
        <v>-8.828654136004474E-2</v>
      </c>
      <c r="P10" s="36"/>
      <c r="Q10" s="53" t="s">
        <v>117</v>
      </c>
      <c r="R10" s="71">
        <v>380</v>
      </c>
      <c r="S10" s="55">
        <v>205</v>
      </c>
      <c r="T10" s="56">
        <v>123</v>
      </c>
      <c r="V10" s="53" t="s">
        <v>117</v>
      </c>
      <c r="W10" s="54"/>
      <c r="X10" s="55">
        <v>-175</v>
      </c>
      <c r="Y10" s="56">
        <v>-257</v>
      </c>
      <c r="AA10" s="53" t="s">
        <v>117</v>
      </c>
      <c r="AB10" s="77"/>
      <c r="AC10" s="65">
        <v>-0.46052631578947367</v>
      </c>
      <c r="AD10" s="66">
        <v>-0.6763157894736842</v>
      </c>
      <c r="AG10" s="53" t="s">
        <v>117</v>
      </c>
      <c r="AH10" s="89">
        <v>86.67384736842105</v>
      </c>
      <c r="AI10" s="83">
        <v>154.70243902439023</v>
      </c>
      <c r="AJ10" s="84">
        <v>244.13212195121952</v>
      </c>
      <c r="AL10" s="53" t="s">
        <v>117</v>
      </c>
      <c r="AM10" s="82"/>
      <c r="AN10" s="83">
        <v>68.02859165596918</v>
      </c>
      <c r="AO10" s="84">
        <v>157.45827458279848</v>
      </c>
      <c r="AQ10" s="53" t="s">
        <v>117</v>
      </c>
      <c r="AR10" s="64"/>
      <c r="AS10" s="65">
        <v>0.78488025767222225</v>
      </c>
      <c r="AT10" s="66">
        <v>1.8166757258795367</v>
      </c>
    </row>
    <row r="11" spans="2:48" x14ac:dyDescent="0.2">
      <c r="B11" s="7" t="s">
        <v>118</v>
      </c>
      <c r="C11" s="35">
        <v>4926.6220000000003</v>
      </c>
      <c r="D11" s="35">
        <v>3800</v>
      </c>
      <c r="E11" s="35">
        <v>4430.0870000000004</v>
      </c>
      <c r="G11" s="53" t="s">
        <v>118</v>
      </c>
      <c r="H11" s="54"/>
      <c r="I11" s="55">
        <v>-1126.6220000000003</v>
      </c>
      <c r="J11" s="56">
        <v>-496.53499999999985</v>
      </c>
      <c r="K11" s="35"/>
      <c r="L11" s="53" t="s">
        <v>118</v>
      </c>
      <c r="M11" s="64"/>
      <c r="N11" s="65">
        <v>-0.22868042240707734</v>
      </c>
      <c r="O11" s="66">
        <v>-0.10078609643686888</v>
      </c>
      <c r="P11" s="36"/>
      <c r="Q11" s="53" t="s">
        <v>118</v>
      </c>
      <c r="R11" s="71">
        <v>71</v>
      </c>
      <c r="S11" s="55">
        <v>30</v>
      </c>
      <c r="T11" s="56">
        <v>20</v>
      </c>
      <c r="V11" s="53" t="s">
        <v>118</v>
      </c>
      <c r="W11" s="54"/>
      <c r="X11" s="55">
        <v>-41</v>
      </c>
      <c r="Y11" s="56">
        <v>-51</v>
      </c>
      <c r="AA11" s="53" t="s">
        <v>118</v>
      </c>
      <c r="AB11" s="77"/>
      <c r="AC11" s="65">
        <v>-0.57746478873239437</v>
      </c>
      <c r="AD11" s="66">
        <v>-0.71830985915492962</v>
      </c>
      <c r="AG11" s="53" t="s">
        <v>118</v>
      </c>
      <c r="AH11" s="89">
        <v>69.389042253521126</v>
      </c>
      <c r="AI11" s="83">
        <v>126.66666666666667</v>
      </c>
      <c r="AJ11" s="84">
        <v>221.50435000000002</v>
      </c>
      <c r="AL11" s="53" t="s">
        <v>118</v>
      </c>
      <c r="AM11" s="82"/>
      <c r="AN11" s="83">
        <v>57.277624413145546</v>
      </c>
      <c r="AO11" s="84">
        <v>152.11530774647889</v>
      </c>
      <c r="AQ11" s="53" t="s">
        <v>118</v>
      </c>
      <c r="AR11" s="64"/>
      <c r="AS11" s="65">
        <v>0.82545633363658377</v>
      </c>
      <c r="AT11" s="66">
        <v>2.1922093576491157</v>
      </c>
    </row>
    <row r="12" spans="2:48" x14ac:dyDescent="0.2">
      <c r="B12" s="7" t="s">
        <v>93</v>
      </c>
      <c r="C12" s="35">
        <v>5780.57</v>
      </c>
      <c r="D12" s="35">
        <v>5490</v>
      </c>
      <c r="E12" s="35">
        <v>7080.8639999999996</v>
      </c>
      <c r="G12" s="53" t="s">
        <v>93</v>
      </c>
      <c r="H12" s="54"/>
      <c r="I12" s="55">
        <v>-290.56999999999971</v>
      </c>
      <c r="J12" s="56">
        <v>1300.2939999999999</v>
      </c>
      <c r="K12" s="35"/>
      <c r="L12" s="53" t="s">
        <v>93</v>
      </c>
      <c r="M12" s="64"/>
      <c r="N12" s="65">
        <v>-5.0266669203901992E-2</v>
      </c>
      <c r="O12" s="66">
        <v>0.2249421769825467</v>
      </c>
      <c r="P12" s="36"/>
      <c r="Q12" s="53" t="s">
        <v>93</v>
      </c>
      <c r="R12" s="71">
        <v>92</v>
      </c>
      <c r="S12" s="55">
        <v>51</v>
      </c>
      <c r="T12" s="56">
        <v>30</v>
      </c>
      <c r="V12" s="53" t="s">
        <v>93</v>
      </c>
      <c r="W12" s="54"/>
      <c r="X12" s="55">
        <v>-41</v>
      </c>
      <c r="Y12" s="56">
        <v>-62</v>
      </c>
      <c r="AA12" s="53" t="s">
        <v>93</v>
      </c>
      <c r="AB12" s="77"/>
      <c r="AC12" s="65">
        <v>-0.44565217391304346</v>
      </c>
      <c r="AD12" s="66">
        <v>-0.67391304347826086</v>
      </c>
      <c r="AG12" s="53" t="s">
        <v>93</v>
      </c>
      <c r="AH12" s="89">
        <v>62.83228260869565</v>
      </c>
      <c r="AI12" s="83">
        <v>107.64705882352941</v>
      </c>
      <c r="AJ12" s="84">
        <v>236.02879999999999</v>
      </c>
      <c r="AL12" s="53" t="s">
        <v>93</v>
      </c>
      <c r="AM12" s="82"/>
      <c r="AN12" s="83">
        <v>44.814776214833756</v>
      </c>
      <c r="AO12" s="84">
        <v>173.19651739130433</v>
      </c>
      <c r="AQ12" s="53" t="s">
        <v>93</v>
      </c>
      <c r="AR12" s="64"/>
      <c r="AS12" s="65">
        <v>0.71324443986747077</v>
      </c>
      <c r="AT12" s="66">
        <v>2.7564893427464763</v>
      </c>
    </row>
    <row r="13" spans="2:48" x14ac:dyDescent="0.2">
      <c r="B13" s="7" t="s">
        <v>94</v>
      </c>
      <c r="C13" s="35">
        <v>4039.5509999999999</v>
      </c>
      <c r="D13" s="35">
        <v>3437</v>
      </c>
      <c r="E13" s="35">
        <v>3308.078</v>
      </c>
      <c r="G13" s="53" t="s">
        <v>94</v>
      </c>
      <c r="H13" s="54"/>
      <c r="I13" s="55">
        <v>-602.55099999999993</v>
      </c>
      <c r="J13" s="56">
        <v>-731.47299999999996</v>
      </c>
      <c r="K13" s="35"/>
      <c r="L13" s="53" t="s">
        <v>94</v>
      </c>
      <c r="M13" s="64"/>
      <c r="N13" s="65">
        <v>-0.14916286488275551</v>
      </c>
      <c r="O13" s="66">
        <v>-0.18107779800279783</v>
      </c>
      <c r="P13" s="36"/>
      <c r="Q13" s="53" t="s">
        <v>94</v>
      </c>
      <c r="R13" s="71">
        <v>65</v>
      </c>
      <c r="S13" s="55">
        <v>36</v>
      </c>
      <c r="T13" s="56">
        <v>17</v>
      </c>
      <c r="V13" s="53" t="s">
        <v>94</v>
      </c>
      <c r="W13" s="54"/>
      <c r="X13" s="55">
        <v>-29</v>
      </c>
      <c r="Y13" s="56">
        <v>-48</v>
      </c>
      <c r="AA13" s="53" t="s">
        <v>94</v>
      </c>
      <c r="AB13" s="77"/>
      <c r="AC13" s="65">
        <v>-0.44615384615384618</v>
      </c>
      <c r="AD13" s="66">
        <v>-0.7384615384615385</v>
      </c>
      <c r="AG13" s="53" t="s">
        <v>94</v>
      </c>
      <c r="AH13" s="89">
        <v>62.146938461538461</v>
      </c>
      <c r="AI13" s="83">
        <v>95.472222222222229</v>
      </c>
      <c r="AJ13" s="84">
        <v>194.59282352941179</v>
      </c>
      <c r="AL13" s="53" t="s">
        <v>94</v>
      </c>
      <c r="AM13" s="82"/>
      <c r="AN13" s="83">
        <v>33.325283760683767</v>
      </c>
      <c r="AO13" s="84">
        <v>132.44588506787332</v>
      </c>
      <c r="AQ13" s="53" t="s">
        <v>94</v>
      </c>
      <c r="AR13" s="64"/>
      <c r="AS13" s="65">
        <v>0.53623371618391369</v>
      </c>
      <c r="AT13" s="66">
        <v>2.1311731252834205</v>
      </c>
    </row>
    <row r="14" spans="2:48" x14ac:dyDescent="0.2">
      <c r="B14" s="7" t="s">
        <v>95</v>
      </c>
      <c r="C14" s="35">
        <v>3989.24</v>
      </c>
      <c r="D14" s="35">
        <v>2683</v>
      </c>
      <c r="E14" s="35">
        <v>1448.63</v>
      </c>
      <c r="G14" s="53" t="s">
        <v>95</v>
      </c>
      <c r="H14" s="54"/>
      <c r="I14" s="55">
        <v>-1306.2399999999998</v>
      </c>
      <c r="J14" s="56">
        <v>-2540.6099999999997</v>
      </c>
      <c r="K14" s="35"/>
      <c r="L14" s="53" t="s">
        <v>95</v>
      </c>
      <c r="M14" s="64"/>
      <c r="N14" s="65">
        <v>-0.32744081579448714</v>
      </c>
      <c r="O14" s="66">
        <v>-0.6368656686486649</v>
      </c>
      <c r="P14" s="36"/>
      <c r="Q14" s="53" t="s">
        <v>95</v>
      </c>
      <c r="R14" s="71">
        <v>65</v>
      </c>
      <c r="S14" s="55">
        <v>30</v>
      </c>
      <c r="T14" s="56">
        <v>11</v>
      </c>
      <c r="V14" s="53" t="s">
        <v>95</v>
      </c>
      <c r="W14" s="54"/>
      <c r="X14" s="55">
        <v>-35</v>
      </c>
      <c r="Y14" s="56">
        <v>-54</v>
      </c>
      <c r="AA14" s="53" t="s">
        <v>95</v>
      </c>
      <c r="AB14" s="77"/>
      <c r="AC14" s="65">
        <v>-0.53846153846153844</v>
      </c>
      <c r="AD14" s="66">
        <v>-0.83076923076923082</v>
      </c>
      <c r="AG14" s="53" t="s">
        <v>95</v>
      </c>
      <c r="AH14" s="89">
        <v>61.372923076923072</v>
      </c>
      <c r="AI14" s="83">
        <v>89.433333333333337</v>
      </c>
      <c r="AJ14" s="84">
        <v>131.69363636363636</v>
      </c>
      <c r="AL14" s="53" t="s">
        <v>95</v>
      </c>
      <c r="AM14" s="82"/>
      <c r="AN14" s="83">
        <v>28.060410256410265</v>
      </c>
      <c r="AO14" s="84">
        <v>70.320713286713286</v>
      </c>
      <c r="AQ14" s="53" t="s">
        <v>95</v>
      </c>
      <c r="AR14" s="64"/>
      <c r="AS14" s="65">
        <v>0.45721156577861127</v>
      </c>
      <c r="AT14" s="66">
        <v>1.1457937761669801</v>
      </c>
    </row>
    <row r="15" spans="2:48" x14ac:dyDescent="0.2">
      <c r="B15" s="7" t="s">
        <v>96</v>
      </c>
      <c r="C15" s="35">
        <v>1042.0170000000001</v>
      </c>
      <c r="D15" s="35">
        <v>474</v>
      </c>
      <c r="E15" s="35">
        <v>524.39400000000001</v>
      </c>
      <c r="G15" s="53" t="s">
        <v>96</v>
      </c>
      <c r="H15" s="54"/>
      <c r="I15" s="55">
        <v>-568.01700000000005</v>
      </c>
      <c r="J15" s="56">
        <v>-517.62300000000005</v>
      </c>
      <c r="K15" s="35"/>
      <c r="L15" s="53" t="s">
        <v>96</v>
      </c>
      <c r="M15" s="64"/>
      <c r="N15" s="65">
        <v>-0.54511298760001037</v>
      </c>
      <c r="O15" s="66">
        <v>-0.49675101269940897</v>
      </c>
      <c r="P15" s="36"/>
      <c r="Q15" s="53" t="s">
        <v>96</v>
      </c>
      <c r="R15" s="71">
        <v>19</v>
      </c>
      <c r="S15" s="55">
        <v>5</v>
      </c>
      <c r="T15" s="56">
        <v>3</v>
      </c>
      <c r="V15" s="53" t="s">
        <v>96</v>
      </c>
      <c r="W15" s="54"/>
      <c r="X15" s="55">
        <v>-14</v>
      </c>
      <c r="Y15" s="56">
        <v>-16</v>
      </c>
      <c r="AA15" s="53" t="s">
        <v>96</v>
      </c>
      <c r="AB15" s="77"/>
      <c r="AC15" s="65">
        <v>-0.73684210526315785</v>
      </c>
      <c r="AD15" s="66">
        <v>-0.84210526315789469</v>
      </c>
      <c r="AG15" s="53" t="s">
        <v>96</v>
      </c>
      <c r="AH15" s="89">
        <v>54.843000000000004</v>
      </c>
      <c r="AI15" s="83">
        <v>94.8</v>
      </c>
      <c r="AJ15" s="84">
        <v>174.798</v>
      </c>
      <c r="AL15" s="53" t="s">
        <v>96</v>
      </c>
      <c r="AM15" s="82"/>
      <c r="AN15" s="83">
        <v>39.956999999999994</v>
      </c>
      <c r="AO15" s="84">
        <v>119.955</v>
      </c>
      <c r="AQ15" s="53" t="s">
        <v>96</v>
      </c>
      <c r="AR15" s="64"/>
      <c r="AS15" s="65">
        <v>0.72857064711996045</v>
      </c>
      <c r="AT15" s="66">
        <v>2.1872435862370767</v>
      </c>
    </row>
    <row r="16" spans="2:48" x14ac:dyDescent="0.2">
      <c r="B16" s="7" t="s">
        <v>97</v>
      </c>
      <c r="C16" s="35">
        <v>10290.031000000001</v>
      </c>
      <c r="D16" s="35">
        <v>9108</v>
      </c>
      <c r="E16" s="35">
        <v>6365.4160000000002</v>
      </c>
      <c r="G16" s="53" t="s">
        <v>97</v>
      </c>
      <c r="H16" s="54"/>
      <c r="I16" s="55">
        <v>-1182.0310000000009</v>
      </c>
      <c r="J16" s="56">
        <v>-3924.6150000000007</v>
      </c>
      <c r="K16" s="35"/>
      <c r="L16" s="53" t="s">
        <v>97</v>
      </c>
      <c r="M16" s="64"/>
      <c r="N16" s="65">
        <v>-0.11487147123269122</v>
      </c>
      <c r="O16" s="66">
        <v>-0.38139972561793062</v>
      </c>
      <c r="P16" s="36"/>
      <c r="Q16" s="53" t="s">
        <v>97</v>
      </c>
      <c r="R16" s="71">
        <v>117</v>
      </c>
      <c r="S16" s="55">
        <v>59</v>
      </c>
      <c r="T16" s="56">
        <v>26</v>
      </c>
      <c r="V16" s="53" t="s">
        <v>97</v>
      </c>
      <c r="W16" s="54"/>
      <c r="X16" s="55">
        <v>-58</v>
      </c>
      <c r="Y16" s="56">
        <v>-91</v>
      </c>
      <c r="AA16" s="53" t="s">
        <v>97</v>
      </c>
      <c r="AB16" s="77"/>
      <c r="AC16" s="65">
        <v>-0.49572649572649574</v>
      </c>
      <c r="AD16" s="66">
        <v>-0.77777777777777779</v>
      </c>
      <c r="AG16" s="53" t="s">
        <v>97</v>
      </c>
      <c r="AH16" s="89">
        <v>87.948982905982916</v>
      </c>
      <c r="AI16" s="83">
        <v>154.37288135593221</v>
      </c>
      <c r="AJ16" s="84">
        <v>244.82369230769231</v>
      </c>
      <c r="AL16" s="53" t="s">
        <v>97</v>
      </c>
      <c r="AM16" s="82"/>
      <c r="AN16" s="83">
        <v>66.423898449949291</v>
      </c>
      <c r="AO16" s="84">
        <v>156.8747094017094</v>
      </c>
      <c r="AQ16" s="53" t="s">
        <v>97</v>
      </c>
      <c r="AR16" s="64"/>
      <c r="AS16" s="65">
        <v>0.75525487908093436</v>
      </c>
      <c r="AT16" s="66">
        <v>1.783701234719312</v>
      </c>
    </row>
    <row r="17" spans="2:46" x14ac:dyDescent="0.2">
      <c r="B17" s="7" t="s">
        <v>98</v>
      </c>
      <c r="C17" s="35">
        <v>5305.8789999999999</v>
      </c>
      <c r="D17" s="35">
        <v>5194</v>
      </c>
      <c r="E17" s="35">
        <v>5854.6270000000004</v>
      </c>
      <c r="G17" s="53" t="s">
        <v>98</v>
      </c>
      <c r="H17" s="54"/>
      <c r="I17" s="55">
        <v>-111.87899999999991</v>
      </c>
      <c r="J17" s="56">
        <v>548.7480000000005</v>
      </c>
      <c r="K17" s="35"/>
      <c r="L17" s="53" t="s">
        <v>98</v>
      </c>
      <c r="M17" s="64"/>
      <c r="N17" s="65">
        <v>-2.1085855896826881E-2</v>
      </c>
      <c r="O17" s="66">
        <v>0.10342263741785301</v>
      </c>
      <c r="P17" s="36"/>
      <c r="Q17" s="53" t="s">
        <v>98</v>
      </c>
      <c r="R17" s="71">
        <v>80</v>
      </c>
      <c r="S17" s="55">
        <v>48</v>
      </c>
      <c r="T17" s="56">
        <v>28</v>
      </c>
      <c r="V17" s="53" t="s">
        <v>98</v>
      </c>
      <c r="W17" s="54"/>
      <c r="X17" s="55">
        <v>-32</v>
      </c>
      <c r="Y17" s="56">
        <v>-52</v>
      </c>
      <c r="AA17" s="53" t="s">
        <v>98</v>
      </c>
      <c r="AB17" s="77"/>
      <c r="AC17" s="65">
        <v>-0.4</v>
      </c>
      <c r="AD17" s="66">
        <v>-0.65</v>
      </c>
      <c r="AG17" s="53" t="s">
        <v>98</v>
      </c>
      <c r="AH17" s="89">
        <v>66.323487499999999</v>
      </c>
      <c r="AI17" s="83">
        <v>108.20833333333333</v>
      </c>
      <c r="AJ17" s="84">
        <v>209.09382142857143</v>
      </c>
      <c r="AL17" s="53" t="s">
        <v>98</v>
      </c>
      <c r="AM17" s="82"/>
      <c r="AN17" s="83">
        <v>41.88484583333333</v>
      </c>
      <c r="AO17" s="84">
        <v>142.77033392857143</v>
      </c>
      <c r="AQ17" s="53" t="s">
        <v>98</v>
      </c>
      <c r="AR17" s="64"/>
      <c r="AS17" s="65">
        <v>0.63152357350528843</v>
      </c>
      <c r="AT17" s="66">
        <v>2.1526361069081514</v>
      </c>
    </row>
    <row r="18" spans="2:46" x14ac:dyDescent="0.2">
      <c r="B18" s="7" t="s">
        <v>101</v>
      </c>
      <c r="C18" s="35">
        <v>9702.4220000000005</v>
      </c>
      <c r="D18" s="35">
        <v>7371</v>
      </c>
      <c r="E18" s="35">
        <v>7207.5789999999997</v>
      </c>
      <c r="G18" s="53" t="s">
        <v>101</v>
      </c>
      <c r="H18" s="54"/>
      <c r="I18" s="55">
        <v>-2331.4220000000005</v>
      </c>
      <c r="J18" s="56">
        <v>-2494.8430000000008</v>
      </c>
      <c r="K18" s="35"/>
      <c r="L18" s="53" t="s">
        <v>101</v>
      </c>
      <c r="M18" s="64"/>
      <c r="N18" s="65">
        <v>-0.24029278462635414</v>
      </c>
      <c r="O18" s="66">
        <v>-0.25713610477878623</v>
      </c>
      <c r="P18" s="36"/>
      <c r="Q18" s="53" t="s">
        <v>101</v>
      </c>
      <c r="R18" s="71">
        <v>121</v>
      </c>
      <c r="S18" s="55">
        <v>56</v>
      </c>
      <c r="T18" s="56">
        <v>30</v>
      </c>
      <c r="V18" s="53" t="s">
        <v>101</v>
      </c>
      <c r="W18" s="54"/>
      <c r="X18" s="55">
        <v>-65</v>
      </c>
      <c r="Y18" s="56">
        <v>-91</v>
      </c>
      <c r="AA18" s="53" t="s">
        <v>101</v>
      </c>
      <c r="AB18" s="77"/>
      <c r="AC18" s="65">
        <v>-0.53719008264462809</v>
      </c>
      <c r="AD18" s="66">
        <v>-0.75206611570247939</v>
      </c>
      <c r="AG18" s="53" t="s">
        <v>101</v>
      </c>
      <c r="AH18" s="89">
        <v>80.185305785123973</v>
      </c>
      <c r="AI18" s="83">
        <v>131.625</v>
      </c>
      <c r="AJ18" s="84">
        <v>240.25263333333334</v>
      </c>
      <c r="AL18" s="53" t="s">
        <v>101</v>
      </c>
      <c r="AM18" s="82"/>
      <c r="AN18" s="83">
        <v>51.439694214876027</v>
      </c>
      <c r="AO18" s="84">
        <v>160.06732754820936</v>
      </c>
      <c r="AQ18" s="53" t="s">
        <v>101</v>
      </c>
      <c r="AR18" s="64"/>
      <c r="AS18" s="65">
        <v>0.64151023321805611</v>
      </c>
      <c r="AT18" s="66">
        <v>1.9962177107255623</v>
      </c>
    </row>
    <row r="19" spans="2:46" x14ac:dyDescent="0.2">
      <c r="B19" s="7" t="s">
        <v>102</v>
      </c>
      <c r="C19" s="35">
        <v>10017.905000000001</v>
      </c>
      <c r="D19" s="35">
        <v>10552</v>
      </c>
      <c r="E19" s="35">
        <v>11247.476000000001</v>
      </c>
      <c r="G19" s="53" t="s">
        <v>102</v>
      </c>
      <c r="H19" s="54"/>
      <c r="I19" s="55">
        <v>534.09499999999935</v>
      </c>
      <c r="J19" s="56">
        <v>1229.5709999999999</v>
      </c>
      <c r="K19" s="35"/>
      <c r="L19" s="53" t="s">
        <v>102</v>
      </c>
      <c r="M19" s="64"/>
      <c r="N19" s="65">
        <v>5.3314041209214832E-2</v>
      </c>
      <c r="O19" s="66">
        <v>0.12273733879488774</v>
      </c>
      <c r="P19" s="36"/>
      <c r="Q19" s="53" t="s">
        <v>102</v>
      </c>
      <c r="R19" s="71">
        <v>154</v>
      </c>
      <c r="S19" s="55">
        <v>81</v>
      </c>
      <c r="T19" s="56">
        <v>47</v>
      </c>
      <c r="V19" s="53" t="s">
        <v>102</v>
      </c>
      <c r="W19" s="54"/>
      <c r="X19" s="55">
        <v>-73</v>
      </c>
      <c r="Y19" s="56">
        <v>-107</v>
      </c>
      <c r="AA19" s="53" t="s">
        <v>102</v>
      </c>
      <c r="AB19" s="77"/>
      <c r="AC19" s="65">
        <v>-0.47402597402597402</v>
      </c>
      <c r="AD19" s="66">
        <v>-0.69480519480519476</v>
      </c>
      <c r="AG19" s="53" t="s">
        <v>102</v>
      </c>
      <c r="AH19" s="89">
        <v>65.051331168831169</v>
      </c>
      <c r="AI19" s="83">
        <v>130.27160493827159</v>
      </c>
      <c r="AJ19" s="84">
        <v>239.30799999999999</v>
      </c>
      <c r="AL19" s="53" t="s">
        <v>102</v>
      </c>
      <c r="AM19" s="82"/>
      <c r="AN19" s="83">
        <v>65.220273769440425</v>
      </c>
      <c r="AO19" s="84">
        <v>174.25666883116884</v>
      </c>
      <c r="AQ19" s="53" t="s">
        <v>102</v>
      </c>
      <c r="AR19" s="64"/>
      <c r="AS19" s="65">
        <v>1.0025970660027046</v>
      </c>
      <c r="AT19" s="66">
        <v>2.6787563866896322</v>
      </c>
    </row>
    <row r="20" spans="2:46" x14ac:dyDescent="0.2">
      <c r="B20" s="7" t="s">
        <v>103</v>
      </c>
      <c r="C20" s="35">
        <v>3162.1260000000002</v>
      </c>
      <c r="D20" s="35">
        <v>2780</v>
      </c>
      <c r="E20" s="35">
        <v>3471.2020000000002</v>
      </c>
      <c r="G20" s="53" t="s">
        <v>103</v>
      </c>
      <c r="H20" s="54"/>
      <c r="I20" s="55">
        <v>-382.1260000000002</v>
      </c>
      <c r="J20" s="56">
        <v>309.07600000000002</v>
      </c>
      <c r="K20" s="35"/>
      <c r="L20" s="53" t="s">
        <v>103</v>
      </c>
      <c r="M20" s="64"/>
      <c r="N20" s="65">
        <v>-0.12084464692425291</v>
      </c>
      <c r="O20" s="66">
        <v>9.7743100686057419E-2</v>
      </c>
      <c r="P20" s="36"/>
      <c r="Q20" s="53" t="s">
        <v>103</v>
      </c>
      <c r="R20" s="71">
        <v>50</v>
      </c>
      <c r="S20" s="55">
        <v>22</v>
      </c>
      <c r="T20" s="56">
        <v>15</v>
      </c>
      <c r="V20" s="53" t="s">
        <v>103</v>
      </c>
      <c r="W20" s="54"/>
      <c r="X20" s="55">
        <v>-28</v>
      </c>
      <c r="Y20" s="56">
        <v>-35</v>
      </c>
      <c r="AA20" s="53" t="s">
        <v>103</v>
      </c>
      <c r="AB20" s="77"/>
      <c r="AC20" s="65">
        <v>-0.56000000000000005</v>
      </c>
      <c r="AD20" s="66">
        <v>-0.7</v>
      </c>
      <c r="AG20" s="53" t="s">
        <v>103</v>
      </c>
      <c r="AH20" s="89">
        <v>63.242520000000006</v>
      </c>
      <c r="AI20" s="83">
        <v>126.36363636363636</v>
      </c>
      <c r="AJ20" s="84">
        <v>231.41346666666666</v>
      </c>
      <c r="AL20" s="53" t="s">
        <v>103</v>
      </c>
      <c r="AM20" s="82"/>
      <c r="AN20" s="83">
        <v>63.121116363636354</v>
      </c>
      <c r="AO20" s="84">
        <v>168.17094666666665</v>
      </c>
      <c r="AQ20" s="53" t="s">
        <v>103</v>
      </c>
      <c r="AR20" s="64"/>
      <c r="AS20" s="65">
        <v>0.99808034789942501</v>
      </c>
      <c r="AT20" s="66">
        <v>2.6591436689535244</v>
      </c>
    </row>
    <row r="21" spans="2:46" x14ac:dyDescent="0.2">
      <c r="B21" s="7" t="s">
        <v>104</v>
      </c>
      <c r="C21" s="35">
        <v>2834.16</v>
      </c>
      <c r="D21" s="35">
        <v>2694</v>
      </c>
      <c r="E21" s="35">
        <v>3569.7379999999998</v>
      </c>
      <c r="G21" s="53" t="s">
        <v>104</v>
      </c>
      <c r="H21" s="54"/>
      <c r="I21" s="55">
        <v>-140.15999999999985</v>
      </c>
      <c r="J21" s="56">
        <v>735.57799999999997</v>
      </c>
      <c r="K21" s="35"/>
      <c r="L21" s="53" t="s">
        <v>104</v>
      </c>
      <c r="M21" s="64"/>
      <c r="N21" s="65">
        <v>-4.9453806418833048E-2</v>
      </c>
      <c r="O21" s="66">
        <v>0.25954004008242304</v>
      </c>
      <c r="P21" s="36"/>
      <c r="Q21" s="53" t="s">
        <v>104</v>
      </c>
      <c r="R21" s="71">
        <v>41</v>
      </c>
      <c r="S21" s="55">
        <v>23</v>
      </c>
      <c r="T21" s="56">
        <v>14</v>
      </c>
      <c r="V21" s="53" t="s">
        <v>104</v>
      </c>
      <c r="W21" s="54"/>
      <c r="X21" s="55">
        <v>-18</v>
      </c>
      <c r="Y21" s="56">
        <v>-27</v>
      </c>
      <c r="AA21" s="53" t="s">
        <v>104</v>
      </c>
      <c r="AB21" s="77"/>
      <c r="AC21" s="65">
        <v>-0.43902439024390244</v>
      </c>
      <c r="AD21" s="66">
        <v>-0.65853658536585369</v>
      </c>
      <c r="AG21" s="53" t="s">
        <v>104</v>
      </c>
      <c r="AH21" s="89">
        <v>69.125853658536585</v>
      </c>
      <c r="AI21" s="83">
        <v>117.1304347826087</v>
      </c>
      <c r="AJ21" s="84">
        <v>254.98128571428572</v>
      </c>
      <c r="AL21" s="53" t="s">
        <v>104</v>
      </c>
      <c r="AM21" s="82"/>
      <c r="AN21" s="83">
        <v>48.004581124072118</v>
      </c>
      <c r="AO21" s="84">
        <v>185.85543205574913</v>
      </c>
      <c r="AQ21" s="53" t="s">
        <v>104</v>
      </c>
      <c r="AR21" s="64"/>
      <c r="AS21" s="65">
        <v>0.69445191029686282</v>
      </c>
      <c r="AT21" s="66">
        <v>2.6886529745270962</v>
      </c>
    </row>
    <row r="22" spans="2:46" x14ac:dyDescent="0.2">
      <c r="B22" s="7" t="s">
        <v>105</v>
      </c>
      <c r="C22" s="35">
        <v>11489.51</v>
      </c>
      <c r="D22" s="35">
        <v>10692</v>
      </c>
      <c r="E22" s="35">
        <v>9457.1090000000004</v>
      </c>
      <c r="G22" s="53" t="s">
        <v>105</v>
      </c>
      <c r="H22" s="54"/>
      <c r="I22" s="55">
        <v>-797.51000000000022</v>
      </c>
      <c r="J22" s="56">
        <v>-2032.4009999999998</v>
      </c>
      <c r="K22" s="35"/>
      <c r="L22" s="53" t="s">
        <v>105</v>
      </c>
      <c r="M22" s="64"/>
      <c r="N22" s="65">
        <v>-6.9412011478296301E-2</v>
      </c>
      <c r="O22" s="66">
        <v>-0.17689187789557603</v>
      </c>
      <c r="P22" s="36"/>
      <c r="Q22" s="53" t="s">
        <v>105</v>
      </c>
      <c r="R22" s="71">
        <v>145</v>
      </c>
      <c r="S22" s="55">
        <v>98</v>
      </c>
      <c r="T22" s="56">
        <v>52</v>
      </c>
      <c r="V22" s="53" t="s">
        <v>105</v>
      </c>
      <c r="W22" s="54"/>
      <c r="X22" s="55">
        <v>-47</v>
      </c>
      <c r="Y22" s="56">
        <v>-93</v>
      </c>
      <c r="AA22" s="53" t="s">
        <v>105</v>
      </c>
      <c r="AB22" s="77"/>
      <c r="AC22" s="65">
        <v>-0.32413793103448274</v>
      </c>
      <c r="AD22" s="66">
        <v>-0.64137931034482754</v>
      </c>
      <c r="AG22" s="53" t="s">
        <v>105</v>
      </c>
      <c r="AH22" s="89">
        <v>79.238</v>
      </c>
      <c r="AI22" s="83">
        <v>109.10204081632654</v>
      </c>
      <c r="AJ22" s="84">
        <v>181.86748076923078</v>
      </c>
      <c r="AL22" s="53" t="s">
        <v>105</v>
      </c>
      <c r="AM22" s="82"/>
      <c r="AN22" s="83">
        <v>29.864040816326536</v>
      </c>
      <c r="AO22" s="84">
        <v>102.62948076923078</v>
      </c>
      <c r="AQ22" s="53" t="s">
        <v>105</v>
      </c>
      <c r="AR22" s="64"/>
      <c r="AS22" s="65">
        <v>0.37689039118007189</v>
      </c>
      <c r="AT22" s="66">
        <v>1.29520534048349</v>
      </c>
    </row>
    <row r="23" spans="2:46" x14ac:dyDescent="0.2">
      <c r="B23" s="7" t="s">
        <v>106</v>
      </c>
      <c r="C23" s="35">
        <v>8016.6959999999999</v>
      </c>
      <c r="D23" s="35">
        <v>8049</v>
      </c>
      <c r="E23" s="35">
        <v>7412.4690000000001</v>
      </c>
      <c r="G23" s="53" t="s">
        <v>106</v>
      </c>
      <c r="H23" s="54"/>
      <c r="I23" s="55">
        <v>32.304000000000087</v>
      </c>
      <c r="J23" s="56">
        <v>-604.22699999999986</v>
      </c>
      <c r="K23" s="35"/>
      <c r="L23" s="53" t="s">
        <v>106</v>
      </c>
      <c r="M23" s="64"/>
      <c r="N23" s="65">
        <v>4.0295902451583654E-3</v>
      </c>
      <c r="O23" s="66">
        <v>-7.5371075565295209E-2</v>
      </c>
      <c r="P23" s="36"/>
      <c r="Q23" s="53" t="s">
        <v>106</v>
      </c>
      <c r="R23" s="71">
        <v>111</v>
      </c>
      <c r="S23" s="55">
        <v>72</v>
      </c>
      <c r="T23" s="56">
        <v>45</v>
      </c>
      <c r="V23" s="53" t="s">
        <v>106</v>
      </c>
      <c r="W23" s="54"/>
      <c r="X23" s="55">
        <v>-39</v>
      </c>
      <c r="Y23" s="56">
        <v>-66</v>
      </c>
      <c r="AA23" s="53" t="s">
        <v>106</v>
      </c>
      <c r="AB23" s="77"/>
      <c r="AC23" s="65">
        <v>-0.35135135135135137</v>
      </c>
      <c r="AD23" s="66">
        <v>-0.59459459459459463</v>
      </c>
      <c r="AG23" s="53" t="s">
        <v>106</v>
      </c>
      <c r="AH23" s="89">
        <v>72.222486486486488</v>
      </c>
      <c r="AI23" s="83">
        <v>111.79166666666667</v>
      </c>
      <c r="AJ23" s="84">
        <v>164.72153333333333</v>
      </c>
      <c r="AL23" s="53" t="s">
        <v>106</v>
      </c>
      <c r="AM23" s="82"/>
      <c r="AN23" s="83">
        <v>39.569180180180183</v>
      </c>
      <c r="AO23" s="84">
        <v>92.499046846846838</v>
      </c>
      <c r="AQ23" s="53" t="s">
        <v>106</v>
      </c>
      <c r="AR23" s="64"/>
      <c r="AS23" s="65">
        <v>0.54787895162795253</v>
      </c>
      <c r="AT23" s="66">
        <v>1.2807513469389382</v>
      </c>
    </row>
    <row r="24" spans="2:46" x14ac:dyDescent="0.2">
      <c r="B24" s="7" t="s">
        <v>107</v>
      </c>
      <c r="C24" s="35">
        <v>10302.880999999999</v>
      </c>
      <c r="D24" s="35">
        <v>11098</v>
      </c>
      <c r="E24" s="35">
        <v>12139.441000000001</v>
      </c>
      <c r="G24" s="53" t="s">
        <v>107</v>
      </c>
      <c r="H24" s="54"/>
      <c r="I24" s="55">
        <v>795.1190000000006</v>
      </c>
      <c r="J24" s="56">
        <v>1836.5600000000013</v>
      </c>
      <c r="K24" s="35"/>
      <c r="L24" s="53" t="s">
        <v>107</v>
      </c>
      <c r="M24" s="64"/>
      <c r="N24" s="65">
        <v>7.7174433054210817E-2</v>
      </c>
      <c r="O24" s="66">
        <v>0.17825693609389465</v>
      </c>
      <c r="P24" s="36"/>
      <c r="Q24" s="53" t="s">
        <v>107</v>
      </c>
      <c r="R24" s="71">
        <v>99</v>
      </c>
      <c r="S24" s="55">
        <v>76</v>
      </c>
      <c r="T24" s="56">
        <v>48</v>
      </c>
      <c r="V24" s="53" t="s">
        <v>107</v>
      </c>
      <c r="W24" s="54"/>
      <c r="X24" s="55">
        <v>-23</v>
      </c>
      <c r="Y24" s="56">
        <v>-51</v>
      </c>
      <c r="AA24" s="53" t="s">
        <v>107</v>
      </c>
      <c r="AB24" s="77"/>
      <c r="AC24" s="65">
        <v>-0.23232323232323232</v>
      </c>
      <c r="AD24" s="66">
        <v>-0.51515151515151514</v>
      </c>
      <c r="AG24" s="53" t="s">
        <v>107</v>
      </c>
      <c r="AH24" s="89">
        <v>104.06950505050504</v>
      </c>
      <c r="AI24" s="83">
        <v>146.02631578947367</v>
      </c>
      <c r="AJ24" s="84">
        <v>252.90502083333334</v>
      </c>
      <c r="AL24" s="53" t="s">
        <v>107</v>
      </c>
      <c r="AM24" s="82"/>
      <c r="AN24" s="83">
        <v>41.956810738968628</v>
      </c>
      <c r="AO24" s="84">
        <v>148.83551578282828</v>
      </c>
      <c r="AQ24" s="53" t="s">
        <v>107</v>
      </c>
      <c r="AR24" s="64"/>
      <c r="AS24" s="65">
        <v>0.40316143253114295</v>
      </c>
      <c r="AT24" s="66">
        <v>1.4301549306936576</v>
      </c>
    </row>
    <row r="25" spans="2:46" x14ac:dyDescent="0.2">
      <c r="B25" s="7" t="s">
        <v>108</v>
      </c>
      <c r="C25" s="35">
        <v>9104.7819999999992</v>
      </c>
      <c r="D25" s="35">
        <v>7855</v>
      </c>
      <c r="E25" s="35">
        <v>8630.7489999999998</v>
      </c>
      <c r="G25" s="53" t="s">
        <v>108</v>
      </c>
      <c r="H25" s="54"/>
      <c r="I25" s="55">
        <v>-1249.7819999999992</v>
      </c>
      <c r="J25" s="56">
        <v>-474.03299999999945</v>
      </c>
      <c r="K25" s="35"/>
      <c r="L25" s="53" t="s">
        <v>108</v>
      </c>
      <c r="M25" s="64"/>
      <c r="N25" s="65">
        <v>-0.13726654850165543</v>
      </c>
      <c r="O25" s="66">
        <v>-5.2064179021529509E-2</v>
      </c>
      <c r="P25" s="36"/>
      <c r="Q25" s="53" t="s">
        <v>108</v>
      </c>
      <c r="R25" s="71">
        <v>132</v>
      </c>
      <c r="S25" s="55">
        <v>64</v>
      </c>
      <c r="T25" s="56">
        <v>36</v>
      </c>
      <c r="V25" s="53" t="s">
        <v>108</v>
      </c>
      <c r="W25" s="54"/>
      <c r="X25" s="55">
        <v>-68</v>
      </c>
      <c r="Y25" s="56">
        <v>-96</v>
      </c>
      <c r="AA25" s="53" t="s">
        <v>108</v>
      </c>
      <c r="AB25" s="77"/>
      <c r="AC25" s="65">
        <v>-0.51515151515151514</v>
      </c>
      <c r="AD25" s="66">
        <v>-0.72727272727272729</v>
      </c>
      <c r="AG25" s="53" t="s">
        <v>108</v>
      </c>
      <c r="AH25" s="89">
        <v>68.975621212121212</v>
      </c>
      <c r="AI25" s="83">
        <v>122.734375</v>
      </c>
      <c r="AJ25" s="84">
        <v>239.74302777777777</v>
      </c>
      <c r="AL25" s="53" t="s">
        <v>108</v>
      </c>
      <c r="AM25" s="82"/>
      <c r="AN25" s="83">
        <v>53.758753787878788</v>
      </c>
      <c r="AO25" s="84">
        <v>170.76740656565656</v>
      </c>
      <c r="AQ25" s="53" t="s">
        <v>108</v>
      </c>
      <c r="AR25" s="64"/>
      <c r="AS25" s="65">
        <v>0.77938774371533559</v>
      </c>
      <c r="AT25" s="66">
        <v>2.4757646769210582</v>
      </c>
    </row>
    <row r="26" spans="2:46" x14ac:dyDescent="0.2">
      <c r="B26" s="7" t="s">
        <v>109</v>
      </c>
      <c r="C26" s="35">
        <v>6408.2820000000002</v>
      </c>
      <c r="D26" s="35">
        <v>5504</v>
      </c>
      <c r="E26" s="35">
        <v>6058.6469999999999</v>
      </c>
      <c r="G26" s="53" t="s">
        <v>109</v>
      </c>
      <c r="H26" s="54"/>
      <c r="I26" s="55">
        <v>-904.28200000000015</v>
      </c>
      <c r="J26" s="56">
        <v>-349.63500000000022</v>
      </c>
      <c r="K26" s="35"/>
      <c r="L26" s="53" t="s">
        <v>109</v>
      </c>
      <c r="M26" s="64"/>
      <c r="N26" s="65">
        <v>-0.14111145545717246</v>
      </c>
      <c r="O26" s="66">
        <v>-5.4559864874860406E-2</v>
      </c>
      <c r="P26" s="36"/>
      <c r="Q26" s="53" t="s">
        <v>109</v>
      </c>
      <c r="R26" s="71">
        <v>97</v>
      </c>
      <c r="S26" s="55">
        <v>54</v>
      </c>
      <c r="T26" s="56">
        <v>38</v>
      </c>
      <c r="V26" s="53" t="s">
        <v>109</v>
      </c>
      <c r="W26" s="54"/>
      <c r="X26" s="55">
        <v>-43</v>
      </c>
      <c r="Y26" s="56">
        <v>-59</v>
      </c>
      <c r="AA26" s="53" t="s">
        <v>109</v>
      </c>
      <c r="AB26" s="77"/>
      <c r="AC26" s="65">
        <v>-0.44329896907216493</v>
      </c>
      <c r="AD26" s="66">
        <v>-0.60824742268041232</v>
      </c>
      <c r="AG26" s="53" t="s">
        <v>109</v>
      </c>
      <c r="AH26" s="89">
        <v>66.064762886597933</v>
      </c>
      <c r="AI26" s="83">
        <v>101.92592592592592</v>
      </c>
      <c r="AJ26" s="84">
        <v>159.43807894736844</v>
      </c>
      <c r="AL26" s="53" t="s">
        <v>109</v>
      </c>
      <c r="AM26" s="82"/>
      <c r="AN26" s="83">
        <v>35.861163039327991</v>
      </c>
      <c r="AO26" s="84">
        <v>93.373316060770506</v>
      </c>
      <c r="AQ26" s="53" t="s">
        <v>109</v>
      </c>
      <c r="AR26" s="64"/>
      <c r="AS26" s="65">
        <v>0.54281831149359772</v>
      </c>
      <c r="AT26" s="66">
        <v>1.413360344924699</v>
      </c>
    </row>
    <row r="27" spans="2:46" x14ac:dyDescent="0.2">
      <c r="B27" s="7" t="s">
        <v>110</v>
      </c>
      <c r="C27" s="35">
        <v>3428.9209999999998</v>
      </c>
      <c r="D27" s="35">
        <v>2606</v>
      </c>
      <c r="E27" s="35">
        <v>2277.6480000000001</v>
      </c>
      <c r="G27" s="53" t="s">
        <v>110</v>
      </c>
      <c r="H27" s="54"/>
      <c r="I27" s="55">
        <v>-822.92099999999982</v>
      </c>
      <c r="J27" s="56">
        <v>-1151.2729999999997</v>
      </c>
      <c r="K27" s="35"/>
      <c r="L27" s="53" t="s">
        <v>110</v>
      </c>
      <c r="M27" s="64"/>
      <c r="N27" s="65">
        <v>-0.23999415559588566</v>
      </c>
      <c r="O27" s="66">
        <v>-0.33575372544307663</v>
      </c>
      <c r="P27" s="36"/>
      <c r="Q27" s="53" t="s">
        <v>110</v>
      </c>
      <c r="R27" s="71">
        <v>66</v>
      </c>
      <c r="S27" s="55">
        <v>29</v>
      </c>
      <c r="T27" s="56">
        <v>20</v>
      </c>
      <c r="V27" s="53" t="s">
        <v>110</v>
      </c>
      <c r="W27" s="54"/>
      <c r="X27" s="55">
        <v>-37</v>
      </c>
      <c r="Y27" s="56">
        <v>-46</v>
      </c>
      <c r="AA27" s="53" t="s">
        <v>110</v>
      </c>
      <c r="AB27" s="77"/>
      <c r="AC27" s="65">
        <v>-0.56060606060606055</v>
      </c>
      <c r="AD27" s="66">
        <v>-0.69696969696969702</v>
      </c>
      <c r="AG27" s="53" t="s">
        <v>110</v>
      </c>
      <c r="AH27" s="89">
        <v>51.953348484848483</v>
      </c>
      <c r="AI27" s="83">
        <v>89.862068965517238</v>
      </c>
      <c r="AJ27" s="84">
        <v>113.88239999999999</v>
      </c>
      <c r="AL27" s="53" t="s">
        <v>110</v>
      </c>
      <c r="AM27" s="82"/>
      <c r="AN27" s="83">
        <v>37.908720480668755</v>
      </c>
      <c r="AO27" s="84">
        <v>61.929051515151507</v>
      </c>
      <c r="AQ27" s="53" t="s">
        <v>110</v>
      </c>
      <c r="AR27" s="64"/>
      <c r="AS27" s="65">
        <v>0.72966847347143249</v>
      </c>
      <c r="AT27" s="66">
        <v>1.1920127060378467</v>
      </c>
    </row>
    <row r="28" spans="2:46" x14ac:dyDescent="0.2">
      <c r="B28" s="7" t="s">
        <v>141</v>
      </c>
      <c r="C28" s="35">
        <v>13234.438</v>
      </c>
      <c r="D28" s="35">
        <v>12906</v>
      </c>
      <c r="E28" s="35">
        <v>12820.121999999999</v>
      </c>
      <c r="G28" s="53" t="s">
        <v>141</v>
      </c>
      <c r="H28" s="54"/>
      <c r="I28" s="55">
        <v>-328.4380000000001</v>
      </c>
      <c r="J28" s="56">
        <v>-414.31600000000071</v>
      </c>
      <c r="L28" s="53" t="s">
        <v>141</v>
      </c>
      <c r="M28" s="64"/>
      <c r="N28" s="65">
        <v>-2.4816920824291905E-2</v>
      </c>
      <c r="O28" s="66">
        <v>-3.1305900560341188E-2</v>
      </c>
      <c r="P28" s="36"/>
      <c r="Q28" s="53" t="s">
        <v>141</v>
      </c>
      <c r="R28" s="71">
        <v>217</v>
      </c>
      <c r="S28" s="55">
        <v>137</v>
      </c>
      <c r="T28" s="56">
        <v>86</v>
      </c>
      <c r="V28" s="53" t="s">
        <v>141</v>
      </c>
      <c r="W28" s="54"/>
      <c r="X28" s="55">
        <v>-80</v>
      </c>
      <c r="Y28" s="56">
        <v>-131</v>
      </c>
      <c r="AA28" s="53" t="s">
        <v>141</v>
      </c>
      <c r="AB28" s="77"/>
      <c r="AC28" s="65">
        <v>-0.3686635944700461</v>
      </c>
      <c r="AD28" s="66">
        <v>-0.60368663594470051</v>
      </c>
      <c r="AG28" s="53" t="s">
        <v>141</v>
      </c>
      <c r="AH28" s="89">
        <v>60.988193548387095</v>
      </c>
      <c r="AI28" s="83">
        <v>94.204379562043798</v>
      </c>
      <c r="AJ28" s="84">
        <v>149.07118604651163</v>
      </c>
      <c r="AL28" s="53" t="s">
        <v>141</v>
      </c>
      <c r="AM28" s="82"/>
      <c r="AN28" s="83">
        <v>33.216186013656703</v>
      </c>
      <c r="AO28" s="84">
        <v>88.082992498124526</v>
      </c>
      <c r="AQ28" s="53" t="s">
        <v>141</v>
      </c>
      <c r="AR28" s="64"/>
      <c r="AS28" s="65">
        <v>0.54463305241699755</v>
      </c>
      <c r="AT28" s="66">
        <v>1.4442630183535579</v>
      </c>
    </row>
    <row r="29" spans="2:46" x14ac:dyDescent="0.2">
      <c r="B29" s="7" t="s">
        <v>111</v>
      </c>
      <c r="C29" s="35">
        <v>8054.0559999999996</v>
      </c>
      <c r="D29" s="35">
        <v>7458</v>
      </c>
      <c r="E29" s="35">
        <v>8112.9589999999998</v>
      </c>
      <c r="G29" s="53" t="s">
        <v>111</v>
      </c>
      <c r="H29" s="54"/>
      <c r="I29" s="55">
        <v>-596.05599999999959</v>
      </c>
      <c r="J29" s="56">
        <v>58.903000000000247</v>
      </c>
      <c r="L29" s="53" t="s">
        <v>111</v>
      </c>
      <c r="M29" s="64"/>
      <c r="N29" s="65">
        <v>-7.4006935139263944E-2</v>
      </c>
      <c r="O29" s="66">
        <v>7.3134579645336775E-3</v>
      </c>
      <c r="P29" s="36"/>
      <c r="Q29" s="53" t="s">
        <v>111</v>
      </c>
      <c r="R29" s="71">
        <v>110</v>
      </c>
      <c r="S29" s="55">
        <v>66</v>
      </c>
      <c r="T29" s="56">
        <v>45</v>
      </c>
      <c r="V29" s="53" t="s">
        <v>111</v>
      </c>
      <c r="W29" s="54"/>
      <c r="X29" s="55">
        <v>-44</v>
      </c>
      <c r="Y29" s="56">
        <v>-65</v>
      </c>
      <c r="AA29" s="53" t="s">
        <v>111</v>
      </c>
      <c r="AB29" s="77"/>
      <c r="AC29" s="65">
        <v>-0.4</v>
      </c>
      <c r="AD29" s="66">
        <v>-0.59090909090909094</v>
      </c>
      <c r="AG29" s="53" t="s">
        <v>111</v>
      </c>
      <c r="AH29" s="89">
        <v>73.21869090909091</v>
      </c>
      <c r="AI29" s="83">
        <v>113</v>
      </c>
      <c r="AJ29" s="84">
        <v>180.28797777777777</v>
      </c>
      <c r="AL29" s="53" t="s">
        <v>111</v>
      </c>
      <c r="AM29" s="82"/>
      <c r="AN29" s="83">
        <v>39.78130909090909</v>
      </c>
      <c r="AO29" s="84">
        <v>107.06928686868686</v>
      </c>
      <c r="AQ29" s="53" t="s">
        <v>111</v>
      </c>
      <c r="AR29" s="64"/>
      <c r="AS29" s="65">
        <v>0.54332177476789334</v>
      </c>
      <c r="AT29" s="66">
        <v>1.4623217861355267</v>
      </c>
    </row>
    <row r="30" spans="2:46" x14ac:dyDescent="0.2">
      <c r="B30" s="7" t="s">
        <v>112</v>
      </c>
      <c r="C30" s="35">
        <v>5203.8019999999997</v>
      </c>
      <c r="D30" s="35">
        <v>3870</v>
      </c>
      <c r="E30" s="35">
        <v>3077.8649999999998</v>
      </c>
      <c r="G30" s="53" t="s">
        <v>112</v>
      </c>
      <c r="H30" s="54"/>
      <c r="I30" s="55">
        <v>-1333.8019999999997</v>
      </c>
      <c r="J30" s="56">
        <v>-2125.9369999999999</v>
      </c>
      <c r="L30" s="53" t="s">
        <v>112</v>
      </c>
      <c r="M30" s="64"/>
      <c r="N30" s="65">
        <v>-0.2563129803939504</v>
      </c>
      <c r="O30" s="66">
        <v>-0.40853533627912825</v>
      </c>
      <c r="P30" s="36"/>
      <c r="Q30" s="53" t="s">
        <v>112</v>
      </c>
      <c r="R30" s="71">
        <v>77</v>
      </c>
      <c r="S30" s="55">
        <v>38</v>
      </c>
      <c r="T30" s="56">
        <v>15</v>
      </c>
      <c r="V30" s="53" t="s">
        <v>112</v>
      </c>
      <c r="W30" s="54"/>
      <c r="X30" s="55">
        <v>-39</v>
      </c>
      <c r="Y30" s="56">
        <v>-62</v>
      </c>
      <c r="AA30" s="53" t="s">
        <v>112</v>
      </c>
      <c r="AB30" s="77"/>
      <c r="AC30" s="65">
        <v>-0.50649350649350644</v>
      </c>
      <c r="AD30" s="66">
        <v>-0.80519480519480524</v>
      </c>
      <c r="AG30" s="53" t="s">
        <v>112</v>
      </c>
      <c r="AH30" s="89">
        <v>67.581844155844152</v>
      </c>
      <c r="AI30" s="83">
        <v>101.84210526315789</v>
      </c>
      <c r="AJ30" s="84">
        <v>205.191</v>
      </c>
      <c r="AL30" s="53" t="s">
        <v>112</v>
      </c>
      <c r="AM30" s="82"/>
      <c r="AN30" s="83">
        <v>34.260261107313738</v>
      </c>
      <c r="AO30" s="84">
        <v>137.60915584415585</v>
      </c>
      <c r="AQ30" s="53" t="s">
        <v>112</v>
      </c>
      <c r="AR30" s="64"/>
      <c r="AS30" s="65">
        <v>0.50694475025436359</v>
      </c>
      <c r="AT30" s="66">
        <v>2.036185273767142</v>
      </c>
    </row>
    <row r="31" spans="2:46" x14ac:dyDescent="0.2">
      <c r="B31" s="7" t="s">
        <v>113</v>
      </c>
      <c r="C31" s="35">
        <v>1694.133</v>
      </c>
      <c r="D31" s="35">
        <v>1106</v>
      </c>
      <c r="E31" s="35">
        <v>1210.597</v>
      </c>
      <c r="G31" s="53" t="s">
        <v>113</v>
      </c>
      <c r="H31" s="54"/>
      <c r="I31" s="55">
        <v>-588.13300000000004</v>
      </c>
      <c r="J31" s="56">
        <v>-483.53600000000006</v>
      </c>
      <c r="L31" s="53" t="s">
        <v>113</v>
      </c>
      <c r="M31" s="64"/>
      <c r="N31" s="65">
        <v>-0.34715869415211204</v>
      </c>
      <c r="O31" s="66">
        <v>-0.28541796895521193</v>
      </c>
      <c r="P31" s="36"/>
      <c r="Q31" s="53" t="s">
        <v>113</v>
      </c>
      <c r="R31" s="71">
        <v>22</v>
      </c>
      <c r="S31" s="55">
        <v>9</v>
      </c>
      <c r="T31" s="56">
        <v>7</v>
      </c>
      <c r="V31" s="53" t="s">
        <v>113</v>
      </c>
      <c r="W31" s="54"/>
      <c r="X31" s="55">
        <v>-13</v>
      </c>
      <c r="Y31" s="56">
        <v>-15</v>
      </c>
      <c r="AA31" s="53" t="s">
        <v>113</v>
      </c>
      <c r="AB31" s="77"/>
      <c r="AC31" s="65">
        <v>-0.59090909090909094</v>
      </c>
      <c r="AD31" s="66">
        <v>-0.68181818181818177</v>
      </c>
      <c r="AG31" s="53" t="s">
        <v>113</v>
      </c>
      <c r="AH31" s="89">
        <v>77.006045454545458</v>
      </c>
      <c r="AI31" s="83">
        <v>122.88888888888889</v>
      </c>
      <c r="AJ31" s="84">
        <v>172.94242857142859</v>
      </c>
      <c r="AL31" s="53" t="s">
        <v>113</v>
      </c>
      <c r="AM31" s="82"/>
      <c r="AN31" s="83">
        <v>45.882843434343428</v>
      </c>
      <c r="AO31" s="84">
        <v>95.936383116883135</v>
      </c>
      <c r="AQ31" s="53" t="s">
        <v>113</v>
      </c>
      <c r="AR31" s="64"/>
      <c r="AS31" s="65">
        <v>0.5958343031837261</v>
      </c>
      <c r="AT31" s="66">
        <v>1.245829240426477</v>
      </c>
    </row>
    <row r="32" spans="2:46" x14ac:dyDescent="0.2">
      <c r="B32" s="7" t="s">
        <v>114</v>
      </c>
      <c r="C32" s="35">
        <v>1966.4970000000001</v>
      </c>
      <c r="D32" s="35">
        <v>1735</v>
      </c>
      <c r="E32" s="35">
        <v>2065.7919999999999</v>
      </c>
      <c r="G32" s="53" t="s">
        <v>114</v>
      </c>
      <c r="H32" s="54"/>
      <c r="I32" s="55">
        <v>-231.49700000000007</v>
      </c>
      <c r="J32" s="56">
        <v>99.294999999999845</v>
      </c>
      <c r="L32" s="53" t="s">
        <v>114</v>
      </c>
      <c r="M32" s="64"/>
      <c r="N32" s="65">
        <v>-0.11772049486981168</v>
      </c>
      <c r="O32" s="66">
        <v>5.0493339171125022E-2</v>
      </c>
      <c r="P32" s="36"/>
      <c r="Q32" s="53" t="s">
        <v>114</v>
      </c>
      <c r="R32" s="71">
        <v>26</v>
      </c>
      <c r="S32" s="55">
        <v>17</v>
      </c>
      <c r="T32" s="56">
        <v>11</v>
      </c>
      <c r="V32" s="53" t="s">
        <v>114</v>
      </c>
      <c r="W32" s="54"/>
      <c r="X32" s="55">
        <v>-9</v>
      </c>
      <c r="Y32" s="56">
        <v>-15</v>
      </c>
      <c r="AA32" s="53" t="s">
        <v>114</v>
      </c>
      <c r="AB32" s="77"/>
      <c r="AC32" s="65">
        <v>-0.34615384615384615</v>
      </c>
      <c r="AD32" s="66">
        <v>-0.57692307692307687</v>
      </c>
      <c r="AG32" s="53" t="s">
        <v>114</v>
      </c>
      <c r="AH32" s="89">
        <v>75.634500000000003</v>
      </c>
      <c r="AI32" s="83">
        <v>102.05882352941177</v>
      </c>
      <c r="AJ32" s="84">
        <v>187.79927272727272</v>
      </c>
      <c r="AL32" s="53" t="s">
        <v>114</v>
      </c>
      <c r="AM32" s="82"/>
      <c r="AN32" s="83">
        <v>26.424323529411765</v>
      </c>
      <c r="AO32" s="84">
        <v>112.16477272727272</v>
      </c>
      <c r="AQ32" s="53" t="s">
        <v>114</v>
      </c>
      <c r="AR32" s="64"/>
      <c r="AS32" s="65">
        <v>0.34936865490499397</v>
      </c>
      <c r="AT32" s="66">
        <v>1.4829842562226592</v>
      </c>
    </row>
    <row r="33" spans="2:46" x14ac:dyDescent="0.2">
      <c r="B33" s="7" t="s">
        <v>115</v>
      </c>
      <c r="C33" s="35">
        <v>7163.73</v>
      </c>
      <c r="D33" s="35">
        <v>7595</v>
      </c>
      <c r="E33" s="35">
        <v>8762.1190000000006</v>
      </c>
      <c r="G33" s="53" t="s">
        <v>115</v>
      </c>
      <c r="H33" s="54"/>
      <c r="I33" s="55">
        <v>431.27000000000044</v>
      </c>
      <c r="J33" s="56">
        <v>1598.389000000001</v>
      </c>
      <c r="L33" s="53" t="s">
        <v>115</v>
      </c>
      <c r="M33" s="64"/>
      <c r="N33" s="65">
        <v>6.0201878071898363E-2</v>
      </c>
      <c r="O33" s="66">
        <v>0.22312245157201641</v>
      </c>
      <c r="P33" s="36"/>
      <c r="Q33" s="53" t="s">
        <v>115</v>
      </c>
      <c r="R33" s="71">
        <v>104</v>
      </c>
      <c r="S33" s="55">
        <v>61</v>
      </c>
      <c r="T33" s="56">
        <v>40</v>
      </c>
      <c r="V33" s="53" t="s">
        <v>115</v>
      </c>
      <c r="W33" s="54"/>
      <c r="X33" s="55">
        <v>-43</v>
      </c>
      <c r="Y33" s="56">
        <v>-64</v>
      </c>
      <c r="AA33" s="53" t="s">
        <v>115</v>
      </c>
      <c r="AB33" s="77"/>
      <c r="AC33" s="65">
        <v>-0.41346153846153844</v>
      </c>
      <c r="AD33" s="66">
        <v>-0.61538461538461542</v>
      </c>
      <c r="AG33" s="53" t="s">
        <v>115</v>
      </c>
      <c r="AH33" s="89">
        <v>68.882019230769231</v>
      </c>
      <c r="AI33" s="83">
        <v>124.50819672131148</v>
      </c>
      <c r="AJ33" s="84">
        <v>219.052975</v>
      </c>
      <c r="AL33" s="53" t="s">
        <v>115</v>
      </c>
      <c r="AM33" s="82"/>
      <c r="AN33" s="83">
        <v>55.626177490542247</v>
      </c>
      <c r="AO33" s="84">
        <v>150.17095576923077</v>
      </c>
      <c r="AQ33" s="53" t="s">
        <v>115</v>
      </c>
      <c r="AR33" s="64"/>
      <c r="AS33" s="65">
        <v>0.80755730031930206</v>
      </c>
      <c r="AT33" s="66">
        <v>2.1801183740872423</v>
      </c>
    </row>
    <row r="34" spans="2:46" x14ac:dyDescent="0.2">
      <c r="B34" s="7" t="s">
        <v>116</v>
      </c>
      <c r="C34" s="35">
        <v>1890.402</v>
      </c>
      <c r="D34" s="35">
        <v>2153</v>
      </c>
      <c r="E34" s="35">
        <v>2209.7069999999999</v>
      </c>
      <c r="G34" s="53" t="s">
        <v>116</v>
      </c>
      <c r="H34" s="54"/>
      <c r="I34" s="55">
        <v>262.59799999999996</v>
      </c>
      <c r="J34" s="56">
        <v>319.30499999999984</v>
      </c>
      <c r="L34" s="53" t="s">
        <v>116</v>
      </c>
      <c r="M34" s="64"/>
      <c r="N34" s="65">
        <v>0.13891119455015385</v>
      </c>
      <c r="O34" s="66">
        <v>0.16890851787080199</v>
      </c>
      <c r="P34" s="36"/>
      <c r="Q34" s="53" t="s">
        <v>116</v>
      </c>
      <c r="R34" s="71">
        <v>30</v>
      </c>
      <c r="S34" s="55">
        <v>21</v>
      </c>
      <c r="T34" s="56">
        <v>14</v>
      </c>
      <c r="V34" s="53" t="s">
        <v>116</v>
      </c>
      <c r="W34" s="54"/>
      <c r="X34" s="55">
        <v>-9</v>
      </c>
      <c r="Y34" s="56">
        <v>-16</v>
      </c>
      <c r="AA34" s="53" t="s">
        <v>116</v>
      </c>
      <c r="AB34" s="77"/>
      <c r="AC34" s="65">
        <v>-0.3</v>
      </c>
      <c r="AD34" s="66">
        <v>-0.53333333333333333</v>
      </c>
      <c r="AG34" s="53" t="s">
        <v>116</v>
      </c>
      <c r="AH34" s="89">
        <v>63.013400000000004</v>
      </c>
      <c r="AI34" s="83">
        <v>102.52380952380952</v>
      </c>
      <c r="AJ34" s="84">
        <v>157.83621428571428</v>
      </c>
      <c r="AL34" s="53" t="s">
        <v>116</v>
      </c>
      <c r="AM34" s="82"/>
      <c r="AN34" s="83">
        <v>39.510409523809514</v>
      </c>
      <c r="AO34" s="84">
        <v>94.822814285714273</v>
      </c>
      <c r="AQ34" s="53" t="s">
        <v>116</v>
      </c>
      <c r="AR34" s="64"/>
      <c r="AS34" s="65">
        <v>0.62701599221450532</v>
      </c>
      <c r="AT34" s="66">
        <v>1.5048039668660043</v>
      </c>
    </row>
    <row r="35" spans="2:46" x14ac:dyDescent="0.2">
      <c r="B35" s="7" t="s">
        <v>119</v>
      </c>
      <c r="C35" s="35">
        <v>1297.203</v>
      </c>
      <c r="D35" s="35">
        <v>740</v>
      </c>
      <c r="E35" s="35">
        <v>656.49300000000005</v>
      </c>
      <c r="G35" s="53" t="s">
        <v>119</v>
      </c>
      <c r="H35" s="54"/>
      <c r="I35" s="55">
        <v>-557.20299999999997</v>
      </c>
      <c r="J35" s="56">
        <v>-640.70999999999992</v>
      </c>
      <c r="L35" s="53" t="s">
        <v>119</v>
      </c>
      <c r="M35" s="64"/>
      <c r="N35" s="65">
        <v>-0.42954186815787504</v>
      </c>
      <c r="O35" s="66">
        <v>-0.4939165265575241</v>
      </c>
      <c r="P35" s="36"/>
      <c r="Q35" s="53" t="s">
        <v>119</v>
      </c>
      <c r="R35" s="71">
        <v>20</v>
      </c>
      <c r="S35" s="55">
        <v>5</v>
      </c>
      <c r="T35" s="56">
        <v>2</v>
      </c>
      <c r="V35" s="53" t="s">
        <v>119</v>
      </c>
      <c r="W35" s="54"/>
      <c r="X35" s="55">
        <v>-15</v>
      </c>
      <c r="Y35" s="56">
        <v>-18</v>
      </c>
      <c r="AA35" s="53" t="s">
        <v>119</v>
      </c>
      <c r="AB35" s="77"/>
      <c r="AC35" s="65">
        <v>-0.75</v>
      </c>
      <c r="AD35" s="66">
        <v>-0.9</v>
      </c>
      <c r="AG35" s="53" t="s">
        <v>119</v>
      </c>
      <c r="AH35" s="89">
        <v>64.860150000000004</v>
      </c>
      <c r="AI35" s="83">
        <v>148</v>
      </c>
      <c r="AJ35" s="84">
        <v>328.24650000000003</v>
      </c>
      <c r="AL35" s="53" t="s">
        <v>119</v>
      </c>
      <c r="AM35" s="82"/>
      <c r="AN35" s="83">
        <v>83.139849999999996</v>
      </c>
      <c r="AO35" s="84">
        <v>263.38634999999999</v>
      </c>
      <c r="AQ35" s="53" t="s">
        <v>119</v>
      </c>
      <c r="AR35" s="64"/>
      <c r="AS35" s="65">
        <v>1.2818325273684996</v>
      </c>
      <c r="AT35" s="66">
        <v>4.0608347344247582</v>
      </c>
    </row>
    <row r="36" spans="2:46" x14ac:dyDescent="0.2">
      <c r="B36" s="7" t="s">
        <v>120</v>
      </c>
      <c r="C36" s="35">
        <v>12070.352000000001</v>
      </c>
      <c r="D36" s="35">
        <v>8177</v>
      </c>
      <c r="E36" s="35">
        <v>6074.3729999999996</v>
      </c>
      <c r="G36" s="53" t="s">
        <v>120</v>
      </c>
      <c r="H36" s="54"/>
      <c r="I36" s="55">
        <v>-3893.3520000000008</v>
      </c>
      <c r="J36" s="56">
        <v>-5995.9790000000012</v>
      </c>
      <c r="L36" s="53" t="s">
        <v>120</v>
      </c>
      <c r="M36" s="64"/>
      <c r="N36" s="65">
        <v>-0.32255496774244863</v>
      </c>
      <c r="O36" s="66">
        <v>-0.49675262163025574</v>
      </c>
      <c r="P36" s="36"/>
      <c r="Q36" s="53" t="s">
        <v>120</v>
      </c>
      <c r="R36" s="71">
        <v>190</v>
      </c>
      <c r="S36" s="55">
        <v>76</v>
      </c>
      <c r="T36" s="56">
        <v>43</v>
      </c>
      <c r="V36" s="53" t="s">
        <v>120</v>
      </c>
      <c r="W36" s="54"/>
      <c r="X36" s="55">
        <v>-114</v>
      </c>
      <c r="Y36" s="56">
        <v>-147</v>
      </c>
      <c r="AA36" s="53" t="s">
        <v>120</v>
      </c>
      <c r="AB36" s="77"/>
      <c r="AC36" s="65">
        <v>-0.6</v>
      </c>
      <c r="AD36" s="66">
        <v>-0.77368421052631575</v>
      </c>
      <c r="AG36" s="53" t="s">
        <v>120</v>
      </c>
      <c r="AH36" s="89">
        <v>63.528168421052634</v>
      </c>
      <c r="AI36" s="83">
        <v>107.59210526315789</v>
      </c>
      <c r="AJ36" s="84">
        <v>141.26448837209304</v>
      </c>
      <c r="AL36" s="53" t="s">
        <v>120</v>
      </c>
      <c r="AM36" s="82"/>
      <c r="AN36" s="83">
        <v>44.063936842105257</v>
      </c>
      <c r="AO36" s="84">
        <v>77.7363199510404</v>
      </c>
      <c r="AQ36" s="53" t="s">
        <v>120</v>
      </c>
      <c r="AR36" s="64"/>
      <c r="AS36" s="65">
        <v>0.69361258064387832</v>
      </c>
      <c r="AT36" s="66">
        <v>1.2236512067500331</v>
      </c>
    </row>
    <row r="37" spans="2:46" x14ac:dyDescent="0.2">
      <c r="B37" s="7" t="s">
        <v>121</v>
      </c>
      <c r="C37" s="35">
        <v>1936.5319999999999</v>
      </c>
      <c r="D37" s="35">
        <v>1584</v>
      </c>
      <c r="E37" s="35">
        <v>1391.5530000000001</v>
      </c>
      <c r="G37" s="53" t="s">
        <v>121</v>
      </c>
      <c r="H37" s="54"/>
      <c r="I37" s="55">
        <v>-352.53199999999993</v>
      </c>
      <c r="J37" s="56">
        <v>-544.97899999999981</v>
      </c>
      <c r="L37" s="53" t="s">
        <v>121</v>
      </c>
      <c r="M37" s="64"/>
      <c r="N37" s="65">
        <v>-0.1820429510072645</v>
      </c>
      <c r="O37" s="66">
        <v>-0.28142008497664889</v>
      </c>
      <c r="P37" s="36"/>
      <c r="Q37" s="53" t="s">
        <v>121</v>
      </c>
      <c r="R37" s="71">
        <v>32</v>
      </c>
      <c r="S37" s="55">
        <v>11</v>
      </c>
      <c r="T37" s="56">
        <v>8</v>
      </c>
      <c r="V37" s="53" t="s">
        <v>121</v>
      </c>
      <c r="W37" s="54"/>
      <c r="X37" s="55">
        <v>-21</v>
      </c>
      <c r="Y37" s="56">
        <v>-24</v>
      </c>
      <c r="AA37" s="53" t="s">
        <v>121</v>
      </c>
      <c r="AB37" s="77"/>
      <c r="AC37" s="65">
        <v>-0.65625</v>
      </c>
      <c r="AD37" s="66">
        <v>-0.75</v>
      </c>
      <c r="AG37" s="53" t="s">
        <v>121</v>
      </c>
      <c r="AH37" s="89">
        <v>60.516624999999998</v>
      </c>
      <c r="AI37" s="83">
        <v>144</v>
      </c>
      <c r="AJ37" s="84">
        <v>173.94412500000001</v>
      </c>
      <c r="AL37" s="53" t="s">
        <v>121</v>
      </c>
      <c r="AM37" s="82"/>
      <c r="AN37" s="83">
        <v>83.483374999999995</v>
      </c>
      <c r="AO37" s="84">
        <v>113.42750000000001</v>
      </c>
      <c r="AQ37" s="53" t="s">
        <v>121</v>
      </c>
      <c r="AR37" s="64"/>
      <c r="AS37" s="65">
        <v>1.3795114152515942</v>
      </c>
      <c r="AT37" s="66">
        <v>1.8743196600934042</v>
      </c>
    </row>
    <row r="38" spans="2:46" x14ac:dyDescent="0.2">
      <c r="B38" s="7" t="s">
        <v>122</v>
      </c>
      <c r="C38" s="35">
        <v>22892.685000000001</v>
      </c>
      <c r="D38" s="35">
        <v>23820</v>
      </c>
      <c r="E38" s="35">
        <v>24460.425999999999</v>
      </c>
      <c r="G38" s="53" t="s">
        <v>122</v>
      </c>
      <c r="H38" s="54"/>
      <c r="I38" s="55">
        <v>927.31499999999869</v>
      </c>
      <c r="J38" s="56">
        <v>1567.7409999999982</v>
      </c>
      <c r="L38" s="53" t="s">
        <v>122</v>
      </c>
      <c r="M38" s="64"/>
      <c r="N38" s="65">
        <v>4.0507044062328149E-2</v>
      </c>
      <c r="O38" s="66">
        <v>6.8482181098459965E-2</v>
      </c>
      <c r="P38" s="36"/>
      <c r="Q38" s="53" t="s">
        <v>122</v>
      </c>
      <c r="R38" s="71">
        <v>254</v>
      </c>
      <c r="S38" s="55">
        <v>146</v>
      </c>
      <c r="T38" s="56">
        <v>89</v>
      </c>
      <c r="V38" s="53" t="s">
        <v>122</v>
      </c>
      <c r="W38" s="54"/>
      <c r="X38" s="55">
        <v>-108</v>
      </c>
      <c r="Y38" s="56">
        <v>-165</v>
      </c>
      <c r="AA38" s="53" t="s">
        <v>122</v>
      </c>
      <c r="AB38" s="77"/>
      <c r="AC38" s="65">
        <v>-0.42519685039370081</v>
      </c>
      <c r="AD38" s="66">
        <v>-0.64960629921259838</v>
      </c>
      <c r="AG38" s="53" t="s">
        <v>122</v>
      </c>
      <c r="AH38" s="89">
        <v>90.128681102362208</v>
      </c>
      <c r="AI38" s="83">
        <v>163.15068493150685</v>
      </c>
      <c r="AJ38" s="84">
        <v>274.83624719101118</v>
      </c>
      <c r="AL38" s="53" t="s">
        <v>122</v>
      </c>
      <c r="AM38" s="82"/>
      <c r="AN38" s="83">
        <v>73.022003829144637</v>
      </c>
      <c r="AO38" s="84">
        <v>184.70756608864897</v>
      </c>
      <c r="AQ38" s="53" t="s">
        <v>122</v>
      </c>
      <c r="AR38" s="64"/>
      <c r="AS38" s="65">
        <v>0.81019718624542014</v>
      </c>
      <c r="AT38" s="66">
        <v>2.0493761123484133</v>
      </c>
    </row>
    <row r="39" spans="2:46" x14ac:dyDescent="0.2">
      <c r="B39" s="7" t="s">
        <v>123</v>
      </c>
      <c r="C39" s="35">
        <v>16914.411</v>
      </c>
      <c r="D39" s="35">
        <v>13759</v>
      </c>
      <c r="E39" s="35">
        <v>13281.125</v>
      </c>
      <c r="G39" s="53" t="s">
        <v>123</v>
      </c>
      <c r="H39" s="54"/>
      <c r="I39" s="55">
        <v>-3155.4110000000001</v>
      </c>
      <c r="J39" s="56">
        <v>-3633.2860000000001</v>
      </c>
      <c r="L39" s="53" t="s">
        <v>123</v>
      </c>
      <c r="M39" s="64"/>
      <c r="N39" s="65">
        <v>-0.18655163339710737</v>
      </c>
      <c r="O39" s="66">
        <v>-0.21480416906033559</v>
      </c>
      <c r="P39" s="36"/>
      <c r="Q39" s="53" t="s">
        <v>123</v>
      </c>
      <c r="R39" s="71">
        <v>216</v>
      </c>
      <c r="S39" s="55">
        <v>98</v>
      </c>
      <c r="T39" s="56">
        <v>61</v>
      </c>
      <c r="V39" s="53" t="s">
        <v>123</v>
      </c>
      <c r="W39" s="54"/>
      <c r="X39" s="55">
        <v>-118</v>
      </c>
      <c r="Y39" s="56">
        <v>-155</v>
      </c>
      <c r="AA39" s="53" t="s">
        <v>123</v>
      </c>
      <c r="AB39" s="77"/>
      <c r="AC39" s="65">
        <v>-0.54629629629629628</v>
      </c>
      <c r="AD39" s="66">
        <v>-0.71759259259259256</v>
      </c>
      <c r="AG39" s="53" t="s">
        <v>123</v>
      </c>
      <c r="AH39" s="89">
        <v>78.307458333333329</v>
      </c>
      <c r="AI39" s="83">
        <v>140.39795918367346</v>
      </c>
      <c r="AJ39" s="84">
        <v>217.72336065573768</v>
      </c>
      <c r="AL39" s="53" t="s">
        <v>123</v>
      </c>
      <c r="AM39" s="82"/>
      <c r="AN39" s="83">
        <v>62.090500850340135</v>
      </c>
      <c r="AO39" s="84">
        <v>139.41590232240435</v>
      </c>
      <c r="AQ39" s="53" t="s">
        <v>123</v>
      </c>
      <c r="AR39" s="64"/>
      <c r="AS39" s="65">
        <v>0.79290660394106949</v>
      </c>
      <c r="AT39" s="66">
        <v>1.7803655652945491</v>
      </c>
    </row>
    <row r="40" spans="2:46" x14ac:dyDescent="0.2">
      <c r="B40" s="7" t="s">
        <v>124</v>
      </c>
      <c r="C40" s="35">
        <v>2560.741</v>
      </c>
      <c r="D40" s="35">
        <v>2391</v>
      </c>
      <c r="E40" s="35">
        <v>2424.982</v>
      </c>
      <c r="G40" s="53" t="s">
        <v>124</v>
      </c>
      <c r="H40" s="54"/>
      <c r="I40" s="55">
        <v>-169.74099999999999</v>
      </c>
      <c r="J40" s="56">
        <v>-135.75900000000001</v>
      </c>
      <c r="L40" s="53" t="s">
        <v>124</v>
      </c>
      <c r="M40" s="64"/>
      <c r="N40" s="65">
        <v>-6.6285891466571586E-2</v>
      </c>
      <c r="O40" s="66">
        <v>-5.301551386883719E-2</v>
      </c>
      <c r="P40" s="36"/>
      <c r="Q40" s="53" t="s">
        <v>124</v>
      </c>
      <c r="R40" s="71">
        <v>37</v>
      </c>
      <c r="S40" s="55">
        <v>24</v>
      </c>
      <c r="T40" s="56">
        <v>17</v>
      </c>
      <c r="V40" s="53" t="s">
        <v>124</v>
      </c>
      <c r="W40" s="54"/>
      <c r="X40" s="55">
        <v>-13</v>
      </c>
      <c r="Y40" s="56">
        <v>-20</v>
      </c>
      <c r="AA40" s="53" t="s">
        <v>124</v>
      </c>
      <c r="AB40" s="77"/>
      <c r="AC40" s="65">
        <v>-0.35135135135135137</v>
      </c>
      <c r="AD40" s="66">
        <v>-0.54054054054054057</v>
      </c>
      <c r="AG40" s="53" t="s">
        <v>124</v>
      </c>
      <c r="AH40" s="89">
        <v>69.20921621621622</v>
      </c>
      <c r="AI40" s="83">
        <v>99.625</v>
      </c>
      <c r="AJ40" s="84">
        <v>142.64599999999999</v>
      </c>
      <c r="AL40" s="53" t="s">
        <v>124</v>
      </c>
      <c r="AM40" s="82"/>
      <c r="AN40" s="83">
        <v>30.41578378378378</v>
      </c>
      <c r="AO40" s="84">
        <v>73.436783783783767</v>
      </c>
      <c r="AQ40" s="53" t="s">
        <v>124</v>
      </c>
      <c r="AR40" s="64"/>
      <c r="AS40" s="65">
        <v>0.43947591732236874</v>
      </c>
      <c r="AT40" s="66">
        <v>1.0610838815795893</v>
      </c>
    </row>
    <row r="41" spans="2:46" x14ac:dyDescent="0.2">
      <c r="B41" s="7" t="s">
        <v>125</v>
      </c>
      <c r="C41" s="35">
        <v>10030.204</v>
      </c>
      <c r="D41" s="35">
        <v>9686</v>
      </c>
      <c r="E41" s="35">
        <v>10842.226000000001</v>
      </c>
      <c r="G41" s="53" t="s">
        <v>125</v>
      </c>
      <c r="H41" s="54"/>
      <c r="I41" s="55">
        <v>-344.20399999999972</v>
      </c>
      <c r="J41" s="56">
        <v>812.02200000000084</v>
      </c>
      <c r="L41" s="53" t="s">
        <v>125</v>
      </c>
      <c r="M41" s="64"/>
      <c r="N41" s="65">
        <v>-3.4316749689238597E-2</v>
      </c>
      <c r="O41" s="66">
        <v>8.0957675437109841E-2</v>
      </c>
      <c r="P41" s="36"/>
      <c r="Q41" s="53" t="s">
        <v>125</v>
      </c>
      <c r="R41" s="71">
        <v>107</v>
      </c>
      <c r="S41" s="55">
        <v>72</v>
      </c>
      <c r="T41" s="56">
        <v>49</v>
      </c>
      <c r="V41" s="53" t="s">
        <v>125</v>
      </c>
      <c r="W41" s="54"/>
      <c r="X41" s="55">
        <v>-35</v>
      </c>
      <c r="Y41" s="56">
        <v>-58</v>
      </c>
      <c r="AA41" s="53" t="s">
        <v>125</v>
      </c>
      <c r="AB41" s="77"/>
      <c r="AC41" s="65">
        <v>-0.32710280373831774</v>
      </c>
      <c r="AD41" s="66">
        <v>-0.54205607476635509</v>
      </c>
      <c r="AG41" s="53" t="s">
        <v>125</v>
      </c>
      <c r="AH41" s="89">
        <v>93.740224299065417</v>
      </c>
      <c r="AI41" s="83">
        <v>134.52777777777777</v>
      </c>
      <c r="AJ41" s="84">
        <v>221.26991836734695</v>
      </c>
      <c r="AL41" s="53" t="s">
        <v>125</v>
      </c>
      <c r="AM41" s="82"/>
      <c r="AN41" s="83">
        <v>40.787553478712354</v>
      </c>
      <c r="AO41" s="84">
        <v>127.52969406828153</v>
      </c>
      <c r="AQ41" s="53" t="s">
        <v>125</v>
      </c>
      <c r="AR41" s="64"/>
      <c r="AS41" s="65">
        <v>0.43511260810071478</v>
      </c>
      <c r="AT41" s="66">
        <v>1.3604585973830765</v>
      </c>
    </row>
    <row r="42" spans="2:46" x14ac:dyDescent="0.2">
      <c r="B42" s="7" t="s">
        <v>142</v>
      </c>
      <c r="C42" s="35">
        <v>8615.9169999999995</v>
      </c>
      <c r="D42" s="35">
        <v>8217</v>
      </c>
      <c r="E42" s="35">
        <v>8160.1530000000002</v>
      </c>
      <c r="G42" s="53" t="s">
        <v>142</v>
      </c>
      <c r="H42" s="54"/>
      <c r="I42" s="55">
        <v>-398.91699999999946</v>
      </c>
      <c r="J42" s="56">
        <v>-455.76399999999921</v>
      </c>
      <c r="L42" s="53" t="s">
        <v>142</v>
      </c>
      <c r="M42" s="64"/>
      <c r="N42" s="65">
        <v>-4.6300004979156539E-2</v>
      </c>
      <c r="O42" s="66">
        <v>-5.2897909763986728E-2</v>
      </c>
      <c r="P42" s="36"/>
      <c r="Q42" s="53" t="s">
        <v>142</v>
      </c>
      <c r="R42" s="71">
        <v>108</v>
      </c>
      <c r="S42" s="55">
        <v>71</v>
      </c>
      <c r="T42" s="56">
        <v>46</v>
      </c>
      <c r="V42" s="53" t="s">
        <v>142</v>
      </c>
      <c r="W42" s="54"/>
      <c r="X42" s="55">
        <v>-37</v>
      </c>
      <c r="Y42" s="56">
        <v>-62</v>
      </c>
      <c r="AA42" s="53" t="s">
        <v>142</v>
      </c>
      <c r="AB42" s="77"/>
      <c r="AC42" s="65">
        <v>-0.34259259259259262</v>
      </c>
      <c r="AD42" s="66">
        <v>-0.57407407407407407</v>
      </c>
      <c r="AG42" s="53" t="s">
        <v>142</v>
      </c>
      <c r="AH42" s="89">
        <v>79.777009259259259</v>
      </c>
      <c r="AI42" s="83">
        <v>115.73239436619718</v>
      </c>
      <c r="AJ42" s="84">
        <v>177.39463043478261</v>
      </c>
      <c r="AL42" s="53" t="s">
        <v>142</v>
      </c>
      <c r="AM42" s="82"/>
      <c r="AN42" s="83">
        <v>35.955385106937925</v>
      </c>
      <c r="AO42" s="84">
        <v>97.617621175523354</v>
      </c>
      <c r="AQ42" s="53" t="s">
        <v>142</v>
      </c>
      <c r="AR42" s="64"/>
      <c r="AS42" s="65">
        <v>0.45069858397536744</v>
      </c>
      <c r="AT42" s="66">
        <v>1.2236309944671615</v>
      </c>
    </row>
    <row r="43" spans="2:46" x14ac:dyDescent="0.2">
      <c r="B43" s="7" t="s">
        <v>126</v>
      </c>
      <c r="C43" s="35">
        <v>3644.4059999999999</v>
      </c>
      <c r="D43" s="35">
        <v>4260</v>
      </c>
      <c r="E43" s="35">
        <v>3922.2640000000001</v>
      </c>
      <c r="G43" s="53" t="s">
        <v>126</v>
      </c>
      <c r="H43" s="54"/>
      <c r="I43" s="55">
        <v>615.59400000000005</v>
      </c>
      <c r="J43" s="56">
        <v>277.85800000000017</v>
      </c>
      <c r="L43" s="53" t="s">
        <v>126</v>
      </c>
      <c r="M43" s="64"/>
      <c r="N43" s="65">
        <v>0.16891476964970426</v>
      </c>
      <c r="O43" s="66">
        <v>7.6242328653832805E-2</v>
      </c>
      <c r="P43" s="36"/>
      <c r="Q43" s="53" t="s">
        <v>126</v>
      </c>
      <c r="R43" s="71">
        <v>50</v>
      </c>
      <c r="S43" s="55">
        <v>31</v>
      </c>
      <c r="T43" s="56">
        <v>17</v>
      </c>
      <c r="V43" s="53" t="s">
        <v>126</v>
      </c>
      <c r="W43" s="54"/>
      <c r="X43" s="55">
        <v>-19</v>
      </c>
      <c r="Y43" s="56">
        <v>-33</v>
      </c>
      <c r="AA43" s="53" t="s">
        <v>126</v>
      </c>
      <c r="AB43" s="77"/>
      <c r="AC43" s="65">
        <v>-0.38</v>
      </c>
      <c r="AD43" s="66">
        <v>-0.66</v>
      </c>
      <c r="AG43" s="53" t="s">
        <v>126</v>
      </c>
      <c r="AH43" s="89">
        <v>72.888120000000001</v>
      </c>
      <c r="AI43" s="83">
        <v>137.41935483870967</v>
      </c>
      <c r="AJ43" s="84">
        <v>230.72141176470586</v>
      </c>
      <c r="AL43" s="53" t="s">
        <v>126</v>
      </c>
      <c r="AM43" s="82"/>
      <c r="AN43" s="83">
        <v>64.531234838709665</v>
      </c>
      <c r="AO43" s="84">
        <v>157.83329176470585</v>
      </c>
      <c r="AQ43" s="53" t="s">
        <v>126</v>
      </c>
      <c r="AR43" s="64"/>
      <c r="AS43" s="65">
        <v>0.8853464026608131</v>
      </c>
      <c r="AT43" s="66">
        <v>2.1654186136877427</v>
      </c>
    </row>
    <row r="44" spans="2:46" x14ac:dyDescent="0.2">
      <c r="B44" s="7" t="s">
        <v>127</v>
      </c>
      <c r="C44" s="35">
        <v>862.51599999999996</v>
      </c>
      <c r="D44" s="35">
        <v>563</v>
      </c>
      <c r="E44" s="35">
        <v>410.36700000000002</v>
      </c>
      <c r="G44" s="53" t="s">
        <v>127</v>
      </c>
      <c r="H44" s="54"/>
      <c r="I44" s="55">
        <v>-299.51599999999996</v>
      </c>
      <c r="J44" s="56">
        <v>-452.14899999999994</v>
      </c>
      <c r="L44" s="53" t="s">
        <v>127</v>
      </c>
      <c r="M44" s="64"/>
      <c r="N44" s="65">
        <v>-0.34725848563968664</v>
      </c>
      <c r="O44" s="66">
        <v>-0.52422099995826155</v>
      </c>
      <c r="P44" s="36"/>
      <c r="Q44" s="53" t="s">
        <v>127</v>
      </c>
      <c r="R44" s="71">
        <v>13</v>
      </c>
      <c r="S44" s="55">
        <v>6</v>
      </c>
      <c r="T44" s="56">
        <v>6</v>
      </c>
      <c r="V44" s="53" t="s">
        <v>127</v>
      </c>
      <c r="W44" s="54"/>
      <c r="X44" s="55">
        <v>-7</v>
      </c>
      <c r="Y44" s="56">
        <v>-7</v>
      </c>
      <c r="AA44" s="53" t="s">
        <v>127</v>
      </c>
      <c r="AB44" s="77"/>
      <c r="AC44" s="65">
        <v>-0.53846153846153844</v>
      </c>
      <c r="AD44" s="66">
        <v>-0.53846153846153844</v>
      </c>
      <c r="AG44" s="53" t="s">
        <v>127</v>
      </c>
      <c r="AH44" s="89">
        <v>66.347384615384613</v>
      </c>
      <c r="AI44" s="83">
        <v>93.833333333333329</v>
      </c>
      <c r="AJ44" s="84">
        <v>68.394499999999994</v>
      </c>
      <c r="AL44" s="53" t="s">
        <v>127</v>
      </c>
      <c r="AM44" s="82"/>
      <c r="AN44" s="83">
        <v>27.485948717948716</v>
      </c>
      <c r="AO44" s="84">
        <v>2.0471153846153811</v>
      </c>
      <c r="AQ44" s="53" t="s">
        <v>127</v>
      </c>
      <c r="AR44" s="64"/>
      <c r="AS44" s="65">
        <v>0.41427328111401218</v>
      </c>
      <c r="AT44" s="66">
        <v>3.0854500090433053E-2</v>
      </c>
    </row>
    <row r="45" spans="2:46" x14ac:dyDescent="0.2">
      <c r="B45" s="7" t="s">
        <v>128</v>
      </c>
      <c r="C45" s="35">
        <v>1573.191</v>
      </c>
      <c r="D45" s="35">
        <v>1334</v>
      </c>
      <c r="E45" s="35">
        <v>1729.116</v>
      </c>
      <c r="G45" s="53" t="s">
        <v>128</v>
      </c>
      <c r="H45" s="54"/>
      <c r="I45" s="55">
        <v>-239.19100000000003</v>
      </c>
      <c r="J45" s="56">
        <v>155.92499999999995</v>
      </c>
      <c r="L45" s="53" t="s">
        <v>128</v>
      </c>
      <c r="M45" s="64"/>
      <c r="N45" s="65">
        <v>-0.15204193260703883</v>
      </c>
      <c r="O45" s="66">
        <v>9.9113839324023567E-2</v>
      </c>
      <c r="P45" s="36"/>
      <c r="Q45" s="53" t="s">
        <v>128</v>
      </c>
      <c r="R45" s="71">
        <v>21</v>
      </c>
      <c r="S45" s="55">
        <v>10</v>
      </c>
      <c r="T45" s="56">
        <v>9</v>
      </c>
      <c r="V45" s="53" t="s">
        <v>128</v>
      </c>
      <c r="W45" s="54"/>
      <c r="X45" s="55">
        <v>-11</v>
      </c>
      <c r="Y45" s="56">
        <v>-12</v>
      </c>
      <c r="AA45" s="53" t="s">
        <v>128</v>
      </c>
      <c r="AB45" s="77"/>
      <c r="AC45" s="65">
        <v>-0.52380952380952384</v>
      </c>
      <c r="AD45" s="66">
        <v>-0.5714285714285714</v>
      </c>
      <c r="AG45" s="53" t="s">
        <v>128</v>
      </c>
      <c r="AH45" s="89">
        <v>74.91385714285714</v>
      </c>
      <c r="AI45" s="83">
        <v>133.4</v>
      </c>
      <c r="AJ45" s="84">
        <v>192.124</v>
      </c>
      <c r="AL45" s="53" t="s">
        <v>128</v>
      </c>
      <c r="AM45" s="82"/>
      <c r="AN45" s="83">
        <v>58.486142857142866</v>
      </c>
      <c r="AO45" s="84">
        <v>117.21014285714286</v>
      </c>
      <c r="AQ45" s="53" t="s">
        <v>128</v>
      </c>
      <c r="AR45" s="64"/>
      <c r="AS45" s="65">
        <v>0.78071194152521861</v>
      </c>
      <c r="AT45" s="66">
        <v>1.5645989584227218</v>
      </c>
    </row>
    <row r="46" spans="2:46" x14ac:dyDescent="0.2">
      <c r="B46" s="7" t="s">
        <v>129</v>
      </c>
      <c r="C46" s="35">
        <v>4389.2619999999997</v>
      </c>
      <c r="D46" s="35">
        <v>4382</v>
      </c>
      <c r="E46" s="35">
        <v>5778.6459999999997</v>
      </c>
      <c r="G46" s="53" t="s">
        <v>129</v>
      </c>
      <c r="H46" s="54"/>
      <c r="I46" s="55">
        <v>-7.2619999999997162</v>
      </c>
      <c r="J46" s="56">
        <v>1389.384</v>
      </c>
      <c r="L46" s="53" t="s">
        <v>129</v>
      </c>
      <c r="M46" s="64"/>
      <c r="N46" s="65">
        <v>-1.6544922586074189E-3</v>
      </c>
      <c r="O46" s="66">
        <v>0.31654159628657397</v>
      </c>
      <c r="P46" s="36"/>
      <c r="Q46" s="53" t="s">
        <v>129</v>
      </c>
      <c r="R46" s="71">
        <v>53</v>
      </c>
      <c r="S46" s="55">
        <v>33</v>
      </c>
      <c r="T46" s="56">
        <v>17</v>
      </c>
      <c r="V46" s="53" t="s">
        <v>129</v>
      </c>
      <c r="W46" s="54"/>
      <c r="X46" s="55">
        <v>-20</v>
      </c>
      <c r="Y46" s="56">
        <v>-36</v>
      </c>
      <c r="AA46" s="53" t="s">
        <v>129</v>
      </c>
      <c r="AB46" s="77"/>
      <c r="AC46" s="65">
        <v>-0.37735849056603776</v>
      </c>
      <c r="AD46" s="66">
        <v>-0.67924528301886788</v>
      </c>
      <c r="AG46" s="53" t="s">
        <v>129</v>
      </c>
      <c r="AH46" s="89">
        <v>82.816264150943397</v>
      </c>
      <c r="AI46" s="83">
        <v>132.78787878787878</v>
      </c>
      <c r="AJ46" s="84">
        <v>339.92035294117647</v>
      </c>
      <c r="AL46" s="53" t="s">
        <v>129</v>
      </c>
      <c r="AM46" s="82"/>
      <c r="AN46" s="83">
        <v>49.971614636935385</v>
      </c>
      <c r="AO46" s="84">
        <v>257.10408879023305</v>
      </c>
      <c r="AQ46" s="53" t="s">
        <v>129</v>
      </c>
      <c r="AR46" s="64"/>
      <c r="AS46" s="65">
        <v>0.60340339122102427</v>
      </c>
      <c r="AT46" s="66">
        <v>3.1045120354816711</v>
      </c>
    </row>
    <row r="47" spans="2:46" x14ac:dyDescent="0.2">
      <c r="B47" s="7" t="s">
        <v>130</v>
      </c>
      <c r="C47" s="35">
        <v>5715.2529999999997</v>
      </c>
      <c r="D47" s="35">
        <v>5683</v>
      </c>
      <c r="E47" s="35">
        <v>5401.7640000000001</v>
      </c>
      <c r="G47" s="53" t="s">
        <v>130</v>
      </c>
      <c r="H47" s="54"/>
      <c r="I47" s="55">
        <v>-32.252999999999702</v>
      </c>
      <c r="J47" s="56">
        <v>-313.48899999999958</v>
      </c>
      <c r="L47" s="53" t="s">
        <v>130</v>
      </c>
      <c r="M47" s="64"/>
      <c r="N47" s="65">
        <v>-5.6433197270531511E-3</v>
      </c>
      <c r="O47" s="66">
        <v>-5.4851290047877074E-2</v>
      </c>
      <c r="P47" s="36"/>
      <c r="Q47" s="53" t="s">
        <v>130</v>
      </c>
      <c r="R47" s="71">
        <v>72</v>
      </c>
      <c r="S47" s="55">
        <v>44</v>
      </c>
      <c r="T47" s="56">
        <v>32</v>
      </c>
      <c r="V47" s="53" t="s">
        <v>130</v>
      </c>
      <c r="W47" s="54"/>
      <c r="X47" s="55">
        <v>-28</v>
      </c>
      <c r="Y47" s="56">
        <v>-40</v>
      </c>
      <c r="AA47" s="53" t="s">
        <v>130</v>
      </c>
      <c r="AB47" s="77"/>
      <c r="AC47" s="65">
        <v>-0.3888888888888889</v>
      </c>
      <c r="AD47" s="66">
        <v>-0.55555555555555558</v>
      </c>
      <c r="AG47" s="53" t="s">
        <v>130</v>
      </c>
      <c r="AH47" s="89">
        <v>79.378513888888889</v>
      </c>
      <c r="AI47" s="83">
        <v>129.15909090909091</v>
      </c>
      <c r="AJ47" s="84">
        <v>168.805125</v>
      </c>
      <c r="AL47" s="53" t="s">
        <v>130</v>
      </c>
      <c r="AM47" s="82"/>
      <c r="AN47" s="83">
        <v>49.780577020202017</v>
      </c>
      <c r="AO47" s="84">
        <v>89.426611111111114</v>
      </c>
      <c r="AQ47" s="53" t="s">
        <v>130</v>
      </c>
      <c r="AR47" s="64"/>
      <c r="AS47" s="65">
        <v>0.62712911317391284</v>
      </c>
      <c r="AT47" s="66">
        <v>1.1265845973922766</v>
      </c>
    </row>
    <row r="48" spans="2:46" x14ac:dyDescent="0.2">
      <c r="B48" s="7" t="s">
        <v>131</v>
      </c>
      <c r="C48" s="35">
        <v>8929.0059999999994</v>
      </c>
      <c r="D48" s="35">
        <v>9721</v>
      </c>
      <c r="E48" s="35">
        <v>10562.953</v>
      </c>
      <c r="G48" s="53" t="s">
        <v>131</v>
      </c>
      <c r="H48" s="54"/>
      <c r="I48" s="55">
        <v>791.9940000000006</v>
      </c>
      <c r="J48" s="56">
        <v>1633.9470000000001</v>
      </c>
      <c r="L48" s="53" t="s">
        <v>131</v>
      </c>
      <c r="M48" s="64"/>
      <c r="N48" s="65">
        <v>8.8699010841744377E-2</v>
      </c>
      <c r="O48" s="66">
        <v>0.18299315735704513</v>
      </c>
      <c r="P48" s="36"/>
      <c r="Q48" s="53" t="s">
        <v>131</v>
      </c>
      <c r="R48" s="71">
        <v>92</v>
      </c>
      <c r="S48" s="55">
        <v>63</v>
      </c>
      <c r="T48" s="56">
        <v>48</v>
      </c>
      <c r="V48" s="53" t="s">
        <v>131</v>
      </c>
      <c r="W48" s="54"/>
      <c r="X48" s="55">
        <v>-29</v>
      </c>
      <c r="Y48" s="56">
        <v>-44</v>
      </c>
      <c r="AA48" s="53" t="s">
        <v>131</v>
      </c>
      <c r="AB48" s="77"/>
      <c r="AC48" s="65">
        <v>-0.31521739130434784</v>
      </c>
      <c r="AD48" s="66">
        <v>-0.47826086956521741</v>
      </c>
      <c r="AG48" s="53" t="s">
        <v>131</v>
      </c>
      <c r="AH48" s="89">
        <v>97.054413043478249</v>
      </c>
      <c r="AI48" s="83">
        <v>154.30158730158729</v>
      </c>
      <c r="AJ48" s="84">
        <v>220.06152083333333</v>
      </c>
      <c r="AL48" s="53" t="s">
        <v>131</v>
      </c>
      <c r="AM48" s="82"/>
      <c r="AN48" s="83">
        <v>57.247174258109041</v>
      </c>
      <c r="AO48" s="84">
        <v>123.00710778985508</v>
      </c>
      <c r="AQ48" s="53" t="s">
        <v>131</v>
      </c>
      <c r="AR48" s="64"/>
      <c r="AS48" s="65">
        <v>0.58984617456254729</v>
      </c>
      <c r="AT48" s="66">
        <v>1.2674035516010034</v>
      </c>
    </row>
    <row r="49" spans="2:46" x14ac:dyDescent="0.2">
      <c r="B49" s="7" t="s">
        <v>132</v>
      </c>
      <c r="C49" s="35">
        <v>3272.2379999999998</v>
      </c>
      <c r="D49" s="35">
        <v>3750</v>
      </c>
      <c r="E49" s="35">
        <v>3831.3760000000002</v>
      </c>
      <c r="G49" s="53" t="s">
        <v>132</v>
      </c>
      <c r="H49" s="54"/>
      <c r="I49" s="55">
        <v>477.76200000000017</v>
      </c>
      <c r="J49" s="56">
        <v>559.13800000000037</v>
      </c>
      <c r="L49" s="53" t="s">
        <v>132</v>
      </c>
      <c r="M49" s="64"/>
      <c r="N49" s="65">
        <v>0.14600466103015741</v>
      </c>
      <c r="O49" s="66">
        <v>0.17087326777575482</v>
      </c>
      <c r="P49" s="36"/>
      <c r="Q49" s="53" t="s">
        <v>132</v>
      </c>
      <c r="R49" s="71">
        <v>44</v>
      </c>
      <c r="S49" s="55">
        <v>25</v>
      </c>
      <c r="T49" s="56">
        <v>15</v>
      </c>
      <c r="V49" s="53" t="s">
        <v>132</v>
      </c>
      <c r="W49" s="54"/>
      <c r="X49" s="55">
        <v>-19</v>
      </c>
      <c r="Y49" s="56">
        <v>-29</v>
      </c>
      <c r="AA49" s="53" t="s">
        <v>132</v>
      </c>
      <c r="AB49" s="77"/>
      <c r="AC49" s="65">
        <v>-0.43181818181818182</v>
      </c>
      <c r="AD49" s="66">
        <v>-0.65909090909090906</v>
      </c>
      <c r="AG49" s="53" t="s">
        <v>132</v>
      </c>
      <c r="AH49" s="89">
        <v>74.369045454545457</v>
      </c>
      <c r="AI49" s="83">
        <v>150</v>
      </c>
      <c r="AJ49" s="84">
        <v>255.42506666666668</v>
      </c>
      <c r="AL49" s="53" t="s">
        <v>132</v>
      </c>
      <c r="AM49" s="82"/>
      <c r="AN49" s="83">
        <v>75.630954545454543</v>
      </c>
      <c r="AO49" s="84">
        <v>181.05602121212121</v>
      </c>
      <c r="AQ49" s="53" t="s">
        <v>132</v>
      </c>
      <c r="AR49" s="64"/>
      <c r="AS49" s="65">
        <v>1.0169682034130769</v>
      </c>
      <c r="AT49" s="66">
        <v>2.4345615854755471</v>
      </c>
    </row>
    <row r="50" spans="2:46" x14ac:dyDescent="0.2">
      <c r="B50" s="7" t="s">
        <v>133</v>
      </c>
      <c r="C50" s="35">
        <v>2983.03</v>
      </c>
      <c r="D50" s="35">
        <v>1944</v>
      </c>
      <c r="E50" s="35">
        <v>1916.7070000000001</v>
      </c>
      <c r="G50" s="53" t="s">
        <v>133</v>
      </c>
      <c r="H50" s="54"/>
      <c r="I50" s="55">
        <v>-1039.0300000000002</v>
      </c>
      <c r="J50" s="56">
        <v>-1066.3230000000001</v>
      </c>
      <c r="L50" s="53" t="s">
        <v>133</v>
      </c>
      <c r="M50" s="64"/>
      <c r="N50" s="65">
        <v>-0.34831362741910077</v>
      </c>
      <c r="O50" s="66">
        <v>-0.35746304931562872</v>
      </c>
      <c r="P50" s="36"/>
      <c r="Q50" s="53" t="s">
        <v>133</v>
      </c>
      <c r="R50" s="71">
        <v>44</v>
      </c>
      <c r="S50" s="55">
        <v>19</v>
      </c>
      <c r="T50" s="56">
        <v>8</v>
      </c>
      <c r="V50" s="53" t="s">
        <v>133</v>
      </c>
      <c r="W50" s="54"/>
      <c r="X50" s="55">
        <v>-25</v>
      </c>
      <c r="Y50" s="56">
        <v>-36</v>
      </c>
      <c r="AA50" s="53" t="s">
        <v>133</v>
      </c>
      <c r="AB50" s="77"/>
      <c r="AC50" s="65">
        <v>-0.56818181818181823</v>
      </c>
      <c r="AD50" s="66">
        <v>-0.81818181818181823</v>
      </c>
      <c r="AG50" s="53" t="s">
        <v>133</v>
      </c>
      <c r="AH50" s="89">
        <v>67.796136363636364</v>
      </c>
      <c r="AI50" s="83">
        <v>102.31578947368421</v>
      </c>
      <c r="AJ50" s="84">
        <v>239.58837500000001</v>
      </c>
      <c r="AL50" s="53" t="s">
        <v>133</v>
      </c>
      <c r="AM50" s="82"/>
      <c r="AN50" s="83">
        <v>34.519653110047841</v>
      </c>
      <c r="AO50" s="84">
        <v>171.79223863636366</v>
      </c>
      <c r="AQ50" s="53" t="s">
        <v>133</v>
      </c>
      <c r="AR50" s="64"/>
      <c r="AS50" s="65">
        <v>0.50916844176629295</v>
      </c>
      <c r="AT50" s="66">
        <v>2.5339532287640423</v>
      </c>
    </row>
    <row r="51" spans="2:46" x14ac:dyDescent="0.2">
      <c r="B51" s="7" t="s">
        <v>134</v>
      </c>
      <c r="C51" s="35">
        <v>5113.6030000000001</v>
      </c>
      <c r="D51" s="35">
        <v>5024</v>
      </c>
      <c r="E51" s="35">
        <v>5542.8289999999997</v>
      </c>
      <c r="G51" s="53" t="s">
        <v>134</v>
      </c>
      <c r="H51" s="54"/>
      <c r="I51" s="55">
        <v>-89.603000000000065</v>
      </c>
      <c r="J51" s="56">
        <v>429.22599999999966</v>
      </c>
      <c r="L51" s="53" t="s">
        <v>134</v>
      </c>
      <c r="M51" s="64"/>
      <c r="N51" s="65">
        <v>-1.7522478768883715E-2</v>
      </c>
      <c r="O51" s="66">
        <v>8.3938076538205966E-2</v>
      </c>
      <c r="P51" s="36"/>
      <c r="Q51" s="53" t="s">
        <v>134</v>
      </c>
      <c r="R51" s="71">
        <v>77</v>
      </c>
      <c r="S51" s="55">
        <v>40</v>
      </c>
      <c r="T51" s="56">
        <v>24</v>
      </c>
      <c r="V51" s="53" t="s">
        <v>134</v>
      </c>
      <c r="W51" s="54"/>
      <c r="X51" s="55">
        <v>-37</v>
      </c>
      <c r="Y51" s="56">
        <v>-53</v>
      </c>
      <c r="AA51" s="53" t="s">
        <v>134</v>
      </c>
      <c r="AB51" s="77"/>
      <c r="AC51" s="65">
        <v>-0.48051948051948051</v>
      </c>
      <c r="AD51" s="66">
        <v>-0.68831168831168832</v>
      </c>
      <c r="AG51" s="53" t="s">
        <v>134</v>
      </c>
      <c r="AH51" s="89">
        <v>66.410428571428568</v>
      </c>
      <c r="AI51" s="83">
        <v>125.6</v>
      </c>
      <c r="AJ51" s="84">
        <v>230.95120833333334</v>
      </c>
      <c r="AL51" s="53" t="s">
        <v>134</v>
      </c>
      <c r="AM51" s="82"/>
      <c r="AN51" s="83">
        <v>59.189571428571426</v>
      </c>
      <c r="AO51" s="84">
        <v>164.54077976190479</v>
      </c>
      <c r="AQ51" s="53" t="s">
        <v>134</v>
      </c>
      <c r="AR51" s="64"/>
      <c r="AS51" s="65">
        <v>0.89126922836989886</v>
      </c>
      <c r="AT51" s="66">
        <v>2.4776346622267447</v>
      </c>
    </row>
    <row r="52" spans="2:46" x14ac:dyDescent="0.2">
      <c r="B52" s="7" t="s">
        <v>135</v>
      </c>
      <c r="C52" s="35">
        <v>11834.46</v>
      </c>
      <c r="D52" s="35">
        <v>11979</v>
      </c>
      <c r="E52" s="35">
        <v>13422.550999999999</v>
      </c>
      <c r="G52" s="53" t="s">
        <v>135</v>
      </c>
      <c r="H52" s="54"/>
      <c r="I52" s="55">
        <v>144.54000000000087</v>
      </c>
      <c r="J52" s="56">
        <v>1588.0910000000003</v>
      </c>
      <c r="L52" s="53" t="s">
        <v>135</v>
      </c>
      <c r="M52" s="64"/>
      <c r="N52" s="65">
        <v>1.2213485025932816E-2</v>
      </c>
      <c r="O52" s="66">
        <v>0.13419209663981294</v>
      </c>
      <c r="P52" s="36"/>
      <c r="Q52" s="53" t="s">
        <v>135</v>
      </c>
      <c r="R52" s="71">
        <v>170</v>
      </c>
      <c r="S52" s="55">
        <v>98</v>
      </c>
      <c r="T52" s="56">
        <v>58</v>
      </c>
      <c r="V52" s="53" t="s">
        <v>135</v>
      </c>
      <c r="W52" s="54"/>
      <c r="X52" s="55">
        <v>-72</v>
      </c>
      <c r="Y52" s="56">
        <v>-112</v>
      </c>
      <c r="AA52" s="53" t="s">
        <v>135</v>
      </c>
      <c r="AB52" s="77"/>
      <c r="AC52" s="65">
        <v>-0.42352941176470588</v>
      </c>
      <c r="AD52" s="66">
        <v>-0.6588235294117647</v>
      </c>
      <c r="AG52" s="53" t="s">
        <v>135</v>
      </c>
      <c r="AH52" s="89">
        <v>69.614470588235292</v>
      </c>
      <c r="AI52" s="83">
        <v>122.23469387755102</v>
      </c>
      <c r="AJ52" s="84">
        <v>231.42329310344829</v>
      </c>
      <c r="AL52" s="53" t="s">
        <v>135</v>
      </c>
      <c r="AM52" s="82"/>
      <c r="AN52" s="83">
        <v>52.620223289315732</v>
      </c>
      <c r="AO52" s="84">
        <v>161.808822515213</v>
      </c>
      <c r="AQ52" s="53" t="s">
        <v>135</v>
      </c>
      <c r="AR52" s="64"/>
      <c r="AS52" s="65">
        <v>0.75588053524906706</v>
      </c>
      <c r="AT52" s="66">
        <v>2.3243561453235899</v>
      </c>
    </row>
    <row r="53" spans="2:46" x14ac:dyDescent="0.2">
      <c r="B53" s="7" t="s">
        <v>136</v>
      </c>
      <c r="C53" s="35">
        <v>3467.41</v>
      </c>
      <c r="D53" s="35">
        <v>3530</v>
      </c>
      <c r="E53" s="35">
        <v>3279.6570000000002</v>
      </c>
      <c r="G53" s="53" t="s">
        <v>136</v>
      </c>
      <c r="H53" s="54"/>
      <c r="I53" s="55">
        <v>62.590000000000146</v>
      </c>
      <c r="J53" s="56">
        <v>-187.7529999999997</v>
      </c>
      <c r="L53" s="53" t="s">
        <v>136</v>
      </c>
      <c r="M53" s="64"/>
      <c r="N53" s="65">
        <v>1.8050937154821652E-2</v>
      </c>
      <c r="O53" s="66">
        <v>-5.4147908669583265E-2</v>
      </c>
      <c r="P53" s="36"/>
      <c r="Q53" s="53" t="s">
        <v>136</v>
      </c>
      <c r="R53" s="71">
        <v>55</v>
      </c>
      <c r="S53" s="55">
        <v>33</v>
      </c>
      <c r="T53" s="56">
        <v>21</v>
      </c>
      <c r="V53" s="53" t="s">
        <v>136</v>
      </c>
      <c r="W53" s="54"/>
      <c r="X53" s="55">
        <v>-22</v>
      </c>
      <c r="Y53" s="56">
        <v>-34</v>
      </c>
      <c r="AA53" s="53" t="s">
        <v>136</v>
      </c>
      <c r="AB53" s="77"/>
      <c r="AC53" s="65">
        <v>-0.4</v>
      </c>
      <c r="AD53" s="66">
        <v>-0.61818181818181817</v>
      </c>
      <c r="AG53" s="53" t="s">
        <v>136</v>
      </c>
      <c r="AH53" s="89">
        <v>63.043818181818182</v>
      </c>
      <c r="AI53" s="83">
        <v>106.96969696969697</v>
      </c>
      <c r="AJ53" s="84">
        <v>156.17414285714287</v>
      </c>
      <c r="AL53" s="53" t="s">
        <v>136</v>
      </c>
      <c r="AM53" s="82"/>
      <c r="AN53" s="83">
        <v>43.925878787878787</v>
      </c>
      <c r="AO53" s="84">
        <v>93.130324675324687</v>
      </c>
      <c r="AQ53" s="53" t="s">
        <v>136</v>
      </c>
      <c r="AR53" s="64"/>
      <c r="AS53" s="65">
        <v>0.69675156192470267</v>
      </c>
      <c r="AT53" s="66">
        <v>1.4772316677701389</v>
      </c>
    </row>
    <row r="54" spans="2:46" x14ac:dyDescent="0.2">
      <c r="B54" s="7" t="s">
        <v>137</v>
      </c>
      <c r="C54" s="35">
        <v>11353.659</v>
      </c>
      <c r="D54" s="35">
        <v>11142</v>
      </c>
      <c r="E54" s="35">
        <v>11342.187</v>
      </c>
      <c r="G54" s="53" t="s">
        <v>137</v>
      </c>
      <c r="H54" s="54"/>
      <c r="I54" s="55">
        <v>-211.65899999999965</v>
      </c>
      <c r="J54" s="56">
        <v>-11.471999999999753</v>
      </c>
      <c r="L54" s="53" t="s">
        <v>137</v>
      </c>
      <c r="M54" s="64"/>
      <c r="N54" s="65">
        <v>-1.8642360141342951E-2</v>
      </c>
      <c r="O54" s="66">
        <v>-1.0104231596175077E-3</v>
      </c>
      <c r="P54" s="36"/>
      <c r="Q54" s="53" t="s">
        <v>137</v>
      </c>
      <c r="R54" s="71">
        <v>144</v>
      </c>
      <c r="S54" s="55">
        <v>90</v>
      </c>
      <c r="T54" s="56">
        <v>55</v>
      </c>
      <c r="V54" s="53" t="s">
        <v>137</v>
      </c>
      <c r="W54" s="54"/>
      <c r="X54" s="55">
        <v>-54</v>
      </c>
      <c r="Y54" s="56">
        <v>-89</v>
      </c>
      <c r="AA54" s="53" t="s">
        <v>137</v>
      </c>
      <c r="AB54" s="77"/>
      <c r="AC54" s="65">
        <v>-0.375</v>
      </c>
      <c r="AD54" s="66">
        <v>-0.61805555555555558</v>
      </c>
      <c r="AG54" s="53" t="s">
        <v>137</v>
      </c>
      <c r="AH54" s="89">
        <v>78.844854166666664</v>
      </c>
      <c r="AI54" s="83">
        <v>123.8</v>
      </c>
      <c r="AJ54" s="84">
        <v>206.22158181818182</v>
      </c>
      <c r="AL54" s="53" t="s">
        <v>137</v>
      </c>
      <c r="AM54" s="82"/>
      <c r="AN54" s="83">
        <v>44.955145833333333</v>
      </c>
      <c r="AO54" s="84">
        <v>127.37672765151515</v>
      </c>
      <c r="AQ54" s="53" t="s">
        <v>137</v>
      </c>
      <c r="AR54" s="64"/>
      <c r="AS54" s="65">
        <v>0.57017222377385124</v>
      </c>
      <c r="AT54" s="66">
        <v>1.6155363466366379</v>
      </c>
    </row>
    <row r="55" spans="2:46" x14ac:dyDescent="0.2">
      <c r="B55" s="7" t="s">
        <v>100</v>
      </c>
      <c r="C55" s="35">
        <v>21815.970999999998</v>
      </c>
      <c r="D55" s="35">
        <v>19702</v>
      </c>
      <c r="E55" s="35">
        <v>18228.255000000001</v>
      </c>
      <c r="G55" s="53" t="s">
        <v>100</v>
      </c>
      <c r="H55" s="54"/>
      <c r="I55" s="55">
        <v>-2113.9709999999977</v>
      </c>
      <c r="J55" s="56">
        <v>-3587.7159999999967</v>
      </c>
      <c r="L55" s="53" t="s">
        <v>100</v>
      </c>
      <c r="M55" s="64"/>
      <c r="N55" s="65">
        <v>-9.6900156312088884E-2</v>
      </c>
      <c r="O55" s="66">
        <v>-0.16445364728436782</v>
      </c>
      <c r="P55" s="36"/>
      <c r="Q55" s="53" t="s">
        <v>100</v>
      </c>
      <c r="R55" s="71">
        <v>346</v>
      </c>
      <c r="S55" s="55">
        <v>166</v>
      </c>
      <c r="T55" s="56">
        <v>86</v>
      </c>
      <c r="V55" s="53" t="s">
        <v>100</v>
      </c>
      <c r="W55" s="54"/>
      <c r="X55" s="55">
        <v>-180</v>
      </c>
      <c r="Y55" s="56">
        <v>-260</v>
      </c>
      <c r="AA55" s="53" t="s">
        <v>100</v>
      </c>
      <c r="AB55" s="77"/>
      <c r="AC55" s="65">
        <v>-0.52023121387283233</v>
      </c>
      <c r="AD55" s="66">
        <v>-0.75144508670520227</v>
      </c>
      <c r="AG55" s="53" t="s">
        <v>100</v>
      </c>
      <c r="AH55" s="89">
        <v>63.051939306358378</v>
      </c>
      <c r="AI55" s="83">
        <v>118.68674698795181</v>
      </c>
      <c r="AJ55" s="84">
        <v>211.95645348837209</v>
      </c>
      <c r="AL55" s="53" t="s">
        <v>100</v>
      </c>
      <c r="AM55" s="82"/>
      <c r="AN55" s="83">
        <v>55.634807681593429</v>
      </c>
      <c r="AO55" s="84">
        <v>148.90451418201371</v>
      </c>
      <c r="AQ55" s="53" t="s">
        <v>100</v>
      </c>
      <c r="AR55" s="64"/>
      <c r="AS55" s="65">
        <v>0.88236473443383878</v>
      </c>
      <c r="AT55" s="66">
        <v>2.3616167213907988</v>
      </c>
    </row>
    <row r="56" spans="2:46" x14ac:dyDescent="0.2">
      <c r="B56" s="7" t="s">
        <v>52</v>
      </c>
      <c r="C56" s="35">
        <v>349634.07300000009</v>
      </c>
      <c r="D56" s="35">
        <v>323721</v>
      </c>
      <c r="E56" s="35">
        <v>324826.31099999993</v>
      </c>
      <c r="G56" s="57" t="s">
        <v>52</v>
      </c>
      <c r="H56" s="58"/>
      <c r="I56" s="59">
        <v>-25913.073000000091</v>
      </c>
      <c r="J56" s="60">
        <v>-24807.762000000163</v>
      </c>
      <c r="L56" s="57" t="s">
        <v>52</v>
      </c>
      <c r="M56" s="67"/>
      <c r="N56" s="68">
        <v>-7.4114838916171891E-2</v>
      </c>
      <c r="O56" s="69">
        <v>-7.0953502292095419E-2</v>
      </c>
      <c r="P56" s="36"/>
      <c r="Q56" s="57" t="s">
        <v>52</v>
      </c>
      <c r="R56" s="72">
        <v>4717</v>
      </c>
      <c r="S56" s="59">
        <v>2585</v>
      </c>
      <c r="T56" s="60">
        <v>1554</v>
      </c>
      <c r="V56" s="57" t="s">
        <v>52</v>
      </c>
      <c r="W56" s="58"/>
      <c r="X56" s="59">
        <v>-2132</v>
      </c>
      <c r="Y56" s="60">
        <v>-3163</v>
      </c>
      <c r="AA56" s="57" t="s">
        <v>52</v>
      </c>
      <c r="AB56" s="78"/>
      <c r="AC56" s="68">
        <v>-0.45198219207123169</v>
      </c>
      <c r="AD56" s="69">
        <v>-0.67055331778672889</v>
      </c>
      <c r="AG56" s="57" t="s">
        <v>52</v>
      </c>
      <c r="AH56" s="90">
        <v>72.198146975386464</v>
      </c>
      <c r="AI56" s="86">
        <v>120.96103241958461</v>
      </c>
      <c r="AJ56" s="87">
        <v>204.05872305824147</v>
      </c>
      <c r="AL56" s="57" t="s">
        <v>52</v>
      </c>
      <c r="AM56" s="85"/>
      <c r="AN56" s="86">
        <v>48.762885444198147</v>
      </c>
      <c r="AO56" s="87">
        <v>131.860576082855</v>
      </c>
      <c r="AQ56" s="57" t="s">
        <v>52</v>
      </c>
      <c r="AR56" s="67"/>
      <c r="AS56" s="68">
        <v>0.67540355932988438</v>
      </c>
      <c r="AT56" s="69">
        <v>1.8263706425569128</v>
      </c>
    </row>
    <row r="57" spans="2:46" x14ac:dyDescent="0.2">
      <c r="B57"/>
      <c r="C57"/>
      <c r="D57"/>
      <c r="E57"/>
      <c r="G57"/>
      <c r="H57"/>
      <c r="I57"/>
      <c r="J57"/>
      <c r="L57"/>
      <c r="M57"/>
      <c r="N57"/>
      <c r="O57"/>
      <c r="Q57"/>
      <c r="R57"/>
      <c r="S57"/>
      <c r="T57"/>
      <c r="V57"/>
      <c r="W57"/>
      <c r="X57"/>
      <c r="Y57"/>
      <c r="AA57"/>
      <c r="AB57"/>
      <c r="AC57"/>
      <c r="AD57"/>
      <c r="AG57"/>
      <c r="AH57"/>
      <c r="AI57"/>
      <c r="AJ57"/>
      <c r="AL57"/>
      <c r="AM57"/>
      <c r="AN57"/>
      <c r="AO57"/>
      <c r="AQ57"/>
      <c r="AR57"/>
      <c r="AS57"/>
      <c r="AT57"/>
    </row>
    <row r="58" spans="2:46" x14ac:dyDescent="0.2">
      <c r="B58"/>
      <c r="C58"/>
      <c r="D58"/>
      <c r="E58"/>
      <c r="G58"/>
      <c r="H58"/>
      <c r="I58"/>
      <c r="J58"/>
      <c r="L58"/>
      <c r="M58"/>
      <c r="N58"/>
      <c r="O58"/>
      <c r="Q58"/>
      <c r="R58"/>
      <c r="S58"/>
      <c r="T58"/>
      <c r="V58"/>
      <c r="W58"/>
      <c r="X58"/>
      <c r="Y58"/>
      <c r="AA58"/>
      <c r="AB58"/>
      <c r="AC58"/>
      <c r="AD58"/>
      <c r="AG58"/>
      <c r="AH58"/>
      <c r="AI58"/>
      <c r="AJ58"/>
      <c r="AL58"/>
      <c r="AM58"/>
      <c r="AN58"/>
      <c r="AO58"/>
      <c r="AQ58"/>
      <c r="AR58"/>
      <c r="AS58"/>
      <c r="AT58"/>
    </row>
    <row r="59" spans="2:46" x14ac:dyDescent="0.2">
      <c r="B59"/>
      <c r="C59"/>
      <c r="D59"/>
      <c r="E59"/>
      <c r="G59"/>
      <c r="H59"/>
      <c r="I59"/>
      <c r="J59"/>
      <c r="L59"/>
      <c r="M59"/>
      <c r="N59"/>
      <c r="O59"/>
      <c r="Q59"/>
      <c r="R59"/>
      <c r="S59"/>
      <c r="T59"/>
      <c r="V59"/>
      <c r="W59"/>
      <c r="X59"/>
      <c r="Y59"/>
      <c r="AA59"/>
      <c r="AB59"/>
      <c r="AC59"/>
      <c r="AD59"/>
      <c r="AG59"/>
      <c r="AH59"/>
      <c r="AI59"/>
      <c r="AJ59"/>
      <c r="AL59"/>
      <c r="AM59"/>
      <c r="AN59"/>
      <c r="AO59"/>
      <c r="AQ59"/>
      <c r="AR59"/>
      <c r="AS59"/>
      <c r="AT59"/>
    </row>
    <row r="60" spans="2:46" x14ac:dyDescent="0.2">
      <c r="B60"/>
      <c r="C60"/>
      <c r="D60"/>
      <c r="E60"/>
      <c r="G60"/>
      <c r="H60"/>
      <c r="I60"/>
      <c r="J60"/>
      <c r="L60"/>
      <c r="M60"/>
      <c r="N60"/>
      <c r="O60"/>
      <c r="Q60"/>
      <c r="R60"/>
      <c r="S60"/>
      <c r="T60"/>
      <c r="V60"/>
      <c r="W60"/>
      <c r="X60"/>
      <c r="Y60"/>
      <c r="AA60"/>
      <c r="AB60"/>
      <c r="AC60"/>
      <c r="AD60"/>
      <c r="AG60"/>
      <c r="AH60"/>
      <c r="AI60"/>
      <c r="AJ60"/>
      <c r="AL60"/>
      <c r="AM60"/>
      <c r="AN60"/>
      <c r="AO60"/>
      <c r="AQ60"/>
      <c r="AR60"/>
      <c r="AS60"/>
      <c r="AT60"/>
    </row>
    <row r="61" spans="2:46" x14ac:dyDescent="0.2">
      <c r="B61"/>
      <c r="C61"/>
      <c r="D61"/>
      <c r="E61"/>
      <c r="G61"/>
      <c r="H61"/>
      <c r="I61"/>
      <c r="J61"/>
      <c r="L61"/>
      <c r="M61"/>
      <c r="N61"/>
      <c r="O61"/>
      <c r="Q61"/>
      <c r="R61"/>
      <c r="S61"/>
      <c r="T61"/>
      <c r="V61"/>
      <c r="W61"/>
      <c r="X61"/>
      <c r="Y61"/>
      <c r="AA61"/>
      <c r="AB61"/>
      <c r="AC61"/>
      <c r="AD61"/>
      <c r="AG61"/>
      <c r="AH61"/>
      <c r="AI61"/>
      <c r="AJ61"/>
      <c r="AL61"/>
      <c r="AM61"/>
      <c r="AN61"/>
      <c r="AO61"/>
      <c r="AQ61"/>
      <c r="AR61"/>
      <c r="AS61"/>
      <c r="AT61"/>
    </row>
    <row r="62" spans="2:46" x14ac:dyDescent="0.2">
      <c r="B62"/>
      <c r="C62"/>
      <c r="D62"/>
      <c r="E62"/>
      <c r="G62"/>
      <c r="H62"/>
      <c r="I62"/>
      <c r="J62"/>
      <c r="L62"/>
      <c r="M62"/>
      <c r="N62"/>
      <c r="O62"/>
      <c r="Q62"/>
      <c r="R62"/>
      <c r="S62"/>
      <c r="T62"/>
      <c r="V62"/>
      <c r="W62"/>
      <c r="X62"/>
      <c r="Y62"/>
      <c r="AA62"/>
      <c r="AB62"/>
      <c r="AC62"/>
      <c r="AD62"/>
      <c r="AG62"/>
      <c r="AH62"/>
      <c r="AI62"/>
      <c r="AJ62"/>
      <c r="AL62"/>
      <c r="AM62"/>
      <c r="AN62"/>
      <c r="AO62"/>
      <c r="AQ62"/>
      <c r="AR62"/>
      <c r="AS62"/>
      <c r="AT62"/>
    </row>
    <row r="63" spans="2:46" x14ac:dyDescent="0.2">
      <c r="B63"/>
      <c r="C63"/>
      <c r="D63"/>
      <c r="E63"/>
      <c r="G63"/>
      <c r="H63"/>
      <c r="I63"/>
      <c r="J63"/>
      <c r="L63"/>
      <c r="M63"/>
      <c r="N63"/>
      <c r="O63"/>
      <c r="Q63"/>
      <c r="R63"/>
      <c r="S63"/>
      <c r="T63"/>
      <c r="V63"/>
      <c r="W63"/>
      <c r="X63"/>
      <c r="Y63"/>
      <c r="AA63"/>
      <c r="AB63"/>
      <c r="AC63"/>
      <c r="AD63"/>
      <c r="AG63"/>
      <c r="AH63"/>
      <c r="AI63"/>
      <c r="AJ63"/>
      <c r="AL63"/>
      <c r="AM63"/>
      <c r="AN63"/>
      <c r="AO63"/>
      <c r="AQ63"/>
      <c r="AR63"/>
      <c r="AS63"/>
      <c r="AT63"/>
    </row>
    <row r="64" spans="2:46" x14ac:dyDescent="0.2">
      <c r="B64"/>
      <c r="C64"/>
      <c r="D64"/>
      <c r="E64"/>
      <c r="G64"/>
      <c r="H64"/>
      <c r="I64"/>
      <c r="J64"/>
      <c r="L64"/>
      <c r="M64"/>
      <c r="N64"/>
      <c r="O64"/>
      <c r="Q64"/>
      <c r="R64"/>
      <c r="S64"/>
      <c r="T64"/>
      <c r="V64"/>
      <c r="W64"/>
      <c r="X64"/>
      <c r="Y64"/>
      <c r="AA64"/>
      <c r="AB64"/>
      <c r="AC64"/>
      <c r="AD64"/>
      <c r="AG64"/>
      <c r="AH64"/>
      <c r="AI64"/>
      <c r="AJ64"/>
      <c r="AL64"/>
      <c r="AM64"/>
      <c r="AN64"/>
      <c r="AO64"/>
      <c r="AQ64"/>
      <c r="AR64"/>
      <c r="AS64"/>
      <c r="AT64"/>
    </row>
    <row r="65" spans="2:46" x14ac:dyDescent="0.2">
      <c r="B65"/>
      <c r="C65"/>
      <c r="D65"/>
      <c r="E65"/>
      <c r="G65"/>
      <c r="H65"/>
      <c r="I65"/>
      <c r="J65"/>
      <c r="L65"/>
      <c r="M65"/>
      <c r="N65"/>
      <c r="O65"/>
      <c r="Q65"/>
      <c r="R65"/>
      <c r="S65"/>
      <c r="T65"/>
      <c r="V65"/>
      <c r="W65"/>
      <c r="X65"/>
      <c r="Y65"/>
      <c r="AA65"/>
      <c r="AB65"/>
      <c r="AC65"/>
      <c r="AD65"/>
      <c r="AG65"/>
      <c r="AH65"/>
      <c r="AI65"/>
      <c r="AJ65"/>
      <c r="AL65"/>
      <c r="AM65"/>
      <c r="AN65"/>
      <c r="AO65"/>
      <c r="AQ65"/>
      <c r="AR65"/>
      <c r="AS65"/>
      <c r="AT65"/>
    </row>
    <row r="66" spans="2:46" x14ac:dyDescent="0.2">
      <c r="B66"/>
      <c r="C66"/>
      <c r="D66"/>
      <c r="E66"/>
      <c r="G66"/>
      <c r="H66"/>
      <c r="I66"/>
      <c r="J66"/>
      <c r="L66"/>
      <c r="M66"/>
      <c r="N66"/>
      <c r="O66"/>
      <c r="Q66"/>
      <c r="R66"/>
      <c r="S66"/>
      <c r="T66"/>
      <c r="V66"/>
      <c r="W66"/>
      <c r="X66"/>
      <c r="Y66"/>
      <c r="AA66"/>
      <c r="AB66"/>
      <c r="AC66"/>
      <c r="AD66"/>
      <c r="AG66"/>
      <c r="AH66"/>
      <c r="AI66"/>
      <c r="AJ66"/>
      <c r="AL66"/>
      <c r="AM66"/>
      <c r="AN66"/>
      <c r="AO66"/>
      <c r="AQ66"/>
      <c r="AR66"/>
      <c r="AS66"/>
      <c r="AT66"/>
    </row>
    <row r="67" spans="2:46" x14ac:dyDescent="0.2">
      <c r="B67"/>
      <c r="C67"/>
      <c r="D67"/>
      <c r="E67"/>
      <c r="G67"/>
      <c r="H67"/>
      <c r="I67"/>
      <c r="J67"/>
      <c r="L67"/>
      <c r="M67"/>
      <c r="N67"/>
      <c r="O67"/>
      <c r="Q67"/>
      <c r="R67"/>
      <c r="S67"/>
      <c r="T67"/>
      <c r="V67"/>
      <c r="W67"/>
      <c r="X67"/>
      <c r="Y67"/>
      <c r="AA67"/>
      <c r="AB67"/>
      <c r="AC67"/>
      <c r="AD67"/>
      <c r="AG67"/>
      <c r="AH67"/>
      <c r="AI67"/>
      <c r="AJ67"/>
      <c r="AL67"/>
      <c r="AM67"/>
      <c r="AN67"/>
      <c r="AO67"/>
      <c r="AQ67"/>
      <c r="AR67"/>
      <c r="AS67"/>
      <c r="AT67"/>
    </row>
    <row r="68" spans="2:46" x14ac:dyDescent="0.2">
      <c r="B68"/>
      <c r="C68"/>
      <c r="D68"/>
      <c r="E68"/>
      <c r="G68"/>
      <c r="H68"/>
      <c r="I68"/>
      <c r="J68"/>
      <c r="L68"/>
      <c r="M68"/>
      <c r="N68"/>
      <c r="O68"/>
      <c r="Q68"/>
      <c r="R68"/>
      <c r="S68"/>
      <c r="T68"/>
      <c r="V68"/>
      <c r="W68"/>
      <c r="X68"/>
      <c r="Y68"/>
      <c r="AA68"/>
      <c r="AB68"/>
      <c r="AC68"/>
      <c r="AD68"/>
      <c r="AG68"/>
      <c r="AH68"/>
      <c r="AI68"/>
      <c r="AJ68"/>
      <c r="AL68"/>
      <c r="AM68"/>
      <c r="AN68"/>
      <c r="AO68"/>
      <c r="AQ68"/>
      <c r="AR68"/>
      <c r="AS68"/>
      <c r="AT68"/>
    </row>
    <row r="69" spans="2:46" x14ac:dyDescent="0.2">
      <c r="B69"/>
      <c r="C69"/>
      <c r="D69"/>
      <c r="E69"/>
      <c r="G69"/>
      <c r="H69"/>
      <c r="I69"/>
      <c r="J69"/>
      <c r="L69"/>
      <c r="M69"/>
      <c r="N69"/>
      <c r="O69"/>
      <c r="Q69"/>
      <c r="R69"/>
      <c r="S69"/>
      <c r="T69"/>
      <c r="V69"/>
      <c r="W69"/>
      <c r="X69"/>
      <c r="Y69"/>
      <c r="AA69"/>
      <c r="AB69"/>
      <c r="AC69"/>
      <c r="AD69"/>
      <c r="AG69"/>
      <c r="AH69"/>
      <c r="AI69"/>
      <c r="AJ69"/>
      <c r="AL69"/>
      <c r="AM69"/>
      <c r="AN69"/>
      <c r="AO69"/>
      <c r="AQ69"/>
      <c r="AR69"/>
      <c r="AS69"/>
      <c r="AT69"/>
    </row>
    <row r="70" spans="2:46" x14ac:dyDescent="0.2">
      <c r="B70"/>
      <c r="C70"/>
      <c r="D70"/>
      <c r="E70"/>
      <c r="G70"/>
      <c r="H70"/>
      <c r="I70"/>
      <c r="J70"/>
      <c r="L70"/>
      <c r="M70"/>
      <c r="N70"/>
      <c r="O70"/>
      <c r="Q70"/>
      <c r="R70"/>
      <c r="S70"/>
      <c r="T70"/>
      <c r="V70"/>
      <c r="W70"/>
      <c r="X70"/>
      <c r="Y70"/>
      <c r="AA70"/>
      <c r="AB70"/>
      <c r="AC70"/>
      <c r="AD70"/>
      <c r="AG70"/>
      <c r="AH70"/>
      <c r="AI70"/>
      <c r="AJ70"/>
      <c r="AL70"/>
      <c r="AM70"/>
      <c r="AN70"/>
      <c r="AO70"/>
      <c r="AQ70"/>
      <c r="AR70"/>
      <c r="AS70"/>
      <c r="AT70"/>
    </row>
    <row r="71" spans="2:46" x14ac:dyDescent="0.2">
      <c r="B71"/>
      <c r="C71"/>
      <c r="D71"/>
      <c r="E71"/>
      <c r="G71"/>
      <c r="H71"/>
      <c r="I71"/>
      <c r="J71"/>
      <c r="L71"/>
      <c r="M71"/>
      <c r="N71"/>
      <c r="O71"/>
      <c r="Q71"/>
      <c r="R71"/>
      <c r="S71"/>
      <c r="T71"/>
      <c r="V71"/>
      <c r="W71"/>
      <c r="X71"/>
      <c r="Y71"/>
      <c r="AA71"/>
      <c r="AB71"/>
      <c r="AC71"/>
      <c r="AD71"/>
      <c r="AG71"/>
      <c r="AH71"/>
      <c r="AI71"/>
      <c r="AJ71"/>
      <c r="AL71"/>
      <c r="AM71"/>
      <c r="AN71"/>
      <c r="AO71"/>
      <c r="AQ71"/>
      <c r="AR71"/>
      <c r="AS71"/>
      <c r="AT71"/>
    </row>
    <row r="72" spans="2:46" x14ac:dyDescent="0.2">
      <c r="B72"/>
      <c r="C72"/>
      <c r="D72"/>
      <c r="E72"/>
      <c r="G72"/>
      <c r="H72"/>
      <c r="I72"/>
      <c r="J72"/>
      <c r="L72"/>
      <c r="M72"/>
      <c r="N72"/>
      <c r="O72"/>
      <c r="Q72"/>
      <c r="R72"/>
      <c r="S72"/>
      <c r="T72"/>
      <c r="V72"/>
      <c r="W72"/>
      <c r="X72"/>
      <c r="Y72"/>
      <c r="AA72"/>
      <c r="AB72"/>
      <c r="AC72"/>
      <c r="AD72"/>
      <c r="AG72"/>
      <c r="AH72"/>
      <c r="AI72"/>
      <c r="AJ72"/>
      <c r="AL72"/>
      <c r="AM72"/>
      <c r="AN72"/>
      <c r="AO72"/>
      <c r="AQ72"/>
      <c r="AR72"/>
      <c r="AS72"/>
      <c r="AT72"/>
    </row>
    <row r="73" spans="2:46" x14ac:dyDescent="0.2">
      <c r="B73"/>
      <c r="C73"/>
      <c r="D73"/>
      <c r="E73"/>
      <c r="G73"/>
      <c r="H73"/>
      <c r="I73"/>
      <c r="J73"/>
      <c r="L73"/>
      <c r="M73"/>
      <c r="N73"/>
      <c r="O73"/>
      <c r="Q73"/>
      <c r="R73"/>
      <c r="S73"/>
      <c r="T73"/>
      <c r="V73"/>
      <c r="W73"/>
      <c r="X73"/>
      <c r="Y73"/>
      <c r="AA73"/>
      <c r="AB73"/>
      <c r="AC73"/>
      <c r="AD73"/>
      <c r="AG73"/>
      <c r="AH73"/>
      <c r="AI73"/>
      <c r="AJ73"/>
      <c r="AL73"/>
      <c r="AM73"/>
      <c r="AN73"/>
      <c r="AO73"/>
      <c r="AQ73"/>
      <c r="AR73"/>
      <c r="AS73"/>
      <c r="AT73"/>
    </row>
    <row r="74" spans="2:46" x14ac:dyDescent="0.2">
      <c r="B74"/>
      <c r="C74"/>
      <c r="D74"/>
      <c r="E74"/>
      <c r="G74"/>
      <c r="H74"/>
      <c r="I74"/>
      <c r="J74"/>
      <c r="L74"/>
      <c r="M74"/>
      <c r="N74"/>
      <c r="O74"/>
      <c r="Q74"/>
      <c r="R74"/>
      <c r="S74"/>
      <c r="T74"/>
      <c r="V74"/>
      <c r="W74"/>
      <c r="X74"/>
      <c r="Y74"/>
      <c r="AA74"/>
      <c r="AB74"/>
      <c r="AC74"/>
      <c r="AD74"/>
      <c r="AG74"/>
      <c r="AH74"/>
      <c r="AI74"/>
      <c r="AJ74"/>
      <c r="AL74"/>
      <c r="AM74"/>
      <c r="AN74"/>
      <c r="AO74"/>
      <c r="AQ74"/>
      <c r="AR74"/>
      <c r="AS74"/>
      <c r="AT74"/>
    </row>
  </sheetData>
  <mergeCells count="6">
    <mergeCell ref="C4:J4"/>
    <mergeCell ref="AC4:AD4"/>
    <mergeCell ref="AH4:AO4"/>
    <mergeCell ref="AS4:AT4"/>
    <mergeCell ref="N4:O4"/>
    <mergeCell ref="R4:Y4"/>
  </mergeCells>
  <pageMargins left="0.7" right="0.7" top="0.75" bottom="0.75" header="0.3" footer="0.3"/>
  <drawing r:id="rId10"/>
  <extLst>
    <ext xmlns:x14="http://schemas.microsoft.com/office/spreadsheetml/2009/9/main" uri="{A8765BA9-456A-4dab-B4F3-ACF838C121DE}">
      <x14:slicerList>
        <x14:slicer r:id="rId11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C735-E3DE-47F8-BBA4-88850279D418}">
  <sheetPr>
    <tabColor theme="8"/>
  </sheetPr>
  <dimension ref="K4:K5"/>
  <sheetViews>
    <sheetView workbookViewId="0">
      <selection activeCell="L48" sqref="L48"/>
    </sheetView>
  </sheetViews>
  <sheetFormatPr baseColWidth="10" defaultRowHeight="10.199999999999999" x14ac:dyDescent="0.2"/>
  <cols>
    <col min="1" max="1" width="3.42578125" style="28" customWidth="1"/>
    <col min="2" max="16384" width="11.42578125" style="28"/>
  </cols>
  <sheetData>
    <row r="4" spans="11:11" x14ac:dyDescent="0.2">
      <c r="K4" s="92" t="s">
        <v>180</v>
      </c>
    </row>
    <row r="5" spans="11:11" x14ac:dyDescent="0.2">
      <c r="K5" s="92" t="s">
        <v>178</v>
      </c>
    </row>
  </sheetData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</sheetPr>
  <dimension ref="B2:E5"/>
  <sheetViews>
    <sheetView showGridLines="0" showRowColHeaders="0" workbookViewId="0">
      <selection activeCell="E4" sqref="E4:E5"/>
    </sheetView>
  </sheetViews>
  <sheetFormatPr baseColWidth="10" defaultRowHeight="10.199999999999999" x14ac:dyDescent="0.2"/>
  <cols>
    <col min="1" max="1" width="3.28515625" style="30" customWidth="1"/>
    <col min="2" max="2" width="188.140625" style="30" customWidth="1"/>
    <col min="3" max="3" width="9.140625" style="30" customWidth="1"/>
    <col min="4" max="9" width="11.42578125" style="30"/>
    <col min="10" max="10" width="121.28515625" style="30" customWidth="1"/>
    <col min="11" max="18" width="1.85546875" style="30" customWidth="1"/>
    <col min="19" max="39" width="1.140625" style="30" customWidth="1"/>
    <col min="40" max="16384" width="11.42578125" style="30"/>
  </cols>
  <sheetData>
    <row r="2" spans="2:5" s="31" customFormat="1" ht="39" customHeight="1" x14ac:dyDescent="0.2">
      <c r="B2" s="32" t="str">
        <f>P_D_rang!Y9</f>
        <v>Melkeleveranser - antall foretak, innveid mengde og gjennomsnittsleveranse i 2018</v>
      </c>
      <c r="C2" s="33" t="s">
        <v>149</v>
      </c>
    </row>
    <row r="3" spans="2:5" ht="6.75" customHeight="1" x14ac:dyDescent="0.2"/>
    <row r="4" spans="2:5" x14ac:dyDescent="0.2">
      <c r="E4" s="92" t="s">
        <v>180</v>
      </c>
    </row>
    <row r="5" spans="2:5" x14ac:dyDescent="0.2">
      <c r="E5" s="92" t="s">
        <v>178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0A7E-69C5-4BF4-AF4D-6C4FA2273B4E}">
  <sheetPr>
    <tabColor rgb="FFFFFF00"/>
  </sheetPr>
  <dimension ref="B1:AT54"/>
  <sheetViews>
    <sheetView workbookViewId="0">
      <selection activeCell="F1" sqref="F1:G1048576"/>
    </sheetView>
  </sheetViews>
  <sheetFormatPr baseColWidth="10" defaultRowHeight="10.199999999999999" x14ac:dyDescent="0.2"/>
  <cols>
    <col min="4" max="5" width="9" customWidth="1"/>
    <col min="6" max="6" width="6.140625" customWidth="1"/>
    <col min="7" max="8" width="9" customWidth="1"/>
    <col min="9" max="10" width="10" customWidth="1"/>
    <col min="11" max="11" width="5.7109375" customWidth="1"/>
    <col min="12" max="12" width="13.140625" customWidth="1"/>
    <col min="13" max="16" width="7.85546875" customWidth="1"/>
    <col min="17" max="17" width="14.5703125" customWidth="1"/>
    <col min="18" max="18" width="8.28515625" customWidth="1"/>
    <col min="19" max="20" width="7.28515625" bestFit="1" customWidth="1"/>
    <col min="21" max="21" width="7.28515625" customWidth="1"/>
    <col min="22" max="22" width="14.7109375" customWidth="1"/>
    <col min="23" max="25" width="7.7109375" customWidth="1"/>
    <col min="26" max="31" width="7.140625" customWidth="1"/>
    <col min="32" max="32" width="5" bestFit="1" customWidth="1"/>
    <col min="33" max="33" width="15.5703125" bestFit="1" customWidth="1"/>
    <col min="34" max="37" width="6" customWidth="1"/>
    <col min="38" max="38" width="12" bestFit="1" customWidth="1"/>
    <col min="39" max="41" width="9.140625" customWidth="1"/>
    <col min="42" max="42" width="6" customWidth="1"/>
    <col min="43" max="57" width="12" bestFit="1" customWidth="1"/>
  </cols>
  <sheetData>
    <row r="1" spans="2:46" ht="30.6" x14ac:dyDescent="0.2">
      <c r="B1" t="s">
        <v>171</v>
      </c>
      <c r="G1" s="8" t="s">
        <v>169</v>
      </c>
      <c r="H1" s="8" t="s">
        <v>168</v>
      </c>
      <c r="I1" s="8" t="s">
        <v>170</v>
      </c>
      <c r="J1" s="8"/>
      <c r="K1" s="8"/>
      <c r="L1" s="8"/>
      <c r="M1" s="8"/>
      <c r="N1" s="8"/>
      <c r="O1" s="8"/>
      <c r="P1" s="8"/>
    </row>
    <row r="3" spans="2:46" x14ac:dyDescent="0.2">
      <c r="B3" s="3" t="s">
        <v>140</v>
      </c>
      <c r="C3" t="s" vm="2">
        <v>91</v>
      </c>
      <c r="G3" s="3" t="s">
        <v>140</v>
      </c>
      <c r="H3" t="s" vm="2">
        <v>91</v>
      </c>
      <c r="L3" s="3" t="s">
        <v>140</v>
      </c>
      <c r="M3" t="s" vm="2">
        <v>91</v>
      </c>
      <c r="Q3" s="3" t="s">
        <v>140</v>
      </c>
      <c r="R3" t="s" vm="2">
        <v>91</v>
      </c>
      <c r="V3" s="3" t="s">
        <v>140</v>
      </c>
      <c r="W3" t="s" vm="2">
        <v>91</v>
      </c>
      <c r="AA3" s="3" t="s">
        <v>140</v>
      </c>
      <c r="AB3" t="s" vm="2">
        <v>91</v>
      </c>
      <c r="AG3" s="3" t="s">
        <v>140</v>
      </c>
      <c r="AH3" t="s" vm="2">
        <v>91</v>
      </c>
      <c r="AL3" s="3" t="s">
        <v>140</v>
      </c>
      <c r="AM3" t="s" vm="2">
        <v>91</v>
      </c>
      <c r="AQ3" s="3" t="s">
        <v>140</v>
      </c>
      <c r="AR3" t="s" vm="2">
        <v>91</v>
      </c>
    </row>
    <row r="5" spans="2:46" x14ac:dyDescent="0.2">
      <c r="B5" s="3" t="s">
        <v>146</v>
      </c>
      <c r="C5" s="3" t="s">
        <v>74</v>
      </c>
      <c r="G5" s="3" t="s">
        <v>146</v>
      </c>
      <c r="H5" s="3" t="s">
        <v>74</v>
      </c>
      <c r="L5" s="3" t="s">
        <v>146</v>
      </c>
      <c r="M5" s="3" t="s">
        <v>74</v>
      </c>
      <c r="Q5" s="3" t="s">
        <v>143</v>
      </c>
      <c r="R5" s="3" t="s">
        <v>74</v>
      </c>
      <c r="V5" s="3" t="s">
        <v>143</v>
      </c>
      <c r="W5" s="3" t="s">
        <v>74</v>
      </c>
      <c r="AA5" s="3" t="s">
        <v>143</v>
      </c>
      <c r="AB5" s="3" t="s">
        <v>74</v>
      </c>
      <c r="AG5" s="3" t="s">
        <v>145</v>
      </c>
      <c r="AH5" s="3" t="s">
        <v>74</v>
      </c>
      <c r="AL5" s="3" t="s">
        <v>145</v>
      </c>
      <c r="AM5" s="3" t="s">
        <v>74</v>
      </c>
      <c r="AQ5" s="3" t="s">
        <v>145</v>
      </c>
      <c r="AR5" s="3" t="s">
        <v>74</v>
      </c>
    </row>
    <row r="6" spans="2:46" ht="28.8" customHeight="1" x14ac:dyDescent="0.2">
      <c r="B6" s="3" t="s">
        <v>53</v>
      </c>
      <c r="C6">
        <v>1998</v>
      </c>
      <c r="D6">
        <v>2008</v>
      </c>
      <c r="E6">
        <v>2018</v>
      </c>
      <c r="G6" s="3" t="s">
        <v>53</v>
      </c>
      <c r="H6">
        <v>1998</v>
      </c>
      <c r="I6">
        <v>2008</v>
      </c>
      <c r="J6">
        <v>2018</v>
      </c>
      <c r="L6" s="3" t="s">
        <v>53</v>
      </c>
      <c r="M6">
        <v>1998</v>
      </c>
      <c r="N6">
        <v>2008</v>
      </c>
      <c r="O6">
        <v>2018</v>
      </c>
      <c r="Q6" s="3" t="s">
        <v>53</v>
      </c>
      <c r="R6">
        <v>1998</v>
      </c>
      <c r="S6">
        <v>2008</v>
      </c>
      <c r="T6">
        <v>2018</v>
      </c>
      <c r="U6" s="3"/>
      <c r="V6" s="3" t="s">
        <v>53</v>
      </c>
      <c r="W6">
        <v>1998</v>
      </c>
      <c r="X6">
        <v>2008</v>
      </c>
      <c r="Y6">
        <v>2018</v>
      </c>
      <c r="AA6" s="3" t="s">
        <v>53</v>
      </c>
      <c r="AB6">
        <v>1998</v>
      </c>
      <c r="AC6">
        <v>2008</v>
      </c>
      <c r="AD6">
        <v>2018</v>
      </c>
      <c r="AG6" s="3" t="s">
        <v>53</v>
      </c>
      <c r="AH6">
        <v>1998</v>
      </c>
      <c r="AI6">
        <v>2008</v>
      </c>
      <c r="AJ6">
        <v>2018</v>
      </c>
      <c r="AL6" s="3" t="s">
        <v>53</v>
      </c>
      <c r="AM6">
        <v>1998</v>
      </c>
      <c r="AN6">
        <v>2008</v>
      </c>
      <c r="AO6">
        <v>2018</v>
      </c>
      <c r="AQ6" s="3" t="s">
        <v>53</v>
      </c>
      <c r="AR6">
        <v>1998</v>
      </c>
      <c r="AS6">
        <v>2008</v>
      </c>
      <c r="AT6">
        <v>2018</v>
      </c>
    </row>
    <row r="7" spans="2:46" x14ac:dyDescent="0.2">
      <c r="B7" s="4" t="s">
        <v>92</v>
      </c>
      <c r="C7" s="1">
        <v>6377.308</v>
      </c>
      <c r="D7" s="1">
        <v>4409</v>
      </c>
      <c r="E7" s="1">
        <v>3394.7420000000002</v>
      </c>
      <c r="G7" s="4" t="s">
        <v>92</v>
      </c>
      <c r="H7" s="1"/>
      <c r="I7" s="1">
        <v>-1968.308</v>
      </c>
      <c r="J7" s="1">
        <v>-2982.5659999999998</v>
      </c>
      <c r="K7" s="1"/>
      <c r="L7" s="4" t="s">
        <v>92</v>
      </c>
      <c r="M7" s="20"/>
      <c r="N7" s="9">
        <v>-0.3086424554059487</v>
      </c>
      <c r="O7" s="9">
        <v>-0.4676841701859154</v>
      </c>
      <c r="P7" s="9"/>
      <c r="Q7" s="4" t="s">
        <v>92</v>
      </c>
      <c r="R7" s="1">
        <v>81</v>
      </c>
      <c r="S7" s="1">
        <v>36</v>
      </c>
      <c r="T7" s="1">
        <v>22</v>
      </c>
      <c r="V7" s="4" t="s">
        <v>92</v>
      </c>
      <c r="W7" s="1"/>
      <c r="X7" s="1">
        <v>-45</v>
      </c>
      <c r="Y7" s="1">
        <v>-59</v>
      </c>
      <c r="AA7" s="4" t="s">
        <v>92</v>
      </c>
      <c r="AB7" s="9"/>
      <c r="AC7" s="9">
        <v>-0.55555555555555558</v>
      </c>
      <c r="AD7" s="9">
        <v>-0.72839506172839508</v>
      </c>
      <c r="AG7" s="4" t="s">
        <v>92</v>
      </c>
      <c r="AH7" s="2">
        <v>78.732197530864198</v>
      </c>
      <c r="AI7" s="2">
        <v>122.47222222222223</v>
      </c>
      <c r="AJ7" s="2">
        <v>154.30645454545456</v>
      </c>
      <c r="AL7" s="4" t="s">
        <v>92</v>
      </c>
      <c r="AM7" s="2"/>
      <c r="AN7" s="2">
        <v>43.74002469135803</v>
      </c>
      <c r="AO7" s="2">
        <v>75.574257014590358</v>
      </c>
      <c r="AQ7" s="4" t="s">
        <v>92</v>
      </c>
      <c r="AR7" s="20"/>
      <c r="AS7" s="9">
        <v>0.55555447533661551</v>
      </c>
      <c r="AT7" s="9">
        <v>0.95989010067912961</v>
      </c>
    </row>
    <row r="8" spans="2:46" x14ac:dyDescent="0.2">
      <c r="B8" s="4" t="s">
        <v>117</v>
      </c>
      <c r="C8" s="1">
        <v>32936.061999999998</v>
      </c>
      <c r="D8" s="1">
        <v>31714</v>
      </c>
      <c r="E8" s="1">
        <v>30028.251</v>
      </c>
      <c r="G8" s="4" t="s">
        <v>117</v>
      </c>
      <c r="H8" s="1"/>
      <c r="I8" s="1">
        <v>-1222.0619999999981</v>
      </c>
      <c r="J8" s="1">
        <v>-2907.8109999999979</v>
      </c>
      <c r="K8" s="1"/>
      <c r="L8" s="4" t="s">
        <v>117</v>
      </c>
      <c r="M8" s="20"/>
      <c r="N8" s="9">
        <v>-3.7104071518932594E-2</v>
      </c>
      <c r="O8" s="9">
        <v>-8.828654136004474E-2</v>
      </c>
      <c r="P8" s="9"/>
      <c r="Q8" s="4" t="s">
        <v>117</v>
      </c>
      <c r="R8" s="1">
        <v>380</v>
      </c>
      <c r="S8" s="1">
        <v>205</v>
      </c>
      <c r="T8" s="1">
        <v>123</v>
      </c>
      <c r="V8" s="4" t="s">
        <v>117</v>
      </c>
      <c r="W8" s="1"/>
      <c r="X8" s="1">
        <v>-175</v>
      </c>
      <c r="Y8" s="1">
        <v>-257</v>
      </c>
      <c r="AA8" s="4" t="s">
        <v>117</v>
      </c>
      <c r="AB8" s="9"/>
      <c r="AC8" s="9">
        <v>-0.46052631578947367</v>
      </c>
      <c r="AD8" s="9">
        <v>-0.6763157894736842</v>
      </c>
      <c r="AG8" s="4" t="s">
        <v>117</v>
      </c>
      <c r="AH8" s="2">
        <v>86.67384736842105</v>
      </c>
      <c r="AI8" s="2">
        <v>154.70243902439023</v>
      </c>
      <c r="AJ8" s="2">
        <v>244.13212195121952</v>
      </c>
      <c r="AL8" s="4" t="s">
        <v>117</v>
      </c>
      <c r="AM8" s="2"/>
      <c r="AN8" s="2">
        <v>68.02859165596918</v>
      </c>
      <c r="AO8" s="2">
        <v>157.45827458279848</v>
      </c>
      <c r="AQ8" s="4" t="s">
        <v>117</v>
      </c>
      <c r="AR8" s="20"/>
      <c r="AS8" s="9">
        <v>0.78488025767222225</v>
      </c>
      <c r="AT8" s="9">
        <v>1.8166757258795367</v>
      </c>
    </row>
    <row r="9" spans="2:46" x14ac:dyDescent="0.2">
      <c r="B9" s="4" t="s">
        <v>118</v>
      </c>
      <c r="C9" s="1">
        <v>4926.6220000000003</v>
      </c>
      <c r="D9" s="1">
        <v>3800</v>
      </c>
      <c r="E9" s="1">
        <v>4430.0870000000004</v>
      </c>
      <c r="G9" s="4" t="s">
        <v>118</v>
      </c>
      <c r="H9" s="1"/>
      <c r="I9" s="1">
        <v>-1126.6220000000003</v>
      </c>
      <c r="J9" s="1">
        <v>-496.53499999999985</v>
      </c>
      <c r="K9" s="1"/>
      <c r="L9" s="4" t="s">
        <v>118</v>
      </c>
      <c r="M9" s="20"/>
      <c r="N9" s="9">
        <v>-0.22868042240707734</v>
      </c>
      <c r="O9" s="9">
        <v>-0.10078609643686888</v>
      </c>
      <c r="P9" s="9"/>
      <c r="Q9" s="4" t="s">
        <v>118</v>
      </c>
      <c r="R9" s="1">
        <v>71</v>
      </c>
      <c r="S9" s="1">
        <v>30</v>
      </c>
      <c r="T9" s="1">
        <v>20</v>
      </c>
      <c r="V9" s="4" t="s">
        <v>118</v>
      </c>
      <c r="W9" s="1"/>
      <c r="X9" s="1">
        <v>-41</v>
      </c>
      <c r="Y9" s="1">
        <v>-51</v>
      </c>
      <c r="AA9" s="4" t="s">
        <v>118</v>
      </c>
      <c r="AB9" s="9"/>
      <c r="AC9" s="9">
        <v>-0.57746478873239437</v>
      </c>
      <c r="AD9" s="9">
        <v>-0.71830985915492962</v>
      </c>
      <c r="AG9" s="4" t="s">
        <v>118</v>
      </c>
      <c r="AH9" s="2">
        <v>69.389042253521126</v>
      </c>
      <c r="AI9" s="2">
        <v>126.66666666666667</v>
      </c>
      <c r="AJ9" s="2">
        <v>221.50435000000002</v>
      </c>
      <c r="AL9" s="4" t="s">
        <v>118</v>
      </c>
      <c r="AM9" s="2"/>
      <c r="AN9" s="2">
        <v>57.277624413145546</v>
      </c>
      <c r="AO9" s="2">
        <v>152.11530774647889</v>
      </c>
      <c r="AQ9" s="4" t="s">
        <v>118</v>
      </c>
      <c r="AR9" s="20"/>
      <c r="AS9" s="9">
        <v>0.82545633363658377</v>
      </c>
      <c r="AT9" s="9">
        <v>2.1922093576491157</v>
      </c>
    </row>
    <row r="10" spans="2:46" x14ac:dyDescent="0.2">
      <c r="B10" s="4" t="s">
        <v>93</v>
      </c>
      <c r="C10" s="1">
        <v>5780.57</v>
      </c>
      <c r="D10" s="1">
        <v>5490</v>
      </c>
      <c r="E10" s="1">
        <v>7080.8639999999996</v>
      </c>
      <c r="G10" s="4" t="s">
        <v>93</v>
      </c>
      <c r="H10" s="1"/>
      <c r="I10" s="1">
        <v>-290.56999999999971</v>
      </c>
      <c r="J10" s="1">
        <v>1300.2939999999999</v>
      </c>
      <c r="K10" s="1"/>
      <c r="L10" s="4" t="s">
        <v>93</v>
      </c>
      <c r="M10" s="20"/>
      <c r="N10" s="9">
        <v>-5.0266669203901992E-2</v>
      </c>
      <c r="O10" s="9">
        <v>0.2249421769825467</v>
      </c>
      <c r="P10" s="9"/>
      <c r="Q10" s="4" t="s">
        <v>93</v>
      </c>
      <c r="R10" s="1">
        <v>92</v>
      </c>
      <c r="S10" s="1">
        <v>51</v>
      </c>
      <c r="T10" s="1">
        <v>30</v>
      </c>
      <c r="V10" s="4" t="s">
        <v>93</v>
      </c>
      <c r="W10" s="1"/>
      <c r="X10" s="1">
        <v>-41</v>
      </c>
      <c r="Y10" s="1">
        <v>-62</v>
      </c>
      <c r="AA10" s="4" t="s">
        <v>93</v>
      </c>
      <c r="AB10" s="9"/>
      <c r="AC10" s="9">
        <v>-0.44565217391304346</v>
      </c>
      <c r="AD10" s="9">
        <v>-0.67391304347826086</v>
      </c>
      <c r="AG10" s="4" t="s">
        <v>93</v>
      </c>
      <c r="AH10" s="2">
        <v>62.83228260869565</v>
      </c>
      <c r="AI10" s="2">
        <v>107.64705882352941</v>
      </c>
      <c r="AJ10" s="2">
        <v>236.02879999999999</v>
      </c>
      <c r="AL10" s="4" t="s">
        <v>93</v>
      </c>
      <c r="AM10" s="2"/>
      <c r="AN10" s="2">
        <v>44.814776214833756</v>
      </c>
      <c r="AO10" s="2">
        <v>173.19651739130433</v>
      </c>
      <c r="AQ10" s="4" t="s">
        <v>93</v>
      </c>
      <c r="AR10" s="20"/>
      <c r="AS10" s="9">
        <v>0.71324443986747077</v>
      </c>
      <c r="AT10" s="9">
        <v>2.7564893427464763</v>
      </c>
    </row>
    <row r="11" spans="2:46" x14ac:dyDescent="0.2">
      <c r="B11" s="4" t="s">
        <v>94</v>
      </c>
      <c r="C11" s="1">
        <v>4039.5509999999999</v>
      </c>
      <c r="D11" s="1">
        <v>3437</v>
      </c>
      <c r="E11" s="1">
        <v>3308.078</v>
      </c>
      <c r="G11" s="4" t="s">
        <v>94</v>
      </c>
      <c r="H11" s="1"/>
      <c r="I11" s="1">
        <v>-602.55099999999993</v>
      </c>
      <c r="J11" s="1">
        <v>-731.47299999999996</v>
      </c>
      <c r="K11" s="1"/>
      <c r="L11" s="4" t="s">
        <v>94</v>
      </c>
      <c r="M11" s="20"/>
      <c r="N11" s="9">
        <v>-0.14916286488275551</v>
      </c>
      <c r="O11" s="9">
        <v>-0.18107779800279783</v>
      </c>
      <c r="P11" s="9"/>
      <c r="Q11" s="4" t="s">
        <v>94</v>
      </c>
      <c r="R11" s="1">
        <v>65</v>
      </c>
      <c r="S11" s="1">
        <v>36</v>
      </c>
      <c r="T11" s="1">
        <v>17</v>
      </c>
      <c r="V11" s="4" t="s">
        <v>94</v>
      </c>
      <c r="W11" s="1"/>
      <c r="X11" s="1">
        <v>-29</v>
      </c>
      <c r="Y11" s="1">
        <v>-48</v>
      </c>
      <c r="AA11" s="4" t="s">
        <v>94</v>
      </c>
      <c r="AB11" s="9"/>
      <c r="AC11" s="9">
        <v>-0.44615384615384618</v>
      </c>
      <c r="AD11" s="9">
        <v>-0.7384615384615385</v>
      </c>
      <c r="AG11" s="4" t="s">
        <v>94</v>
      </c>
      <c r="AH11" s="2">
        <v>62.146938461538461</v>
      </c>
      <c r="AI11" s="2">
        <v>95.472222222222229</v>
      </c>
      <c r="AJ11" s="2">
        <v>194.59282352941179</v>
      </c>
      <c r="AL11" s="4" t="s">
        <v>94</v>
      </c>
      <c r="AM11" s="2"/>
      <c r="AN11" s="2">
        <v>33.325283760683767</v>
      </c>
      <c r="AO11" s="2">
        <v>132.44588506787332</v>
      </c>
      <c r="AQ11" s="4" t="s">
        <v>94</v>
      </c>
      <c r="AR11" s="20"/>
      <c r="AS11" s="9">
        <v>0.53623371618391369</v>
      </c>
      <c r="AT11" s="9">
        <v>2.1311731252834205</v>
      </c>
    </row>
    <row r="12" spans="2:46" x14ac:dyDescent="0.2">
      <c r="B12" s="4" t="s">
        <v>95</v>
      </c>
      <c r="C12" s="1">
        <v>3989.24</v>
      </c>
      <c r="D12" s="1">
        <v>2683</v>
      </c>
      <c r="E12" s="1">
        <v>1448.63</v>
      </c>
      <c r="G12" s="4" t="s">
        <v>95</v>
      </c>
      <c r="H12" s="1"/>
      <c r="I12" s="1">
        <v>-1306.2399999999998</v>
      </c>
      <c r="J12" s="1">
        <v>-2540.6099999999997</v>
      </c>
      <c r="K12" s="1"/>
      <c r="L12" s="4" t="s">
        <v>95</v>
      </c>
      <c r="M12" s="20"/>
      <c r="N12" s="9">
        <v>-0.32744081579448714</v>
      </c>
      <c r="O12" s="9">
        <v>-0.6368656686486649</v>
      </c>
      <c r="P12" s="9"/>
      <c r="Q12" s="4" t="s">
        <v>95</v>
      </c>
      <c r="R12" s="1">
        <v>65</v>
      </c>
      <c r="S12" s="1">
        <v>30</v>
      </c>
      <c r="T12" s="1">
        <v>11</v>
      </c>
      <c r="V12" s="4" t="s">
        <v>95</v>
      </c>
      <c r="W12" s="1"/>
      <c r="X12" s="1">
        <v>-35</v>
      </c>
      <c r="Y12" s="1">
        <v>-54</v>
      </c>
      <c r="AA12" s="4" t="s">
        <v>95</v>
      </c>
      <c r="AB12" s="9"/>
      <c r="AC12" s="9">
        <v>-0.53846153846153844</v>
      </c>
      <c r="AD12" s="9">
        <v>-0.83076923076923082</v>
      </c>
      <c r="AG12" s="4" t="s">
        <v>95</v>
      </c>
      <c r="AH12" s="2">
        <v>61.372923076923072</v>
      </c>
      <c r="AI12" s="2">
        <v>89.433333333333337</v>
      </c>
      <c r="AJ12" s="2">
        <v>131.69363636363636</v>
      </c>
      <c r="AL12" s="4" t="s">
        <v>95</v>
      </c>
      <c r="AM12" s="2"/>
      <c r="AN12" s="2">
        <v>28.060410256410265</v>
      </c>
      <c r="AO12" s="2">
        <v>70.320713286713286</v>
      </c>
      <c r="AQ12" s="4" t="s">
        <v>95</v>
      </c>
      <c r="AR12" s="20"/>
      <c r="AS12" s="9">
        <v>0.45721156577861127</v>
      </c>
      <c r="AT12" s="9">
        <v>1.1457937761669801</v>
      </c>
    </row>
    <row r="13" spans="2:46" x14ac:dyDescent="0.2">
      <c r="B13" s="4" t="s">
        <v>96</v>
      </c>
      <c r="C13" s="1">
        <v>1042.0170000000001</v>
      </c>
      <c r="D13" s="1">
        <v>474</v>
      </c>
      <c r="E13" s="1">
        <v>524.39400000000001</v>
      </c>
      <c r="G13" s="4" t="s">
        <v>96</v>
      </c>
      <c r="H13" s="1"/>
      <c r="I13" s="1">
        <v>-568.01700000000005</v>
      </c>
      <c r="J13" s="1">
        <v>-517.62300000000005</v>
      </c>
      <c r="K13" s="1"/>
      <c r="L13" s="4" t="s">
        <v>96</v>
      </c>
      <c r="M13" s="20"/>
      <c r="N13" s="9">
        <v>-0.54511298760001037</v>
      </c>
      <c r="O13" s="9">
        <v>-0.49675101269940897</v>
      </c>
      <c r="P13" s="9"/>
      <c r="Q13" s="4" t="s">
        <v>96</v>
      </c>
      <c r="R13" s="1">
        <v>19</v>
      </c>
      <c r="S13" s="1">
        <v>5</v>
      </c>
      <c r="T13" s="1">
        <v>3</v>
      </c>
      <c r="V13" s="4" t="s">
        <v>96</v>
      </c>
      <c r="W13" s="1"/>
      <c r="X13" s="1">
        <v>-14</v>
      </c>
      <c r="Y13" s="1">
        <v>-16</v>
      </c>
      <c r="AA13" s="4" t="s">
        <v>96</v>
      </c>
      <c r="AB13" s="9"/>
      <c r="AC13" s="9">
        <v>-0.73684210526315785</v>
      </c>
      <c r="AD13" s="9">
        <v>-0.84210526315789469</v>
      </c>
      <c r="AG13" s="4" t="s">
        <v>96</v>
      </c>
      <c r="AH13" s="2">
        <v>54.843000000000004</v>
      </c>
      <c r="AI13" s="2">
        <v>94.8</v>
      </c>
      <c r="AJ13" s="2">
        <v>174.798</v>
      </c>
      <c r="AL13" s="4" t="s">
        <v>96</v>
      </c>
      <c r="AM13" s="2"/>
      <c r="AN13" s="2">
        <v>39.956999999999994</v>
      </c>
      <c r="AO13" s="2">
        <v>119.955</v>
      </c>
      <c r="AQ13" s="4" t="s">
        <v>96</v>
      </c>
      <c r="AR13" s="20"/>
      <c r="AS13" s="9">
        <v>0.72857064711996045</v>
      </c>
      <c r="AT13" s="9">
        <v>2.1872435862370767</v>
      </c>
    </row>
    <row r="14" spans="2:46" x14ac:dyDescent="0.2">
      <c r="B14" s="4" t="s">
        <v>97</v>
      </c>
      <c r="C14" s="1">
        <v>10290.031000000001</v>
      </c>
      <c r="D14" s="1">
        <v>9108</v>
      </c>
      <c r="E14" s="1">
        <v>6365.4160000000002</v>
      </c>
      <c r="G14" s="4" t="s">
        <v>97</v>
      </c>
      <c r="H14" s="1"/>
      <c r="I14" s="1">
        <v>-1182.0310000000009</v>
      </c>
      <c r="J14" s="1">
        <v>-3924.6150000000007</v>
      </c>
      <c r="K14" s="1"/>
      <c r="L14" s="4" t="s">
        <v>97</v>
      </c>
      <c r="M14" s="20"/>
      <c r="N14" s="9">
        <v>-0.11487147123269122</v>
      </c>
      <c r="O14" s="9">
        <v>-0.38139972561793062</v>
      </c>
      <c r="P14" s="9"/>
      <c r="Q14" s="4" t="s">
        <v>97</v>
      </c>
      <c r="R14" s="1">
        <v>117</v>
      </c>
      <c r="S14" s="1">
        <v>59</v>
      </c>
      <c r="T14" s="1">
        <v>26</v>
      </c>
      <c r="V14" s="4" t="s">
        <v>97</v>
      </c>
      <c r="W14" s="1"/>
      <c r="X14" s="1">
        <v>-58</v>
      </c>
      <c r="Y14" s="1">
        <v>-91</v>
      </c>
      <c r="AA14" s="4" t="s">
        <v>97</v>
      </c>
      <c r="AB14" s="9"/>
      <c r="AC14" s="9">
        <v>-0.49572649572649574</v>
      </c>
      <c r="AD14" s="9">
        <v>-0.77777777777777779</v>
      </c>
      <c r="AG14" s="4" t="s">
        <v>97</v>
      </c>
      <c r="AH14" s="2">
        <v>87.948982905982916</v>
      </c>
      <c r="AI14" s="2">
        <v>154.37288135593221</v>
      </c>
      <c r="AJ14" s="2">
        <v>244.82369230769231</v>
      </c>
      <c r="AL14" s="4" t="s">
        <v>97</v>
      </c>
      <c r="AM14" s="2"/>
      <c r="AN14" s="2">
        <v>66.423898449949291</v>
      </c>
      <c r="AO14" s="2">
        <v>156.8747094017094</v>
      </c>
      <c r="AQ14" s="4" t="s">
        <v>97</v>
      </c>
      <c r="AR14" s="20"/>
      <c r="AS14" s="9">
        <v>0.75525487908093436</v>
      </c>
      <c r="AT14" s="9">
        <v>1.783701234719312</v>
      </c>
    </row>
    <row r="15" spans="2:46" x14ac:dyDescent="0.2">
      <c r="B15" s="4" t="s">
        <v>98</v>
      </c>
      <c r="C15" s="1">
        <v>5305.8789999999999</v>
      </c>
      <c r="D15" s="1">
        <v>5194</v>
      </c>
      <c r="E15" s="1">
        <v>5854.6270000000004</v>
      </c>
      <c r="G15" s="4" t="s">
        <v>98</v>
      </c>
      <c r="H15" s="1"/>
      <c r="I15" s="1">
        <v>-111.87899999999991</v>
      </c>
      <c r="J15" s="1">
        <v>548.7480000000005</v>
      </c>
      <c r="K15" s="1"/>
      <c r="L15" s="4" t="s">
        <v>98</v>
      </c>
      <c r="M15" s="20"/>
      <c r="N15" s="9">
        <v>-2.1085855896826881E-2</v>
      </c>
      <c r="O15" s="9">
        <v>0.10342263741785301</v>
      </c>
      <c r="P15" s="9"/>
      <c r="Q15" s="4" t="s">
        <v>98</v>
      </c>
      <c r="R15" s="1">
        <v>80</v>
      </c>
      <c r="S15" s="1">
        <v>48</v>
      </c>
      <c r="T15" s="1">
        <v>28</v>
      </c>
      <c r="V15" s="4" t="s">
        <v>98</v>
      </c>
      <c r="W15" s="1"/>
      <c r="X15" s="1">
        <v>-32</v>
      </c>
      <c r="Y15" s="1">
        <v>-52</v>
      </c>
      <c r="AA15" s="4" t="s">
        <v>98</v>
      </c>
      <c r="AB15" s="9"/>
      <c r="AC15" s="9">
        <v>-0.4</v>
      </c>
      <c r="AD15" s="9">
        <v>-0.65</v>
      </c>
      <c r="AG15" s="4" t="s">
        <v>98</v>
      </c>
      <c r="AH15" s="2">
        <v>66.323487499999999</v>
      </c>
      <c r="AI15" s="2">
        <v>108.20833333333333</v>
      </c>
      <c r="AJ15" s="2">
        <v>209.09382142857143</v>
      </c>
      <c r="AL15" s="4" t="s">
        <v>98</v>
      </c>
      <c r="AM15" s="2"/>
      <c r="AN15" s="2">
        <v>41.88484583333333</v>
      </c>
      <c r="AO15" s="2">
        <v>142.77033392857143</v>
      </c>
      <c r="AQ15" s="4" t="s">
        <v>98</v>
      </c>
      <c r="AR15" s="20"/>
      <c r="AS15" s="9">
        <v>0.63152357350528843</v>
      </c>
      <c r="AT15" s="9">
        <v>2.1526361069081514</v>
      </c>
    </row>
    <row r="16" spans="2:46" x14ac:dyDescent="0.2">
      <c r="B16" s="4" t="s">
        <v>101</v>
      </c>
      <c r="C16" s="1">
        <v>9702.4220000000005</v>
      </c>
      <c r="D16" s="1">
        <v>7371</v>
      </c>
      <c r="E16" s="1">
        <v>7207.5789999999997</v>
      </c>
      <c r="G16" s="4" t="s">
        <v>101</v>
      </c>
      <c r="H16" s="1"/>
      <c r="I16" s="1">
        <v>-2331.4220000000005</v>
      </c>
      <c r="J16" s="1">
        <v>-2494.8430000000008</v>
      </c>
      <c r="K16" s="1"/>
      <c r="L16" s="4" t="s">
        <v>101</v>
      </c>
      <c r="M16" s="20"/>
      <c r="N16" s="9">
        <v>-0.24029278462635414</v>
      </c>
      <c r="O16" s="9">
        <v>-0.25713610477878623</v>
      </c>
      <c r="P16" s="9"/>
      <c r="Q16" s="4" t="s">
        <v>101</v>
      </c>
      <c r="R16" s="1">
        <v>121</v>
      </c>
      <c r="S16" s="1">
        <v>56</v>
      </c>
      <c r="T16" s="1">
        <v>30</v>
      </c>
      <c r="V16" s="4" t="s">
        <v>101</v>
      </c>
      <c r="W16" s="1"/>
      <c r="X16" s="1">
        <v>-65</v>
      </c>
      <c r="Y16" s="1">
        <v>-91</v>
      </c>
      <c r="AA16" s="4" t="s">
        <v>101</v>
      </c>
      <c r="AB16" s="9"/>
      <c r="AC16" s="9">
        <v>-0.53719008264462809</v>
      </c>
      <c r="AD16" s="9">
        <v>-0.75206611570247939</v>
      </c>
      <c r="AG16" s="4" t="s">
        <v>101</v>
      </c>
      <c r="AH16" s="2">
        <v>80.185305785123973</v>
      </c>
      <c r="AI16" s="2">
        <v>131.625</v>
      </c>
      <c r="AJ16" s="2">
        <v>240.25263333333334</v>
      </c>
      <c r="AL16" s="4" t="s">
        <v>101</v>
      </c>
      <c r="AM16" s="2"/>
      <c r="AN16" s="2">
        <v>51.439694214876027</v>
      </c>
      <c r="AO16" s="2">
        <v>160.06732754820936</v>
      </c>
      <c r="AQ16" s="4" t="s">
        <v>101</v>
      </c>
      <c r="AR16" s="20"/>
      <c r="AS16" s="9">
        <v>0.64151023321805611</v>
      </c>
      <c r="AT16" s="9">
        <v>1.9962177107255623</v>
      </c>
    </row>
    <row r="17" spans="2:46" x14ac:dyDescent="0.2">
      <c r="B17" s="4" t="s">
        <v>102</v>
      </c>
      <c r="C17" s="1">
        <v>10017.905000000001</v>
      </c>
      <c r="D17" s="1">
        <v>10552</v>
      </c>
      <c r="E17" s="1">
        <v>11247.476000000001</v>
      </c>
      <c r="G17" s="4" t="s">
        <v>102</v>
      </c>
      <c r="H17" s="1"/>
      <c r="I17" s="1">
        <v>534.09499999999935</v>
      </c>
      <c r="J17" s="1">
        <v>1229.5709999999999</v>
      </c>
      <c r="K17" s="1"/>
      <c r="L17" s="4" t="s">
        <v>102</v>
      </c>
      <c r="M17" s="20"/>
      <c r="N17" s="9">
        <v>5.3314041209214832E-2</v>
      </c>
      <c r="O17" s="9">
        <v>0.12273733879488774</v>
      </c>
      <c r="P17" s="9"/>
      <c r="Q17" s="4" t="s">
        <v>102</v>
      </c>
      <c r="R17" s="1">
        <v>154</v>
      </c>
      <c r="S17" s="1">
        <v>81</v>
      </c>
      <c r="T17" s="1">
        <v>47</v>
      </c>
      <c r="V17" s="4" t="s">
        <v>102</v>
      </c>
      <c r="W17" s="1"/>
      <c r="X17" s="1">
        <v>-73</v>
      </c>
      <c r="Y17" s="1">
        <v>-107</v>
      </c>
      <c r="AA17" s="4" t="s">
        <v>102</v>
      </c>
      <c r="AB17" s="9"/>
      <c r="AC17" s="9">
        <v>-0.47402597402597402</v>
      </c>
      <c r="AD17" s="9">
        <v>-0.69480519480519476</v>
      </c>
      <c r="AG17" s="4" t="s">
        <v>102</v>
      </c>
      <c r="AH17" s="2">
        <v>65.051331168831169</v>
      </c>
      <c r="AI17" s="2">
        <v>130.27160493827159</v>
      </c>
      <c r="AJ17" s="2">
        <v>239.30799999999999</v>
      </c>
      <c r="AL17" s="4" t="s">
        <v>102</v>
      </c>
      <c r="AM17" s="2"/>
      <c r="AN17" s="2">
        <v>65.220273769440425</v>
      </c>
      <c r="AO17" s="2">
        <v>174.25666883116884</v>
      </c>
      <c r="AQ17" s="4" t="s">
        <v>102</v>
      </c>
      <c r="AR17" s="20"/>
      <c r="AS17" s="9">
        <v>1.0025970660027046</v>
      </c>
      <c r="AT17" s="9">
        <v>2.6787563866896322</v>
      </c>
    </row>
    <row r="18" spans="2:46" x14ac:dyDescent="0.2">
      <c r="B18" s="4" t="s">
        <v>103</v>
      </c>
      <c r="C18" s="1">
        <v>3162.1260000000002</v>
      </c>
      <c r="D18" s="1">
        <v>2780</v>
      </c>
      <c r="E18" s="1">
        <v>3471.2020000000002</v>
      </c>
      <c r="G18" s="4" t="s">
        <v>103</v>
      </c>
      <c r="H18" s="1"/>
      <c r="I18" s="1">
        <v>-382.1260000000002</v>
      </c>
      <c r="J18" s="1">
        <v>309.07600000000002</v>
      </c>
      <c r="K18" s="1"/>
      <c r="L18" s="4" t="s">
        <v>103</v>
      </c>
      <c r="M18" s="20"/>
      <c r="N18" s="9">
        <v>-0.12084464692425291</v>
      </c>
      <c r="O18" s="9">
        <v>9.7743100686057419E-2</v>
      </c>
      <c r="P18" s="9"/>
      <c r="Q18" s="4" t="s">
        <v>103</v>
      </c>
      <c r="R18" s="1">
        <v>50</v>
      </c>
      <c r="S18" s="1">
        <v>22</v>
      </c>
      <c r="T18" s="1">
        <v>15</v>
      </c>
      <c r="V18" s="4" t="s">
        <v>103</v>
      </c>
      <c r="W18" s="1"/>
      <c r="X18" s="1">
        <v>-28</v>
      </c>
      <c r="Y18" s="1">
        <v>-35</v>
      </c>
      <c r="AA18" s="4" t="s">
        <v>103</v>
      </c>
      <c r="AB18" s="9"/>
      <c r="AC18" s="9">
        <v>-0.56000000000000005</v>
      </c>
      <c r="AD18" s="9">
        <v>-0.7</v>
      </c>
      <c r="AG18" s="4" t="s">
        <v>103</v>
      </c>
      <c r="AH18" s="2">
        <v>63.242520000000006</v>
      </c>
      <c r="AI18" s="2">
        <v>126.36363636363636</v>
      </c>
      <c r="AJ18" s="2">
        <v>231.41346666666666</v>
      </c>
      <c r="AL18" s="4" t="s">
        <v>103</v>
      </c>
      <c r="AM18" s="2"/>
      <c r="AN18" s="2">
        <v>63.121116363636354</v>
      </c>
      <c r="AO18" s="2">
        <v>168.17094666666665</v>
      </c>
      <c r="AQ18" s="4" t="s">
        <v>103</v>
      </c>
      <c r="AR18" s="20"/>
      <c r="AS18" s="9">
        <v>0.99808034789942501</v>
      </c>
      <c r="AT18" s="9">
        <v>2.6591436689535244</v>
      </c>
    </row>
    <row r="19" spans="2:46" x14ac:dyDescent="0.2">
      <c r="B19" s="4" t="s">
        <v>104</v>
      </c>
      <c r="C19" s="1">
        <v>2834.16</v>
      </c>
      <c r="D19" s="1">
        <v>2694</v>
      </c>
      <c r="E19" s="1">
        <v>3569.7379999999998</v>
      </c>
      <c r="G19" s="4" t="s">
        <v>104</v>
      </c>
      <c r="H19" s="1"/>
      <c r="I19" s="1">
        <v>-140.15999999999985</v>
      </c>
      <c r="J19" s="1">
        <v>735.57799999999997</v>
      </c>
      <c r="K19" s="1"/>
      <c r="L19" s="4" t="s">
        <v>104</v>
      </c>
      <c r="M19" s="20"/>
      <c r="N19" s="9">
        <v>-4.9453806418833048E-2</v>
      </c>
      <c r="O19" s="9">
        <v>0.25954004008242304</v>
      </c>
      <c r="P19" s="9"/>
      <c r="Q19" s="4" t="s">
        <v>104</v>
      </c>
      <c r="R19" s="1">
        <v>41</v>
      </c>
      <c r="S19" s="1">
        <v>23</v>
      </c>
      <c r="T19" s="1">
        <v>14</v>
      </c>
      <c r="V19" s="4" t="s">
        <v>104</v>
      </c>
      <c r="W19" s="1"/>
      <c r="X19" s="1">
        <v>-18</v>
      </c>
      <c r="Y19" s="1">
        <v>-27</v>
      </c>
      <c r="AA19" s="4" t="s">
        <v>104</v>
      </c>
      <c r="AB19" s="9"/>
      <c r="AC19" s="9">
        <v>-0.43902439024390244</v>
      </c>
      <c r="AD19" s="9">
        <v>-0.65853658536585369</v>
      </c>
      <c r="AG19" s="4" t="s">
        <v>104</v>
      </c>
      <c r="AH19" s="2">
        <v>69.125853658536585</v>
      </c>
      <c r="AI19" s="2">
        <v>117.1304347826087</v>
      </c>
      <c r="AJ19" s="2">
        <v>254.98128571428572</v>
      </c>
      <c r="AL19" s="4" t="s">
        <v>104</v>
      </c>
      <c r="AM19" s="2"/>
      <c r="AN19" s="2">
        <v>48.004581124072118</v>
      </c>
      <c r="AO19" s="2">
        <v>185.85543205574913</v>
      </c>
      <c r="AQ19" s="4" t="s">
        <v>104</v>
      </c>
      <c r="AR19" s="20"/>
      <c r="AS19" s="9">
        <v>0.69445191029686282</v>
      </c>
      <c r="AT19" s="9">
        <v>2.6886529745270962</v>
      </c>
    </row>
    <row r="20" spans="2:46" x14ac:dyDescent="0.2">
      <c r="B20" s="4" t="s">
        <v>105</v>
      </c>
      <c r="C20" s="1">
        <v>11489.51</v>
      </c>
      <c r="D20" s="1">
        <v>10692</v>
      </c>
      <c r="E20" s="1">
        <v>9457.1090000000004</v>
      </c>
      <c r="G20" s="4" t="s">
        <v>105</v>
      </c>
      <c r="H20" s="1"/>
      <c r="I20" s="1">
        <v>-797.51000000000022</v>
      </c>
      <c r="J20" s="1">
        <v>-2032.4009999999998</v>
      </c>
      <c r="K20" s="1"/>
      <c r="L20" s="4" t="s">
        <v>105</v>
      </c>
      <c r="M20" s="20"/>
      <c r="N20" s="9">
        <v>-6.9412011478296301E-2</v>
      </c>
      <c r="O20" s="9">
        <v>-0.17689187789557603</v>
      </c>
      <c r="P20" s="9"/>
      <c r="Q20" s="4" t="s">
        <v>105</v>
      </c>
      <c r="R20" s="1">
        <v>145</v>
      </c>
      <c r="S20" s="1">
        <v>98</v>
      </c>
      <c r="T20" s="1">
        <v>52</v>
      </c>
      <c r="V20" s="4" t="s">
        <v>105</v>
      </c>
      <c r="W20" s="1"/>
      <c r="X20" s="1">
        <v>-47</v>
      </c>
      <c r="Y20" s="1">
        <v>-93</v>
      </c>
      <c r="AA20" s="4" t="s">
        <v>105</v>
      </c>
      <c r="AB20" s="9"/>
      <c r="AC20" s="9">
        <v>-0.32413793103448274</v>
      </c>
      <c r="AD20" s="9">
        <v>-0.64137931034482754</v>
      </c>
      <c r="AG20" s="4" t="s">
        <v>105</v>
      </c>
      <c r="AH20" s="2">
        <v>79.238</v>
      </c>
      <c r="AI20" s="2">
        <v>109.10204081632654</v>
      </c>
      <c r="AJ20" s="2">
        <v>181.86748076923078</v>
      </c>
      <c r="AL20" s="4" t="s">
        <v>105</v>
      </c>
      <c r="AM20" s="2"/>
      <c r="AN20" s="2">
        <v>29.864040816326536</v>
      </c>
      <c r="AO20" s="2">
        <v>102.62948076923078</v>
      </c>
      <c r="AQ20" s="4" t="s">
        <v>105</v>
      </c>
      <c r="AR20" s="20"/>
      <c r="AS20" s="9">
        <v>0.37689039118007189</v>
      </c>
      <c r="AT20" s="9">
        <v>1.29520534048349</v>
      </c>
    </row>
    <row r="21" spans="2:46" x14ac:dyDescent="0.2">
      <c r="B21" s="4" t="s">
        <v>106</v>
      </c>
      <c r="C21" s="1">
        <v>8016.6959999999999</v>
      </c>
      <c r="D21" s="1">
        <v>8049</v>
      </c>
      <c r="E21" s="1">
        <v>7412.4690000000001</v>
      </c>
      <c r="G21" s="4" t="s">
        <v>106</v>
      </c>
      <c r="H21" s="1"/>
      <c r="I21" s="1">
        <v>32.304000000000087</v>
      </c>
      <c r="J21" s="1">
        <v>-604.22699999999986</v>
      </c>
      <c r="K21" s="1"/>
      <c r="L21" s="4" t="s">
        <v>106</v>
      </c>
      <c r="M21" s="20"/>
      <c r="N21" s="9">
        <v>4.0295902451583654E-3</v>
      </c>
      <c r="O21" s="9">
        <v>-7.5371075565295209E-2</v>
      </c>
      <c r="P21" s="9"/>
      <c r="Q21" s="4" t="s">
        <v>106</v>
      </c>
      <c r="R21" s="1">
        <v>111</v>
      </c>
      <c r="S21" s="1">
        <v>72</v>
      </c>
      <c r="T21" s="1">
        <v>45</v>
      </c>
      <c r="V21" s="4" t="s">
        <v>106</v>
      </c>
      <c r="W21" s="1"/>
      <c r="X21" s="1">
        <v>-39</v>
      </c>
      <c r="Y21" s="1">
        <v>-66</v>
      </c>
      <c r="AA21" s="4" t="s">
        <v>106</v>
      </c>
      <c r="AB21" s="9"/>
      <c r="AC21" s="9">
        <v>-0.35135135135135137</v>
      </c>
      <c r="AD21" s="9">
        <v>-0.59459459459459463</v>
      </c>
      <c r="AG21" s="4" t="s">
        <v>106</v>
      </c>
      <c r="AH21" s="2">
        <v>72.222486486486488</v>
      </c>
      <c r="AI21" s="2">
        <v>111.79166666666667</v>
      </c>
      <c r="AJ21" s="2">
        <v>164.72153333333333</v>
      </c>
      <c r="AL21" s="4" t="s">
        <v>106</v>
      </c>
      <c r="AM21" s="2"/>
      <c r="AN21" s="2">
        <v>39.569180180180183</v>
      </c>
      <c r="AO21" s="2">
        <v>92.499046846846838</v>
      </c>
      <c r="AQ21" s="4" t="s">
        <v>106</v>
      </c>
      <c r="AR21" s="20"/>
      <c r="AS21" s="9">
        <v>0.54787895162795253</v>
      </c>
      <c r="AT21" s="9">
        <v>1.2807513469389382</v>
      </c>
    </row>
    <row r="22" spans="2:46" x14ac:dyDescent="0.2">
      <c r="B22" s="4" t="s">
        <v>107</v>
      </c>
      <c r="C22" s="1">
        <v>10302.880999999999</v>
      </c>
      <c r="D22" s="1">
        <v>11098</v>
      </c>
      <c r="E22" s="1">
        <v>12139.441000000001</v>
      </c>
      <c r="G22" s="4" t="s">
        <v>107</v>
      </c>
      <c r="H22" s="1"/>
      <c r="I22" s="1">
        <v>795.1190000000006</v>
      </c>
      <c r="J22" s="1">
        <v>1836.5600000000013</v>
      </c>
      <c r="K22" s="1"/>
      <c r="L22" s="4" t="s">
        <v>107</v>
      </c>
      <c r="M22" s="20"/>
      <c r="N22" s="9">
        <v>7.7174433054210817E-2</v>
      </c>
      <c r="O22" s="9">
        <v>0.17825693609389465</v>
      </c>
      <c r="P22" s="9"/>
      <c r="Q22" s="4" t="s">
        <v>107</v>
      </c>
      <c r="R22" s="1">
        <v>99</v>
      </c>
      <c r="S22" s="1">
        <v>76</v>
      </c>
      <c r="T22" s="1">
        <v>48</v>
      </c>
      <c r="V22" s="4" t="s">
        <v>107</v>
      </c>
      <c r="W22" s="1"/>
      <c r="X22" s="1">
        <v>-23</v>
      </c>
      <c r="Y22" s="1">
        <v>-51</v>
      </c>
      <c r="AA22" s="4" t="s">
        <v>107</v>
      </c>
      <c r="AB22" s="9"/>
      <c r="AC22" s="9">
        <v>-0.23232323232323232</v>
      </c>
      <c r="AD22" s="9">
        <v>-0.51515151515151514</v>
      </c>
      <c r="AG22" s="4" t="s">
        <v>107</v>
      </c>
      <c r="AH22" s="2">
        <v>104.06950505050504</v>
      </c>
      <c r="AI22" s="2">
        <v>146.02631578947367</v>
      </c>
      <c r="AJ22" s="2">
        <v>252.90502083333334</v>
      </c>
      <c r="AL22" s="4" t="s">
        <v>107</v>
      </c>
      <c r="AM22" s="2"/>
      <c r="AN22" s="2">
        <v>41.956810738968628</v>
      </c>
      <c r="AO22" s="2">
        <v>148.83551578282828</v>
      </c>
      <c r="AQ22" s="4" t="s">
        <v>107</v>
      </c>
      <c r="AR22" s="20"/>
      <c r="AS22" s="9">
        <v>0.40316143253114295</v>
      </c>
      <c r="AT22" s="9">
        <v>1.4301549306936576</v>
      </c>
    </row>
    <row r="23" spans="2:46" x14ac:dyDescent="0.2">
      <c r="B23" s="4" t="s">
        <v>108</v>
      </c>
      <c r="C23" s="1">
        <v>9104.7819999999992</v>
      </c>
      <c r="D23" s="1">
        <v>7855</v>
      </c>
      <c r="E23" s="1">
        <v>8630.7489999999998</v>
      </c>
      <c r="G23" s="4" t="s">
        <v>108</v>
      </c>
      <c r="H23" s="1"/>
      <c r="I23" s="1">
        <v>-1249.7819999999992</v>
      </c>
      <c r="J23" s="1">
        <v>-474.03299999999945</v>
      </c>
      <c r="K23" s="1"/>
      <c r="L23" s="4" t="s">
        <v>108</v>
      </c>
      <c r="M23" s="20"/>
      <c r="N23" s="9">
        <v>-0.13726654850165543</v>
      </c>
      <c r="O23" s="9">
        <v>-5.2064179021529509E-2</v>
      </c>
      <c r="P23" s="9"/>
      <c r="Q23" s="4" t="s">
        <v>108</v>
      </c>
      <c r="R23" s="1">
        <v>132</v>
      </c>
      <c r="S23" s="1">
        <v>64</v>
      </c>
      <c r="T23" s="1">
        <v>36</v>
      </c>
      <c r="V23" s="4" t="s">
        <v>108</v>
      </c>
      <c r="W23" s="1"/>
      <c r="X23" s="1">
        <v>-68</v>
      </c>
      <c r="Y23" s="1">
        <v>-96</v>
      </c>
      <c r="AA23" s="4" t="s">
        <v>108</v>
      </c>
      <c r="AB23" s="9"/>
      <c r="AC23" s="9">
        <v>-0.51515151515151514</v>
      </c>
      <c r="AD23" s="9">
        <v>-0.72727272727272729</v>
      </c>
      <c r="AG23" s="4" t="s">
        <v>108</v>
      </c>
      <c r="AH23" s="2">
        <v>68.975621212121212</v>
      </c>
      <c r="AI23" s="2">
        <v>122.734375</v>
      </c>
      <c r="AJ23" s="2">
        <v>239.74302777777777</v>
      </c>
      <c r="AL23" s="4" t="s">
        <v>108</v>
      </c>
      <c r="AM23" s="2"/>
      <c r="AN23" s="2">
        <v>53.758753787878788</v>
      </c>
      <c r="AO23" s="2">
        <v>170.76740656565656</v>
      </c>
      <c r="AQ23" s="4" t="s">
        <v>108</v>
      </c>
      <c r="AR23" s="20"/>
      <c r="AS23" s="9">
        <v>0.77938774371533559</v>
      </c>
      <c r="AT23" s="9">
        <v>2.4757646769210582</v>
      </c>
    </row>
    <row r="24" spans="2:46" x14ac:dyDescent="0.2">
      <c r="B24" s="4" t="s">
        <v>109</v>
      </c>
      <c r="C24" s="1">
        <v>6408.2820000000002</v>
      </c>
      <c r="D24" s="1">
        <v>5504</v>
      </c>
      <c r="E24" s="1">
        <v>6058.6469999999999</v>
      </c>
      <c r="G24" s="4" t="s">
        <v>109</v>
      </c>
      <c r="H24" s="1"/>
      <c r="I24" s="1">
        <v>-904.28200000000015</v>
      </c>
      <c r="J24" s="1">
        <v>-349.63500000000022</v>
      </c>
      <c r="K24" s="1"/>
      <c r="L24" s="4" t="s">
        <v>109</v>
      </c>
      <c r="M24" s="20"/>
      <c r="N24" s="9">
        <v>-0.14111145545717246</v>
      </c>
      <c r="O24" s="9">
        <v>-5.4559864874860406E-2</v>
      </c>
      <c r="P24" s="9"/>
      <c r="Q24" s="4" t="s">
        <v>109</v>
      </c>
      <c r="R24" s="1">
        <v>97</v>
      </c>
      <c r="S24" s="1">
        <v>54</v>
      </c>
      <c r="T24" s="1">
        <v>38</v>
      </c>
      <c r="V24" s="4" t="s">
        <v>109</v>
      </c>
      <c r="W24" s="1"/>
      <c r="X24" s="1">
        <v>-43</v>
      </c>
      <c r="Y24" s="1">
        <v>-59</v>
      </c>
      <c r="AA24" s="4" t="s">
        <v>109</v>
      </c>
      <c r="AB24" s="9"/>
      <c r="AC24" s="9">
        <v>-0.44329896907216493</v>
      </c>
      <c r="AD24" s="9">
        <v>-0.60824742268041232</v>
      </c>
      <c r="AG24" s="4" t="s">
        <v>109</v>
      </c>
      <c r="AH24" s="2">
        <v>66.064762886597933</v>
      </c>
      <c r="AI24" s="2">
        <v>101.92592592592592</v>
      </c>
      <c r="AJ24" s="2">
        <v>159.43807894736844</v>
      </c>
      <c r="AL24" s="4" t="s">
        <v>109</v>
      </c>
      <c r="AM24" s="2"/>
      <c r="AN24" s="2">
        <v>35.861163039327991</v>
      </c>
      <c r="AO24" s="2">
        <v>93.373316060770506</v>
      </c>
      <c r="AQ24" s="4" t="s">
        <v>109</v>
      </c>
      <c r="AR24" s="20"/>
      <c r="AS24" s="9">
        <v>0.54281831149359772</v>
      </c>
      <c r="AT24" s="9">
        <v>1.413360344924699</v>
      </c>
    </row>
    <row r="25" spans="2:46" x14ac:dyDescent="0.2">
      <c r="B25" s="4" t="s">
        <v>110</v>
      </c>
      <c r="C25" s="1">
        <v>3428.9209999999998</v>
      </c>
      <c r="D25" s="1">
        <v>2606</v>
      </c>
      <c r="E25" s="1">
        <v>2277.6480000000001</v>
      </c>
      <c r="G25" s="4" t="s">
        <v>110</v>
      </c>
      <c r="H25" s="1"/>
      <c r="I25" s="1">
        <v>-822.92099999999982</v>
      </c>
      <c r="J25" s="1">
        <v>-1151.2729999999997</v>
      </c>
      <c r="K25" s="1"/>
      <c r="L25" s="4" t="s">
        <v>110</v>
      </c>
      <c r="M25" s="20"/>
      <c r="N25" s="9">
        <v>-0.23999415559588566</v>
      </c>
      <c r="O25" s="9">
        <v>-0.33575372544307663</v>
      </c>
      <c r="P25" s="9"/>
      <c r="Q25" s="4" t="s">
        <v>110</v>
      </c>
      <c r="R25" s="1">
        <v>66</v>
      </c>
      <c r="S25" s="1">
        <v>29</v>
      </c>
      <c r="T25" s="1">
        <v>20</v>
      </c>
      <c r="V25" s="4" t="s">
        <v>110</v>
      </c>
      <c r="W25" s="1"/>
      <c r="X25" s="1">
        <v>-37</v>
      </c>
      <c r="Y25" s="1">
        <v>-46</v>
      </c>
      <c r="AA25" s="4" t="s">
        <v>110</v>
      </c>
      <c r="AB25" s="9"/>
      <c r="AC25" s="9">
        <v>-0.56060606060606055</v>
      </c>
      <c r="AD25" s="9">
        <v>-0.69696969696969702</v>
      </c>
      <c r="AG25" s="4" t="s">
        <v>110</v>
      </c>
      <c r="AH25" s="2">
        <v>51.953348484848483</v>
      </c>
      <c r="AI25" s="2">
        <v>89.862068965517238</v>
      </c>
      <c r="AJ25" s="2">
        <v>113.88239999999999</v>
      </c>
      <c r="AL25" s="4" t="s">
        <v>110</v>
      </c>
      <c r="AM25" s="2"/>
      <c r="AN25" s="2">
        <v>37.908720480668755</v>
      </c>
      <c r="AO25" s="2">
        <v>61.929051515151507</v>
      </c>
      <c r="AQ25" s="4" t="s">
        <v>110</v>
      </c>
      <c r="AR25" s="20"/>
      <c r="AS25" s="9">
        <v>0.72966847347143249</v>
      </c>
      <c r="AT25" s="9">
        <v>1.1920127060378467</v>
      </c>
    </row>
    <row r="26" spans="2:46" x14ac:dyDescent="0.2">
      <c r="B26" s="4" t="s">
        <v>141</v>
      </c>
      <c r="C26" s="1">
        <v>13234.438</v>
      </c>
      <c r="D26" s="1">
        <v>12906</v>
      </c>
      <c r="E26" s="1">
        <v>12820.121999999999</v>
      </c>
      <c r="G26" s="4" t="s">
        <v>141</v>
      </c>
      <c r="H26" s="1"/>
      <c r="I26" s="1">
        <v>-328.4380000000001</v>
      </c>
      <c r="J26" s="1">
        <v>-414.31600000000071</v>
      </c>
      <c r="L26" s="4" t="s">
        <v>141</v>
      </c>
      <c r="M26" s="20"/>
      <c r="N26" s="9">
        <v>-2.4816920824291905E-2</v>
      </c>
      <c r="O26" s="9">
        <v>-3.1305900560341188E-2</v>
      </c>
      <c r="P26" s="9"/>
      <c r="Q26" s="4" t="s">
        <v>141</v>
      </c>
      <c r="R26" s="1">
        <v>217</v>
      </c>
      <c r="S26" s="1">
        <v>137</v>
      </c>
      <c r="T26" s="1">
        <v>86</v>
      </c>
      <c r="V26" s="4" t="s">
        <v>141</v>
      </c>
      <c r="W26" s="1"/>
      <c r="X26" s="1">
        <v>-80</v>
      </c>
      <c r="Y26" s="1">
        <v>-131</v>
      </c>
      <c r="AA26" s="4" t="s">
        <v>141</v>
      </c>
      <c r="AB26" s="9"/>
      <c r="AC26" s="9">
        <v>-0.3686635944700461</v>
      </c>
      <c r="AD26" s="9">
        <v>-0.60368663594470051</v>
      </c>
      <c r="AG26" s="4" t="s">
        <v>141</v>
      </c>
      <c r="AH26" s="2">
        <v>60.988193548387095</v>
      </c>
      <c r="AI26" s="2">
        <v>94.204379562043798</v>
      </c>
      <c r="AJ26" s="2">
        <v>149.07118604651163</v>
      </c>
      <c r="AL26" s="4" t="s">
        <v>141</v>
      </c>
      <c r="AM26" s="2"/>
      <c r="AN26" s="2">
        <v>33.216186013656703</v>
      </c>
      <c r="AO26" s="2">
        <v>88.082992498124526</v>
      </c>
      <c r="AQ26" s="4" t="s">
        <v>141</v>
      </c>
      <c r="AR26" s="20"/>
      <c r="AS26" s="9">
        <v>0.54463305241699755</v>
      </c>
      <c r="AT26" s="9">
        <v>1.4442630183535579</v>
      </c>
    </row>
    <row r="27" spans="2:46" x14ac:dyDescent="0.2">
      <c r="B27" s="4" t="s">
        <v>111</v>
      </c>
      <c r="C27" s="1">
        <v>8054.0559999999996</v>
      </c>
      <c r="D27" s="1">
        <v>7458</v>
      </c>
      <c r="E27" s="1">
        <v>8112.9589999999998</v>
      </c>
      <c r="G27" s="4" t="s">
        <v>111</v>
      </c>
      <c r="H27" s="1"/>
      <c r="I27" s="1">
        <v>-596.05599999999959</v>
      </c>
      <c r="J27" s="1">
        <v>58.903000000000247</v>
      </c>
      <c r="L27" s="4" t="s">
        <v>111</v>
      </c>
      <c r="M27" s="20"/>
      <c r="N27" s="9">
        <v>-7.4006935139263944E-2</v>
      </c>
      <c r="O27" s="9">
        <v>7.3134579645336775E-3</v>
      </c>
      <c r="P27" s="9"/>
      <c r="Q27" s="4" t="s">
        <v>111</v>
      </c>
      <c r="R27" s="1">
        <v>110</v>
      </c>
      <c r="S27" s="1">
        <v>66</v>
      </c>
      <c r="T27" s="1">
        <v>45</v>
      </c>
      <c r="V27" s="4" t="s">
        <v>111</v>
      </c>
      <c r="W27" s="1"/>
      <c r="X27" s="1">
        <v>-44</v>
      </c>
      <c r="Y27" s="1">
        <v>-65</v>
      </c>
      <c r="AA27" s="4" t="s">
        <v>111</v>
      </c>
      <c r="AB27" s="9"/>
      <c r="AC27" s="9">
        <v>-0.4</v>
      </c>
      <c r="AD27" s="9">
        <v>-0.59090909090909094</v>
      </c>
      <c r="AG27" s="4" t="s">
        <v>111</v>
      </c>
      <c r="AH27" s="2">
        <v>73.21869090909091</v>
      </c>
      <c r="AI27" s="2">
        <v>113</v>
      </c>
      <c r="AJ27" s="2">
        <v>180.28797777777777</v>
      </c>
      <c r="AL27" s="4" t="s">
        <v>111</v>
      </c>
      <c r="AM27" s="2"/>
      <c r="AN27" s="2">
        <v>39.78130909090909</v>
      </c>
      <c r="AO27" s="2">
        <v>107.06928686868686</v>
      </c>
      <c r="AQ27" s="4" t="s">
        <v>111</v>
      </c>
      <c r="AR27" s="20"/>
      <c r="AS27" s="9">
        <v>0.54332177476789334</v>
      </c>
      <c r="AT27" s="9">
        <v>1.4623217861355267</v>
      </c>
    </row>
    <row r="28" spans="2:46" x14ac:dyDescent="0.2">
      <c r="B28" s="4" t="s">
        <v>112</v>
      </c>
      <c r="C28" s="1">
        <v>5203.8019999999997</v>
      </c>
      <c r="D28" s="1">
        <v>3870</v>
      </c>
      <c r="E28" s="1">
        <v>3077.8649999999998</v>
      </c>
      <c r="G28" s="4" t="s">
        <v>112</v>
      </c>
      <c r="H28" s="1"/>
      <c r="I28" s="1">
        <v>-1333.8019999999997</v>
      </c>
      <c r="J28" s="1">
        <v>-2125.9369999999999</v>
      </c>
      <c r="L28" s="4" t="s">
        <v>112</v>
      </c>
      <c r="M28" s="20"/>
      <c r="N28" s="9">
        <v>-0.2563129803939504</v>
      </c>
      <c r="O28" s="9">
        <v>-0.40853533627912825</v>
      </c>
      <c r="P28" s="9"/>
      <c r="Q28" s="4" t="s">
        <v>112</v>
      </c>
      <c r="R28" s="1">
        <v>77</v>
      </c>
      <c r="S28" s="1">
        <v>38</v>
      </c>
      <c r="T28" s="1">
        <v>15</v>
      </c>
      <c r="V28" s="4" t="s">
        <v>112</v>
      </c>
      <c r="W28" s="1"/>
      <c r="X28" s="1">
        <v>-39</v>
      </c>
      <c r="Y28" s="1">
        <v>-62</v>
      </c>
      <c r="AA28" s="4" t="s">
        <v>112</v>
      </c>
      <c r="AB28" s="9"/>
      <c r="AC28" s="9">
        <v>-0.50649350649350644</v>
      </c>
      <c r="AD28" s="9">
        <v>-0.80519480519480524</v>
      </c>
      <c r="AG28" s="4" t="s">
        <v>112</v>
      </c>
      <c r="AH28" s="2">
        <v>67.581844155844152</v>
      </c>
      <c r="AI28" s="2">
        <v>101.84210526315789</v>
      </c>
      <c r="AJ28" s="2">
        <v>205.191</v>
      </c>
      <c r="AL28" s="4" t="s">
        <v>112</v>
      </c>
      <c r="AM28" s="2"/>
      <c r="AN28" s="2">
        <v>34.260261107313738</v>
      </c>
      <c r="AO28" s="2">
        <v>137.60915584415585</v>
      </c>
      <c r="AQ28" s="4" t="s">
        <v>112</v>
      </c>
      <c r="AR28" s="20"/>
      <c r="AS28" s="9">
        <v>0.50694475025436359</v>
      </c>
      <c r="AT28" s="9">
        <v>2.036185273767142</v>
      </c>
    </row>
    <row r="29" spans="2:46" x14ac:dyDescent="0.2">
      <c r="B29" s="4" t="s">
        <v>113</v>
      </c>
      <c r="C29" s="1">
        <v>1694.133</v>
      </c>
      <c r="D29" s="1">
        <v>1106</v>
      </c>
      <c r="E29" s="1">
        <v>1210.597</v>
      </c>
      <c r="G29" s="4" t="s">
        <v>113</v>
      </c>
      <c r="H29" s="1"/>
      <c r="I29" s="1">
        <v>-588.13300000000004</v>
      </c>
      <c r="J29" s="1">
        <v>-483.53600000000006</v>
      </c>
      <c r="L29" s="4" t="s">
        <v>113</v>
      </c>
      <c r="M29" s="20"/>
      <c r="N29" s="9">
        <v>-0.34715869415211204</v>
      </c>
      <c r="O29" s="9">
        <v>-0.28541796895521193</v>
      </c>
      <c r="P29" s="9"/>
      <c r="Q29" s="4" t="s">
        <v>113</v>
      </c>
      <c r="R29" s="1">
        <v>22</v>
      </c>
      <c r="S29" s="1">
        <v>9</v>
      </c>
      <c r="T29" s="1">
        <v>7</v>
      </c>
      <c r="V29" s="4" t="s">
        <v>113</v>
      </c>
      <c r="W29" s="1"/>
      <c r="X29" s="1">
        <v>-13</v>
      </c>
      <c r="Y29" s="1">
        <v>-15</v>
      </c>
      <c r="AA29" s="4" t="s">
        <v>113</v>
      </c>
      <c r="AB29" s="9"/>
      <c r="AC29" s="9">
        <v>-0.59090909090909094</v>
      </c>
      <c r="AD29" s="9">
        <v>-0.68181818181818177</v>
      </c>
      <c r="AG29" s="4" t="s">
        <v>113</v>
      </c>
      <c r="AH29" s="2">
        <v>77.006045454545458</v>
      </c>
      <c r="AI29" s="2">
        <v>122.88888888888889</v>
      </c>
      <c r="AJ29" s="2">
        <v>172.94242857142859</v>
      </c>
      <c r="AL29" s="4" t="s">
        <v>113</v>
      </c>
      <c r="AM29" s="2"/>
      <c r="AN29" s="2">
        <v>45.882843434343428</v>
      </c>
      <c r="AO29" s="2">
        <v>95.936383116883135</v>
      </c>
      <c r="AQ29" s="4" t="s">
        <v>113</v>
      </c>
      <c r="AR29" s="20"/>
      <c r="AS29" s="9">
        <v>0.5958343031837261</v>
      </c>
      <c r="AT29" s="9">
        <v>1.245829240426477</v>
      </c>
    </row>
    <row r="30" spans="2:46" x14ac:dyDescent="0.2">
      <c r="B30" s="4" t="s">
        <v>114</v>
      </c>
      <c r="C30" s="1">
        <v>1966.4970000000001</v>
      </c>
      <c r="D30" s="1">
        <v>1735</v>
      </c>
      <c r="E30" s="1">
        <v>2065.7919999999999</v>
      </c>
      <c r="G30" s="4" t="s">
        <v>114</v>
      </c>
      <c r="H30" s="1"/>
      <c r="I30" s="1">
        <v>-231.49700000000007</v>
      </c>
      <c r="J30" s="1">
        <v>99.294999999999845</v>
      </c>
      <c r="L30" s="4" t="s">
        <v>114</v>
      </c>
      <c r="M30" s="20"/>
      <c r="N30" s="9">
        <v>-0.11772049486981168</v>
      </c>
      <c r="O30" s="9">
        <v>5.0493339171125022E-2</v>
      </c>
      <c r="P30" s="9"/>
      <c r="Q30" s="4" t="s">
        <v>114</v>
      </c>
      <c r="R30" s="1">
        <v>26</v>
      </c>
      <c r="S30" s="1">
        <v>17</v>
      </c>
      <c r="T30" s="1">
        <v>11</v>
      </c>
      <c r="V30" s="4" t="s">
        <v>114</v>
      </c>
      <c r="W30" s="1"/>
      <c r="X30" s="1">
        <v>-9</v>
      </c>
      <c r="Y30" s="1">
        <v>-15</v>
      </c>
      <c r="AA30" s="4" t="s">
        <v>114</v>
      </c>
      <c r="AB30" s="9"/>
      <c r="AC30" s="9">
        <v>-0.34615384615384615</v>
      </c>
      <c r="AD30" s="9">
        <v>-0.57692307692307687</v>
      </c>
      <c r="AG30" s="4" t="s">
        <v>114</v>
      </c>
      <c r="AH30" s="2">
        <v>75.634500000000003</v>
      </c>
      <c r="AI30" s="2">
        <v>102.05882352941177</v>
      </c>
      <c r="AJ30" s="2">
        <v>187.79927272727272</v>
      </c>
      <c r="AL30" s="4" t="s">
        <v>114</v>
      </c>
      <c r="AM30" s="2"/>
      <c r="AN30" s="2">
        <v>26.424323529411765</v>
      </c>
      <c r="AO30" s="2">
        <v>112.16477272727272</v>
      </c>
      <c r="AQ30" s="4" t="s">
        <v>114</v>
      </c>
      <c r="AR30" s="20"/>
      <c r="AS30" s="9">
        <v>0.34936865490499397</v>
      </c>
      <c r="AT30" s="9">
        <v>1.4829842562226592</v>
      </c>
    </row>
    <row r="31" spans="2:46" x14ac:dyDescent="0.2">
      <c r="B31" s="4" t="s">
        <v>115</v>
      </c>
      <c r="C31" s="1">
        <v>7163.73</v>
      </c>
      <c r="D31" s="1">
        <v>7595</v>
      </c>
      <c r="E31" s="1">
        <v>8762.1190000000006</v>
      </c>
      <c r="G31" s="4" t="s">
        <v>115</v>
      </c>
      <c r="H31" s="1"/>
      <c r="I31" s="1">
        <v>431.27000000000044</v>
      </c>
      <c r="J31" s="1">
        <v>1598.389000000001</v>
      </c>
      <c r="L31" s="4" t="s">
        <v>115</v>
      </c>
      <c r="M31" s="20"/>
      <c r="N31" s="9">
        <v>6.0201878071898363E-2</v>
      </c>
      <c r="O31" s="9">
        <v>0.22312245157201641</v>
      </c>
      <c r="P31" s="9"/>
      <c r="Q31" s="4" t="s">
        <v>115</v>
      </c>
      <c r="R31" s="1">
        <v>104</v>
      </c>
      <c r="S31" s="1">
        <v>61</v>
      </c>
      <c r="T31" s="1">
        <v>40</v>
      </c>
      <c r="V31" s="4" t="s">
        <v>115</v>
      </c>
      <c r="W31" s="1"/>
      <c r="X31" s="1">
        <v>-43</v>
      </c>
      <c r="Y31" s="1">
        <v>-64</v>
      </c>
      <c r="AA31" s="4" t="s">
        <v>115</v>
      </c>
      <c r="AB31" s="9"/>
      <c r="AC31" s="9">
        <v>-0.41346153846153844</v>
      </c>
      <c r="AD31" s="9">
        <v>-0.61538461538461542</v>
      </c>
      <c r="AG31" s="4" t="s">
        <v>115</v>
      </c>
      <c r="AH31" s="2">
        <v>68.882019230769231</v>
      </c>
      <c r="AI31" s="2">
        <v>124.50819672131148</v>
      </c>
      <c r="AJ31" s="2">
        <v>219.052975</v>
      </c>
      <c r="AL31" s="4" t="s">
        <v>115</v>
      </c>
      <c r="AM31" s="2"/>
      <c r="AN31" s="2">
        <v>55.626177490542247</v>
      </c>
      <c r="AO31" s="2">
        <v>150.17095576923077</v>
      </c>
      <c r="AQ31" s="4" t="s">
        <v>115</v>
      </c>
      <c r="AR31" s="20"/>
      <c r="AS31" s="9">
        <v>0.80755730031930206</v>
      </c>
      <c r="AT31" s="9">
        <v>2.1801183740872423</v>
      </c>
    </row>
    <row r="32" spans="2:46" x14ac:dyDescent="0.2">
      <c r="B32" s="4" t="s">
        <v>116</v>
      </c>
      <c r="C32" s="1">
        <v>1890.402</v>
      </c>
      <c r="D32" s="1">
        <v>2153</v>
      </c>
      <c r="E32" s="1">
        <v>2209.7069999999999</v>
      </c>
      <c r="G32" s="4" t="s">
        <v>116</v>
      </c>
      <c r="H32" s="1"/>
      <c r="I32" s="1">
        <v>262.59799999999996</v>
      </c>
      <c r="J32" s="1">
        <v>319.30499999999984</v>
      </c>
      <c r="L32" s="4" t="s">
        <v>116</v>
      </c>
      <c r="M32" s="20"/>
      <c r="N32" s="9">
        <v>0.13891119455015385</v>
      </c>
      <c r="O32" s="9">
        <v>0.16890851787080199</v>
      </c>
      <c r="P32" s="9"/>
      <c r="Q32" s="4" t="s">
        <v>116</v>
      </c>
      <c r="R32" s="1">
        <v>30</v>
      </c>
      <c r="S32" s="1">
        <v>21</v>
      </c>
      <c r="T32" s="1">
        <v>14</v>
      </c>
      <c r="V32" s="4" t="s">
        <v>116</v>
      </c>
      <c r="W32" s="1"/>
      <c r="X32" s="1">
        <v>-9</v>
      </c>
      <c r="Y32" s="1">
        <v>-16</v>
      </c>
      <c r="AA32" s="4" t="s">
        <v>116</v>
      </c>
      <c r="AB32" s="9"/>
      <c r="AC32" s="9">
        <v>-0.3</v>
      </c>
      <c r="AD32" s="9">
        <v>-0.53333333333333333</v>
      </c>
      <c r="AG32" s="4" t="s">
        <v>116</v>
      </c>
      <c r="AH32" s="2">
        <v>63.013400000000004</v>
      </c>
      <c r="AI32" s="2">
        <v>102.52380952380952</v>
      </c>
      <c r="AJ32" s="2">
        <v>157.83621428571428</v>
      </c>
      <c r="AL32" s="4" t="s">
        <v>116</v>
      </c>
      <c r="AM32" s="2"/>
      <c r="AN32" s="2">
        <v>39.510409523809514</v>
      </c>
      <c r="AO32" s="2">
        <v>94.822814285714273</v>
      </c>
      <c r="AQ32" s="4" t="s">
        <v>116</v>
      </c>
      <c r="AR32" s="20"/>
      <c r="AS32" s="9">
        <v>0.62701599221450532</v>
      </c>
      <c r="AT32" s="9">
        <v>1.5048039668660043</v>
      </c>
    </row>
    <row r="33" spans="2:46" x14ac:dyDescent="0.2">
      <c r="B33" s="4" t="s">
        <v>119</v>
      </c>
      <c r="C33" s="1">
        <v>1297.203</v>
      </c>
      <c r="D33" s="1">
        <v>740</v>
      </c>
      <c r="E33" s="1">
        <v>656.49300000000005</v>
      </c>
      <c r="G33" s="4" t="s">
        <v>119</v>
      </c>
      <c r="H33" s="1"/>
      <c r="I33" s="1">
        <v>-557.20299999999997</v>
      </c>
      <c r="J33" s="1">
        <v>-640.70999999999992</v>
      </c>
      <c r="L33" s="4" t="s">
        <v>119</v>
      </c>
      <c r="M33" s="20"/>
      <c r="N33" s="9">
        <v>-0.42954186815787504</v>
      </c>
      <c r="O33" s="9">
        <v>-0.4939165265575241</v>
      </c>
      <c r="P33" s="9"/>
      <c r="Q33" s="4" t="s">
        <v>119</v>
      </c>
      <c r="R33" s="1">
        <v>20</v>
      </c>
      <c r="S33" s="1">
        <v>5</v>
      </c>
      <c r="T33" s="1">
        <v>2</v>
      </c>
      <c r="V33" s="4" t="s">
        <v>119</v>
      </c>
      <c r="W33" s="1"/>
      <c r="X33" s="1">
        <v>-15</v>
      </c>
      <c r="Y33" s="1">
        <v>-18</v>
      </c>
      <c r="AA33" s="4" t="s">
        <v>119</v>
      </c>
      <c r="AB33" s="9"/>
      <c r="AC33" s="9">
        <v>-0.75</v>
      </c>
      <c r="AD33" s="9">
        <v>-0.9</v>
      </c>
      <c r="AG33" s="4" t="s">
        <v>119</v>
      </c>
      <c r="AH33" s="2">
        <v>64.860150000000004</v>
      </c>
      <c r="AI33" s="2">
        <v>148</v>
      </c>
      <c r="AJ33" s="2">
        <v>328.24650000000003</v>
      </c>
      <c r="AL33" s="4" t="s">
        <v>119</v>
      </c>
      <c r="AM33" s="2"/>
      <c r="AN33" s="2">
        <v>83.139849999999996</v>
      </c>
      <c r="AO33" s="2">
        <v>263.38634999999999</v>
      </c>
      <c r="AQ33" s="4" t="s">
        <v>119</v>
      </c>
      <c r="AR33" s="20"/>
      <c r="AS33" s="9">
        <v>1.2818325273684996</v>
      </c>
      <c r="AT33" s="9">
        <v>4.0608347344247582</v>
      </c>
    </row>
    <row r="34" spans="2:46" x14ac:dyDescent="0.2">
      <c r="B34" s="4" t="s">
        <v>120</v>
      </c>
      <c r="C34" s="1">
        <v>12070.352000000001</v>
      </c>
      <c r="D34" s="1">
        <v>8177</v>
      </c>
      <c r="E34" s="1">
        <v>6074.3729999999996</v>
      </c>
      <c r="G34" s="4" t="s">
        <v>120</v>
      </c>
      <c r="H34" s="1"/>
      <c r="I34" s="1">
        <v>-3893.3520000000008</v>
      </c>
      <c r="J34" s="1">
        <v>-5995.9790000000012</v>
      </c>
      <c r="L34" s="4" t="s">
        <v>120</v>
      </c>
      <c r="M34" s="20"/>
      <c r="N34" s="9">
        <v>-0.32255496774244863</v>
      </c>
      <c r="O34" s="9">
        <v>-0.49675262163025574</v>
      </c>
      <c r="P34" s="9"/>
      <c r="Q34" s="4" t="s">
        <v>120</v>
      </c>
      <c r="R34" s="1">
        <v>190</v>
      </c>
      <c r="S34" s="1">
        <v>76</v>
      </c>
      <c r="T34" s="1">
        <v>43</v>
      </c>
      <c r="V34" s="4" t="s">
        <v>120</v>
      </c>
      <c r="W34" s="1"/>
      <c r="X34" s="1">
        <v>-114</v>
      </c>
      <c r="Y34" s="1">
        <v>-147</v>
      </c>
      <c r="AA34" s="4" t="s">
        <v>120</v>
      </c>
      <c r="AB34" s="9"/>
      <c r="AC34" s="9">
        <v>-0.6</v>
      </c>
      <c r="AD34" s="9">
        <v>-0.77368421052631575</v>
      </c>
      <c r="AG34" s="4" t="s">
        <v>120</v>
      </c>
      <c r="AH34" s="2">
        <v>63.528168421052634</v>
      </c>
      <c r="AI34" s="2">
        <v>107.59210526315789</v>
      </c>
      <c r="AJ34" s="2">
        <v>141.26448837209304</v>
      </c>
      <c r="AL34" s="4" t="s">
        <v>120</v>
      </c>
      <c r="AM34" s="2"/>
      <c r="AN34" s="2">
        <v>44.063936842105257</v>
      </c>
      <c r="AO34" s="2">
        <v>77.7363199510404</v>
      </c>
      <c r="AQ34" s="4" t="s">
        <v>120</v>
      </c>
      <c r="AR34" s="20"/>
      <c r="AS34" s="9">
        <v>0.69361258064387832</v>
      </c>
      <c r="AT34" s="9">
        <v>1.2236512067500331</v>
      </c>
    </row>
    <row r="35" spans="2:46" x14ac:dyDescent="0.2">
      <c r="B35" s="4" t="s">
        <v>121</v>
      </c>
      <c r="C35" s="1">
        <v>1936.5319999999999</v>
      </c>
      <c r="D35" s="1">
        <v>1584</v>
      </c>
      <c r="E35" s="1">
        <v>1391.5530000000001</v>
      </c>
      <c r="G35" s="4" t="s">
        <v>121</v>
      </c>
      <c r="H35" s="1"/>
      <c r="I35" s="1">
        <v>-352.53199999999993</v>
      </c>
      <c r="J35" s="1">
        <v>-544.97899999999981</v>
      </c>
      <c r="L35" s="4" t="s">
        <v>121</v>
      </c>
      <c r="M35" s="20"/>
      <c r="N35" s="9">
        <v>-0.1820429510072645</v>
      </c>
      <c r="O35" s="9">
        <v>-0.28142008497664889</v>
      </c>
      <c r="P35" s="9"/>
      <c r="Q35" s="4" t="s">
        <v>121</v>
      </c>
      <c r="R35" s="1">
        <v>32</v>
      </c>
      <c r="S35" s="1">
        <v>11</v>
      </c>
      <c r="T35" s="1">
        <v>8</v>
      </c>
      <c r="V35" s="4" t="s">
        <v>121</v>
      </c>
      <c r="W35" s="1"/>
      <c r="X35" s="1">
        <v>-21</v>
      </c>
      <c r="Y35" s="1">
        <v>-24</v>
      </c>
      <c r="AA35" s="4" t="s">
        <v>121</v>
      </c>
      <c r="AB35" s="9"/>
      <c r="AC35" s="9">
        <v>-0.65625</v>
      </c>
      <c r="AD35" s="9">
        <v>-0.75</v>
      </c>
      <c r="AG35" s="4" t="s">
        <v>121</v>
      </c>
      <c r="AH35" s="2">
        <v>60.516624999999998</v>
      </c>
      <c r="AI35" s="2">
        <v>144</v>
      </c>
      <c r="AJ35" s="2">
        <v>173.94412500000001</v>
      </c>
      <c r="AL35" s="4" t="s">
        <v>121</v>
      </c>
      <c r="AM35" s="2"/>
      <c r="AN35" s="2">
        <v>83.483374999999995</v>
      </c>
      <c r="AO35" s="2">
        <v>113.42750000000001</v>
      </c>
      <c r="AQ35" s="4" t="s">
        <v>121</v>
      </c>
      <c r="AR35" s="20"/>
      <c r="AS35" s="9">
        <v>1.3795114152515942</v>
      </c>
      <c r="AT35" s="9">
        <v>1.8743196600934042</v>
      </c>
    </row>
    <row r="36" spans="2:46" x14ac:dyDescent="0.2">
      <c r="B36" s="4" t="s">
        <v>122</v>
      </c>
      <c r="C36" s="1">
        <v>22892.685000000001</v>
      </c>
      <c r="D36" s="1">
        <v>23820</v>
      </c>
      <c r="E36" s="1">
        <v>24460.425999999999</v>
      </c>
      <c r="G36" s="4" t="s">
        <v>122</v>
      </c>
      <c r="H36" s="1"/>
      <c r="I36" s="1">
        <v>927.31499999999869</v>
      </c>
      <c r="J36" s="1">
        <v>1567.7409999999982</v>
      </c>
      <c r="L36" s="4" t="s">
        <v>122</v>
      </c>
      <c r="M36" s="20"/>
      <c r="N36" s="9">
        <v>4.0507044062328149E-2</v>
      </c>
      <c r="O36" s="9">
        <v>6.8482181098459965E-2</v>
      </c>
      <c r="P36" s="9"/>
      <c r="Q36" s="4" t="s">
        <v>122</v>
      </c>
      <c r="R36" s="1">
        <v>254</v>
      </c>
      <c r="S36" s="1">
        <v>146</v>
      </c>
      <c r="T36" s="1">
        <v>89</v>
      </c>
      <c r="V36" s="4" t="s">
        <v>122</v>
      </c>
      <c r="W36" s="1"/>
      <c r="X36" s="1">
        <v>-108</v>
      </c>
      <c r="Y36" s="1">
        <v>-165</v>
      </c>
      <c r="AA36" s="4" t="s">
        <v>122</v>
      </c>
      <c r="AB36" s="9"/>
      <c r="AC36" s="9">
        <v>-0.42519685039370081</v>
      </c>
      <c r="AD36" s="9">
        <v>-0.64960629921259838</v>
      </c>
      <c r="AG36" s="4" t="s">
        <v>122</v>
      </c>
      <c r="AH36" s="2">
        <v>90.128681102362208</v>
      </c>
      <c r="AI36" s="2">
        <v>163.15068493150685</v>
      </c>
      <c r="AJ36" s="2">
        <v>274.83624719101118</v>
      </c>
      <c r="AL36" s="4" t="s">
        <v>122</v>
      </c>
      <c r="AM36" s="2"/>
      <c r="AN36" s="2">
        <v>73.022003829144637</v>
      </c>
      <c r="AO36" s="2">
        <v>184.70756608864897</v>
      </c>
      <c r="AQ36" s="4" t="s">
        <v>122</v>
      </c>
      <c r="AR36" s="20"/>
      <c r="AS36" s="9">
        <v>0.81019718624542014</v>
      </c>
      <c r="AT36" s="9">
        <v>2.0493761123484133</v>
      </c>
    </row>
    <row r="37" spans="2:46" x14ac:dyDescent="0.2">
      <c r="B37" s="4" t="s">
        <v>123</v>
      </c>
      <c r="C37" s="1">
        <v>16914.411</v>
      </c>
      <c r="D37" s="1">
        <v>13759</v>
      </c>
      <c r="E37" s="1">
        <v>13281.125</v>
      </c>
      <c r="G37" s="4" t="s">
        <v>123</v>
      </c>
      <c r="H37" s="1"/>
      <c r="I37" s="1">
        <v>-3155.4110000000001</v>
      </c>
      <c r="J37" s="1">
        <v>-3633.2860000000001</v>
      </c>
      <c r="L37" s="4" t="s">
        <v>123</v>
      </c>
      <c r="M37" s="20"/>
      <c r="N37" s="9">
        <v>-0.18655163339710737</v>
      </c>
      <c r="O37" s="9">
        <v>-0.21480416906033559</v>
      </c>
      <c r="P37" s="9"/>
      <c r="Q37" s="4" t="s">
        <v>123</v>
      </c>
      <c r="R37" s="1">
        <v>216</v>
      </c>
      <c r="S37" s="1">
        <v>98</v>
      </c>
      <c r="T37" s="1">
        <v>61</v>
      </c>
      <c r="V37" s="4" t="s">
        <v>123</v>
      </c>
      <c r="W37" s="1"/>
      <c r="X37" s="1">
        <v>-118</v>
      </c>
      <c r="Y37" s="1">
        <v>-155</v>
      </c>
      <c r="AA37" s="4" t="s">
        <v>123</v>
      </c>
      <c r="AB37" s="9"/>
      <c r="AC37" s="9">
        <v>-0.54629629629629628</v>
      </c>
      <c r="AD37" s="9">
        <v>-0.71759259259259256</v>
      </c>
      <c r="AG37" s="4" t="s">
        <v>123</v>
      </c>
      <c r="AH37" s="2">
        <v>78.307458333333329</v>
      </c>
      <c r="AI37" s="2">
        <v>140.39795918367346</v>
      </c>
      <c r="AJ37" s="2">
        <v>217.72336065573768</v>
      </c>
      <c r="AL37" s="4" t="s">
        <v>123</v>
      </c>
      <c r="AM37" s="2"/>
      <c r="AN37" s="2">
        <v>62.090500850340135</v>
      </c>
      <c r="AO37" s="2">
        <v>139.41590232240435</v>
      </c>
      <c r="AQ37" s="4" t="s">
        <v>123</v>
      </c>
      <c r="AR37" s="20"/>
      <c r="AS37" s="9">
        <v>0.79290660394106949</v>
      </c>
      <c r="AT37" s="9">
        <v>1.7803655652945491</v>
      </c>
    </row>
    <row r="38" spans="2:46" x14ac:dyDescent="0.2">
      <c r="B38" s="4" t="s">
        <v>124</v>
      </c>
      <c r="C38" s="1">
        <v>2560.741</v>
      </c>
      <c r="D38" s="1">
        <v>2391</v>
      </c>
      <c r="E38" s="1">
        <v>2424.982</v>
      </c>
      <c r="G38" s="4" t="s">
        <v>124</v>
      </c>
      <c r="H38" s="1"/>
      <c r="I38" s="1">
        <v>-169.74099999999999</v>
      </c>
      <c r="J38" s="1">
        <v>-135.75900000000001</v>
      </c>
      <c r="L38" s="4" t="s">
        <v>124</v>
      </c>
      <c r="M38" s="20"/>
      <c r="N38" s="9">
        <v>-6.6285891466571586E-2</v>
      </c>
      <c r="O38" s="9">
        <v>-5.301551386883719E-2</v>
      </c>
      <c r="P38" s="9"/>
      <c r="Q38" s="4" t="s">
        <v>124</v>
      </c>
      <c r="R38" s="1">
        <v>37</v>
      </c>
      <c r="S38" s="1">
        <v>24</v>
      </c>
      <c r="T38" s="1">
        <v>17</v>
      </c>
      <c r="V38" s="4" t="s">
        <v>124</v>
      </c>
      <c r="W38" s="1"/>
      <c r="X38" s="1">
        <v>-13</v>
      </c>
      <c r="Y38" s="1">
        <v>-20</v>
      </c>
      <c r="AA38" s="4" t="s">
        <v>124</v>
      </c>
      <c r="AB38" s="9"/>
      <c r="AC38" s="9">
        <v>-0.35135135135135137</v>
      </c>
      <c r="AD38" s="9">
        <v>-0.54054054054054057</v>
      </c>
      <c r="AG38" s="4" t="s">
        <v>124</v>
      </c>
      <c r="AH38" s="2">
        <v>69.20921621621622</v>
      </c>
      <c r="AI38" s="2">
        <v>99.625</v>
      </c>
      <c r="AJ38" s="2">
        <v>142.64599999999999</v>
      </c>
      <c r="AL38" s="4" t="s">
        <v>124</v>
      </c>
      <c r="AM38" s="2"/>
      <c r="AN38" s="2">
        <v>30.41578378378378</v>
      </c>
      <c r="AO38" s="2">
        <v>73.436783783783767</v>
      </c>
      <c r="AQ38" s="4" t="s">
        <v>124</v>
      </c>
      <c r="AR38" s="20"/>
      <c r="AS38" s="9">
        <v>0.43947591732236874</v>
      </c>
      <c r="AT38" s="9">
        <v>1.0610838815795893</v>
      </c>
    </row>
    <row r="39" spans="2:46" x14ac:dyDescent="0.2">
      <c r="B39" s="4" t="s">
        <v>125</v>
      </c>
      <c r="C39" s="1">
        <v>10030.204</v>
      </c>
      <c r="D39" s="1">
        <v>9686</v>
      </c>
      <c r="E39" s="1">
        <v>10842.226000000001</v>
      </c>
      <c r="G39" s="4" t="s">
        <v>125</v>
      </c>
      <c r="H39" s="1"/>
      <c r="I39" s="1">
        <v>-344.20399999999972</v>
      </c>
      <c r="J39" s="1">
        <v>812.02200000000084</v>
      </c>
      <c r="L39" s="4" t="s">
        <v>125</v>
      </c>
      <c r="M39" s="20"/>
      <c r="N39" s="9">
        <v>-3.4316749689238597E-2</v>
      </c>
      <c r="O39" s="9">
        <v>8.0957675437109841E-2</v>
      </c>
      <c r="P39" s="9"/>
      <c r="Q39" s="4" t="s">
        <v>125</v>
      </c>
      <c r="R39" s="1">
        <v>107</v>
      </c>
      <c r="S39" s="1">
        <v>72</v>
      </c>
      <c r="T39" s="1">
        <v>49</v>
      </c>
      <c r="V39" s="4" t="s">
        <v>125</v>
      </c>
      <c r="W39" s="1"/>
      <c r="X39" s="1">
        <v>-35</v>
      </c>
      <c r="Y39" s="1">
        <v>-58</v>
      </c>
      <c r="AA39" s="4" t="s">
        <v>125</v>
      </c>
      <c r="AB39" s="9"/>
      <c r="AC39" s="9">
        <v>-0.32710280373831774</v>
      </c>
      <c r="AD39" s="9">
        <v>-0.54205607476635509</v>
      </c>
      <c r="AG39" s="4" t="s">
        <v>125</v>
      </c>
      <c r="AH39" s="2">
        <v>93.740224299065417</v>
      </c>
      <c r="AI39" s="2">
        <v>134.52777777777777</v>
      </c>
      <c r="AJ39" s="2">
        <v>221.26991836734695</v>
      </c>
      <c r="AL39" s="4" t="s">
        <v>125</v>
      </c>
      <c r="AM39" s="2"/>
      <c r="AN39" s="2">
        <v>40.787553478712354</v>
      </c>
      <c r="AO39" s="2">
        <v>127.52969406828153</v>
      </c>
      <c r="AQ39" s="4" t="s">
        <v>125</v>
      </c>
      <c r="AR39" s="20"/>
      <c r="AS39" s="9">
        <v>0.43511260810071478</v>
      </c>
      <c r="AT39" s="9">
        <v>1.3604585973830765</v>
      </c>
    </row>
    <row r="40" spans="2:46" x14ac:dyDescent="0.2">
      <c r="B40" s="4" t="s">
        <v>142</v>
      </c>
      <c r="C40" s="1">
        <v>8615.9169999999995</v>
      </c>
      <c r="D40" s="1">
        <v>8217</v>
      </c>
      <c r="E40" s="1">
        <v>8160.1530000000002</v>
      </c>
      <c r="G40" s="4" t="s">
        <v>142</v>
      </c>
      <c r="H40" s="1"/>
      <c r="I40" s="1">
        <v>-398.91699999999946</v>
      </c>
      <c r="J40" s="1">
        <v>-455.76399999999921</v>
      </c>
      <c r="L40" s="4" t="s">
        <v>142</v>
      </c>
      <c r="M40" s="20"/>
      <c r="N40" s="9">
        <v>-4.6300004979156539E-2</v>
      </c>
      <c r="O40" s="9">
        <v>-5.2897909763986728E-2</v>
      </c>
      <c r="P40" s="9"/>
      <c r="Q40" s="4" t="s">
        <v>142</v>
      </c>
      <c r="R40" s="1">
        <v>108</v>
      </c>
      <c r="S40" s="1">
        <v>71</v>
      </c>
      <c r="T40" s="1">
        <v>46</v>
      </c>
      <c r="V40" s="4" t="s">
        <v>142</v>
      </c>
      <c r="W40" s="1"/>
      <c r="X40" s="1">
        <v>-37</v>
      </c>
      <c r="Y40" s="1">
        <v>-62</v>
      </c>
      <c r="AA40" s="4" t="s">
        <v>142</v>
      </c>
      <c r="AB40" s="9"/>
      <c r="AC40" s="9">
        <v>-0.34259259259259262</v>
      </c>
      <c r="AD40" s="9">
        <v>-0.57407407407407407</v>
      </c>
      <c r="AG40" s="4" t="s">
        <v>142</v>
      </c>
      <c r="AH40" s="2">
        <v>79.777009259259259</v>
      </c>
      <c r="AI40" s="2">
        <v>115.73239436619718</v>
      </c>
      <c r="AJ40" s="2">
        <v>177.39463043478261</v>
      </c>
      <c r="AL40" s="4" t="s">
        <v>142</v>
      </c>
      <c r="AM40" s="2"/>
      <c r="AN40" s="2">
        <v>35.955385106937925</v>
      </c>
      <c r="AO40" s="2">
        <v>97.617621175523354</v>
      </c>
      <c r="AQ40" s="4" t="s">
        <v>142</v>
      </c>
      <c r="AR40" s="20"/>
      <c r="AS40" s="9">
        <v>0.45069858397536744</v>
      </c>
      <c r="AT40" s="9">
        <v>1.2236309944671615</v>
      </c>
    </row>
    <row r="41" spans="2:46" x14ac:dyDescent="0.2">
      <c r="B41" s="4" t="s">
        <v>126</v>
      </c>
      <c r="C41" s="1">
        <v>3644.4059999999999</v>
      </c>
      <c r="D41" s="1">
        <v>4260</v>
      </c>
      <c r="E41" s="1">
        <v>3922.2640000000001</v>
      </c>
      <c r="G41" s="4" t="s">
        <v>126</v>
      </c>
      <c r="H41" s="1"/>
      <c r="I41" s="1">
        <v>615.59400000000005</v>
      </c>
      <c r="J41" s="1">
        <v>277.85800000000017</v>
      </c>
      <c r="L41" s="4" t="s">
        <v>126</v>
      </c>
      <c r="M41" s="20"/>
      <c r="N41" s="9">
        <v>0.16891476964970426</v>
      </c>
      <c r="O41" s="9">
        <v>7.6242328653832805E-2</v>
      </c>
      <c r="P41" s="9"/>
      <c r="Q41" s="4" t="s">
        <v>126</v>
      </c>
      <c r="R41" s="1">
        <v>50</v>
      </c>
      <c r="S41" s="1">
        <v>31</v>
      </c>
      <c r="T41" s="1">
        <v>17</v>
      </c>
      <c r="V41" s="4" t="s">
        <v>126</v>
      </c>
      <c r="W41" s="1"/>
      <c r="X41" s="1">
        <v>-19</v>
      </c>
      <c r="Y41" s="1">
        <v>-33</v>
      </c>
      <c r="AA41" s="4" t="s">
        <v>126</v>
      </c>
      <c r="AB41" s="9"/>
      <c r="AC41" s="9">
        <v>-0.38</v>
      </c>
      <c r="AD41" s="9">
        <v>-0.66</v>
      </c>
      <c r="AG41" s="4" t="s">
        <v>126</v>
      </c>
      <c r="AH41" s="2">
        <v>72.888120000000001</v>
      </c>
      <c r="AI41" s="2">
        <v>137.41935483870967</v>
      </c>
      <c r="AJ41" s="2">
        <v>230.72141176470586</v>
      </c>
      <c r="AL41" s="4" t="s">
        <v>126</v>
      </c>
      <c r="AM41" s="2"/>
      <c r="AN41" s="2">
        <v>64.531234838709665</v>
      </c>
      <c r="AO41" s="2">
        <v>157.83329176470585</v>
      </c>
      <c r="AQ41" s="4" t="s">
        <v>126</v>
      </c>
      <c r="AR41" s="20"/>
      <c r="AS41" s="9">
        <v>0.8853464026608131</v>
      </c>
      <c r="AT41" s="9">
        <v>2.1654186136877427</v>
      </c>
    </row>
    <row r="42" spans="2:46" x14ac:dyDescent="0.2">
      <c r="B42" s="4" t="s">
        <v>127</v>
      </c>
      <c r="C42" s="1">
        <v>862.51599999999996</v>
      </c>
      <c r="D42" s="1">
        <v>563</v>
      </c>
      <c r="E42" s="1">
        <v>410.36700000000002</v>
      </c>
      <c r="G42" s="4" t="s">
        <v>127</v>
      </c>
      <c r="H42" s="1"/>
      <c r="I42" s="1">
        <v>-299.51599999999996</v>
      </c>
      <c r="J42" s="1">
        <v>-452.14899999999994</v>
      </c>
      <c r="L42" s="4" t="s">
        <v>127</v>
      </c>
      <c r="M42" s="20"/>
      <c r="N42" s="9">
        <v>-0.34725848563968664</v>
      </c>
      <c r="O42" s="9">
        <v>-0.52422099995826155</v>
      </c>
      <c r="P42" s="9"/>
      <c r="Q42" s="4" t="s">
        <v>127</v>
      </c>
      <c r="R42" s="1">
        <v>13</v>
      </c>
      <c r="S42" s="1">
        <v>6</v>
      </c>
      <c r="T42" s="1">
        <v>6</v>
      </c>
      <c r="V42" s="4" t="s">
        <v>127</v>
      </c>
      <c r="W42" s="1"/>
      <c r="X42" s="1">
        <v>-7</v>
      </c>
      <c r="Y42" s="1">
        <v>-7</v>
      </c>
      <c r="AA42" s="4" t="s">
        <v>127</v>
      </c>
      <c r="AB42" s="9"/>
      <c r="AC42" s="9">
        <v>-0.53846153846153844</v>
      </c>
      <c r="AD42" s="9">
        <v>-0.53846153846153844</v>
      </c>
      <c r="AG42" s="4" t="s">
        <v>127</v>
      </c>
      <c r="AH42" s="2">
        <v>66.347384615384613</v>
      </c>
      <c r="AI42" s="2">
        <v>93.833333333333329</v>
      </c>
      <c r="AJ42" s="2">
        <v>68.394499999999994</v>
      </c>
      <c r="AL42" s="4" t="s">
        <v>127</v>
      </c>
      <c r="AM42" s="2"/>
      <c r="AN42" s="2">
        <v>27.485948717948716</v>
      </c>
      <c r="AO42" s="2">
        <v>2.0471153846153811</v>
      </c>
      <c r="AQ42" s="4" t="s">
        <v>127</v>
      </c>
      <c r="AR42" s="20"/>
      <c r="AS42" s="9">
        <v>0.41427328111401218</v>
      </c>
      <c r="AT42" s="9">
        <v>3.0854500090433053E-2</v>
      </c>
    </row>
    <row r="43" spans="2:46" x14ac:dyDescent="0.2">
      <c r="B43" s="4" t="s">
        <v>128</v>
      </c>
      <c r="C43" s="1">
        <v>1573.191</v>
      </c>
      <c r="D43" s="1">
        <v>1334</v>
      </c>
      <c r="E43" s="1">
        <v>1729.116</v>
      </c>
      <c r="G43" s="4" t="s">
        <v>128</v>
      </c>
      <c r="H43" s="1"/>
      <c r="I43" s="1">
        <v>-239.19100000000003</v>
      </c>
      <c r="J43" s="1">
        <v>155.92499999999995</v>
      </c>
      <c r="L43" s="4" t="s">
        <v>128</v>
      </c>
      <c r="M43" s="20"/>
      <c r="N43" s="9">
        <v>-0.15204193260703883</v>
      </c>
      <c r="O43" s="9">
        <v>9.9113839324023567E-2</v>
      </c>
      <c r="P43" s="9"/>
      <c r="Q43" s="4" t="s">
        <v>128</v>
      </c>
      <c r="R43" s="1">
        <v>21</v>
      </c>
      <c r="S43" s="1">
        <v>10</v>
      </c>
      <c r="T43" s="1">
        <v>9</v>
      </c>
      <c r="V43" s="4" t="s">
        <v>128</v>
      </c>
      <c r="W43" s="1"/>
      <c r="X43" s="1">
        <v>-11</v>
      </c>
      <c r="Y43" s="1">
        <v>-12</v>
      </c>
      <c r="AA43" s="4" t="s">
        <v>128</v>
      </c>
      <c r="AB43" s="9"/>
      <c r="AC43" s="9">
        <v>-0.52380952380952384</v>
      </c>
      <c r="AD43" s="9">
        <v>-0.5714285714285714</v>
      </c>
      <c r="AG43" s="4" t="s">
        <v>128</v>
      </c>
      <c r="AH43" s="2">
        <v>74.91385714285714</v>
      </c>
      <c r="AI43" s="2">
        <v>133.4</v>
      </c>
      <c r="AJ43" s="2">
        <v>192.124</v>
      </c>
      <c r="AL43" s="4" t="s">
        <v>128</v>
      </c>
      <c r="AM43" s="2"/>
      <c r="AN43" s="2">
        <v>58.486142857142866</v>
      </c>
      <c r="AO43" s="2">
        <v>117.21014285714286</v>
      </c>
      <c r="AQ43" s="4" t="s">
        <v>128</v>
      </c>
      <c r="AR43" s="20"/>
      <c r="AS43" s="9">
        <v>0.78071194152521861</v>
      </c>
      <c r="AT43" s="9">
        <v>1.5645989584227218</v>
      </c>
    </row>
    <row r="44" spans="2:46" x14ac:dyDescent="0.2">
      <c r="B44" s="4" t="s">
        <v>129</v>
      </c>
      <c r="C44" s="1">
        <v>4389.2619999999997</v>
      </c>
      <c r="D44" s="1">
        <v>4382</v>
      </c>
      <c r="E44" s="1">
        <v>5778.6459999999997</v>
      </c>
      <c r="G44" s="4" t="s">
        <v>129</v>
      </c>
      <c r="H44" s="1"/>
      <c r="I44" s="1">
        <v>-7.2619999999997162</v>
      </c>
      <c r="J44" s="1">
        <v>1389.384</v>
      </c>
      <c r="L44" s="4" t="s">
        <v>129</v>
      </c>
      <c r="M44" s="20"/>
      <c r="N44" s="9">
        <v>-1.6544922586074189E-3</v>
      </c>
      <c r="O44" s="9">
        <v>0.31654159628657397</v>
      </c>
      <c r="P44" s="9"/>
      <c r="Q44" s="4" t="s">
        <v>129</v>
      </c>
      <c r="R44" s="1">
        <v>53</v>
      </c>
      <c r="S44" s="1">
        <v>33</v>
      </c>
      <c r="T44" s="1">
        <v>17</v>
      </c>
      <c r="V44" s="4" t="s">
        <v>129</v>
      </c>
      <c r="W44" s="1"/>
      <c r="X44" s="1">
        <v>-20</v>
      </c>
      <c r="Y44" s="1">
        <v>-36</v>
      </c>
      <c r="AA44" s="4" t="s">
        <v>129</v>
      </c>
      <c r="AB44" s="9"/>
      <c r="AC44" s="9">
        <v>-0.37735849056603776</v>
      </c>
      <c r="AD44" s="9">
        <v>-0.67924528301886788</v>
      </c>
      <c r="AG44" s="4" t="s">
        <v>129</v>
      </c>
      <c r="AH44" s="2">
        <v>82.816264150943397</v>
      </c>
      <c r="AI44" s="2">
        <v>132.78787878787878</v>
      </c>
      <c r="AJ44" s="2">
        <v>339.92035294117647</v>
      </c>
      <c r="AL44" s="4" t="s">
        <v>129</v>
      </c>
      <c r="AM44" s="2"/>
      <c r="AN44" s="2">
        <v>49.971614636935385</v>
      </c>
      <c r="AO44" s="2">
        <v>257.10408879023305</v>
      </c>
      <c r="AQ44" s="4" t="s">
        <v>129</v>
      </c>
      <c r="AR44" s="20"/>
      <c r="AS44" s="9">
        <v>0.60340339122102427</v>
      </c>
      <c r="AT44" s="9">
        <v>3.1045120354816711</v>
      </c>
    </row>
    <row r="45" spans="2:46" x14ac:dyDescent="0.2">
      <c r="B45" s="4" t="s">
        <v>130</v>
      </c>
      <c r="C45" s="1">
        <v>5715.2529999999997</v>
      </c>
      <c r="D45" s="1">
        <v>5683</v>
      </c>
      <c r="E45" s="1">
        <v>5401.7640000000001</v>
      </c>
      <c r="G45" s="4" t="s">
        <v>130</v>
      </c>
      <c r="H45" s="1"/>
      <c r="I45" s="1">
        <v>-32.252999999999702</v>
      </c>
      <c r="J45" s="1">
        <v>-313.48899999999958</v>
      </c>
      <c r="L45" s="4" t="s">
        <v>130</v>
      </c>
      <c r="M45" s="20"/>
      <c r="N45" s="9">
        <v>-5.6433197270531511E-3</v>
      </c>
      <c r="O45" s="9">
        <v>-5.4851290047877074E-2</v>
      </c>
      <c r="P45" s="9"/>
      <c r="Q45" s="4" t="s">
        <v>130</v>
      </c>
      <c r="R45" s="1">
        <v>72</v>
      </c>
      <c r="S45" s="1">
        <v>44</v>
      </c>
      <c r="T45" s="1">
        <v>32</v>
      </c>
      <c r="V45" s="4" t="s">
        <v>130</v>
      </c>
      <c r="W45" s="1"/>
      <c r="X45" s="1">
        <v>-28</v>
      </c>
      <c r="Y45" s="1">
        <v>-40</v>
      </c>
      <c r="AA45" s="4" t="s">
        <v>130</v>
      </c>
      <c r="AB45" s="9"/>
      <c r="AC45" s="9">
        <v>-0.3888888888888889</v>
      </c>
      <c r="AD45" s="9">
        <v>-0.55555555555555558</v>
      </c>
      <c r="AG45" s="4" t="s">
        <v>130</v>
      </c>
      <c r="AH45" s="2">
        <v>79.378513888888889</v>
      </c>
      <c r="AI45" s="2">
        <v>129.15909090909091</v>
      </c>
      <c r="AJ45" s="2">
        <v>168.805125</v>
      </c>
      <c r="AL45" s="4" t="s">
        <v>130</v>
      </c>
      <c r="AM45" s="2"/>
      <c r="AN45" s="2">
        <v>49.780577020202017</v>
      </c>
      <c r="AO45" s="2">
        <v>89.426611111111114</v>
      </c>
      <c r="AQ45" s="4" t="s">
        <v>130</v>
      </c>
      <c r="AR45" s="20"/>
      <c r="AS45" s="9">
        <v>0.62712911317391284</v>
      </c>
      <c r="AT45" s="9">
        <v>1.1265845973922766</v>
      </c>
    </row>
    <row r="46" spans="2:46" x14ac:dyDescent="0.2">
      <c r="B46" s="4" t="s">
        <v>131</v>
      </c>
      <c r="C46" s="1">
        <v>8929.0059999999994</v>
      </c>
      <c r="D46" s="1">
        <v>9721</v>
      </c>
      <c r="E46" s="1">
        <v>10562.953</v>
      </c>
      <c r="G46" s="4" t="s">
        <v>131</v>
      </c>
      <c r="H46" s="1"/>
      <c r="I46" s="1">
        <v>791.9940000000006</v>
      </c>
      <c r="J46" s="1">
        <v>1633.9470000000001</v>
      </c>
      <c r="L46" s="4" t="s">
        <v>131</v>
      </c>
      <c r="M46" s="20"/>
      <c r="N46" s="9">
        <v>8.8699010841744377E-2</v>
      </c>
      <c r="O46" s="9">
        <v>0.18299315735704513</v>
      </c>
      <c r="P46" s="9"/>
      <c r="Q46" s="4" t="s">
        <v>131</v>
      </c>
      <c r="R46" s="1">
        <v>92</v>
      </c>
      <c r="S46" s="1">
        <v>63</v>
      </c>
      <c r="T46" s="1">
        <v>48</v>
      </c>
      <c r="V46" s="4" t="s">
        <v>131</v>
      </c>
      <c r="W46" s="1"/>
      <c r="X46" s="1">
        <v>-29</v>
      </c>
      <c r="Y46" s="1">
        <v>-44</v>
      </c>
      <c r="AA46" s="4" t="s">
        <v>131</v>
      </c>
      <c r="AB46" s="9"/>
      <c r="AC46" s="9">
        <v>-0.31521739130434784</v>
      </c>
      <c r="AD46" s="9">
        <v>-0.47826086956521741</v>
      </c>
      <c r="AG46" s="4" t="s">
        <v>131</v>
      </c>
      <c r="AH46" s="2">
        <v>97.054413043478249</v>
      </c>
      <c r="AI46" s="2">
        <v>154.30158730158729</v>
      </c>
      <c r="AJ46" s="2">
        <v>220.06152083333333</v>
      </c>
      <c r="AL46" s="4" t="s">
        <v>131</v>
      </c>
      <c r="AM46" s="2"/>
      <c r="AN46" s="2">
        <v>57.247174258109041</v>
      </c>
      <c r="AO46" s="2">
        <v>123.00710778985508</v>
      </c>
      <c r="AQ46" s="4" t="s">
        <v>131</v>
      </c>
      <c r="AR46" s="20"/>
      <c r="AS46" s="9">
        <v>0.58984617456254729</v>
      </c>
      <c r="AT46" s="9">
        <v>1.2674035516010034</v>
      </c>
    </row>
    <row r="47" spans="2:46" x14ac:dyDescent="0.2">
      <c r="B47" s="4" t="s">
        <v>132</v>
      </c>
      <c r="C47" s="1">
        <v>3272.2379999999998</v>
      </c>
      <c r="D47" s="1">
        <v>3750</v>
      </c>
      <c r="E47" s="1">
        <v>3831.3760000000002</v>
      </c>
      <c r="G47" s="4" t="s">
        <v>132</v>
      </c>
      <c r="H47" s="1"/>
      <c r="I47" s="1">
        <v>477.76200000000017</v>
      </c>
      <c r="J47" s="1">
        <v>559.13800000000037</v>
      </c>
      <c r="L47" s="4" t="s">
        <v>132</v>
      </c>
      <c r="M47" s="20"/>
      <c r="N47" s="9">
        <v>0.14600466103015741</v>
      </c>
      <c r="O47" s="9">
        <v>0.17087326777575482</v>
      </c>
      <c r="P47" s="9"/>
      <c r="Q47" s="4" t="s">
        <v>132</v>
      </c>
      <c r="R47" s="1">
        <v>44</v>
      </c>
      <c r="S47" s="1">
        <v>25</v>
      </c>
      <c r="T47" s="1">
        <v>15</v>
      </c>
      <c r="V47" s="4" t="s">
        <v>132</v>
      </c>
      <c r="W47" s="1"/>
      <c r="X47" s="1">
        <v>-19</v>
      </c>
      <c r="Y47" s="1">
        <v>-29</v>
      </c>
      <c r="AA47" s="4" t="s">
        <v>132</v>
      </c>
      <c r="AB47" s="9"/>
      <c r="AC47" s="9">
        <v>-0.43181818181818182</v>
      </c>
      <c r="AD47" s="9">
        <v>-0.65909090909090906</v>
      </c>
      <c r="AG47" s="4" t="s">
        <v>132</v>
      </c>
      <c r="AH47" s="2">
        <v>74.369045454545457</v>
      </c>
      <c r="AI47" s="2">
        <v>150</v>
      </c>
      <c r="AJ47" s="2">
        <v>255.42506666666668</v>
      </c>
      <c r="AL47" s="4" t="s">
        <v>132</v>
      </c>
      <c r="AM47" s="2"/>
      <c r="AN47" s="2">
        <v>75.630954545454543</v>
      </c>
      <c r="AO47" s="2">
        <v>181.05602121212121</v>
      </c>
      <c r="AQ47" s="4" t="s">
        <v>132</v>
      </c>
      <c r="AR47" s="20"/>
      <c r="AS47" s="9">
        <v>1.0169682034130769</v>
      </c>
      <c r="AT47" s="9">
        <v>2.4345615854755471</v>
      </c>
    </row>
    <row r="48" spans="2:46" x14ac:dyDescent="0.2">
      <c r="B48" s="4" t="s">
        <v>133</v>
      </c>
      <c r="C48" s="1">
        <v>2983.03</v>
      </c>
      <c r="D48" s="1">
        <v>1944</v>
      </c>
      <c r="E48" s="1">
        <v>1916.7070000000001</v>
      </c>
      <c r="G48" s="4" t="s">
        <v>133</v>
      </c>
      <c r="H48" s="1"/>
      <c r="I48" s="1">
        <v>-1039.0300000000002</v>
      </c>
      <c r="J48" s="1">
        <v>-1066.3230000000001</v>
      </c>
      <c r="L48" s="4" t="s">
        <v>133</v>
      </c>
      <c r="M48" s="20"/>
      <c r="N48" s="9">
        <v>-0.34831362741910077</v>
      </c>
      <c r="O48" s="9">
        <v>-0.35746304931562872</v>
      </c>
      <c r="P48" s="9"/>
      <c r="Q48" s="4" t="s">
        <v>133</v>
      </c>
      <c r="R48" s="1">
        <v>44</v>
      </c>
      <c r="S48" s="1">
        <v>19</v>
      </c>
      <c r="T48" s="1">
        <v>8</v>
      </c>
      <c r="V48" s="4" t="s">
        <v>133</v>
      </c>
      <c r="W48" s="1"/>
      <c r="X48" s="1">
        <v>-25</v>
      </c>
      <c r="Y48" s="1">
        <v>-36</v>
      </c>
      <c r="AA48" s="4" t="s">
        <v>133</v>
      </c>
      <c r="AB48" s="9"/>
      <c r="AC48" s="9">
        <v>-0.56818181818181823</v>
      </c>
      <c r="AD48" s="9">
        <v>-0.81818181818181823</v>
      </c>
      <c r="AG48" s="4" t="s">
        <v>133</v>
      </c>
      <c r="AH48" s="2">
        <v>67.796136363636364</v>
      </c>
      <c r="AI48" s="2">
        <v>102.31578947368421</v>
      </c>
      <c r="AJ48" s="2">
        <v>239.58837500000001</v>
      </c>
      <c r="AL48" s="4" t="s">
        <v>133</v>
      </c>
      <c r="AM48" s="2"/>
      <c r="AN48" s="2">
        <v>34.519653110047841</v>
      </c>
      <c r="AO48" s="2">
        <v>171.79223863636366</v>
      </c>
      <c r="AQ48" s="4" t="s">
        <v>133</v>
      </c>
      <c r="AR48" s="20"/>
      <c r="AS48" s="9">
        <v>0.50916844176629295</v>
      </c>
      <c r="AT48" s="9">
        <v>2.5339532287640423</v>
      </c>
    </row>
    <row r="49" spans="2:46" x14ac:dyDescent="0.2">
      <c r="B49" s="4" t="s">
        <v>134</v>
      </c>
      <c r="C49" s="1">
        <v>5113.6030000000001</v>
      </c>
      <c r="D49" s="1">
        <v>5024</v>
      </c>
      <c r="E49" s="1">
        <v>5542.8289999999997</v>
      </c>
      <c r="G49" s="4" t="s">
        <v>134</v>
      </c>
      <c r="H49" s="1"/>
      <c r="I49" s="1">
        <v>-89.603000000000065</v>
      </c>
      <c r="J49" s="1">
        <v>429.22599999999966</v>
      </c>
      <c r="L49" s="4" t="s">
        <v>134</v>
      </c>
      <c r="M49" s="20"/>
      <c r="N49" s="9">
        <v>-1.7522478768883715E-2</v>
      </c>
      <c r="O49" s="9">
        <v>8.3938076538205966E-2</v>
      </c>
      <c r="P49" s="9"/>
      <c r="Q49" s="4" t="s">
        <v>134</v>
      </c>
      <c r="R49" s="1">
        <v>77</v>
      </c>
      <c r="S49" s="1">
        <v>40</v>
      </c>
      <c r="T49" s="1">
        <v>24</v>
      </c>
      <c r="V49" s="4" t="s">
        <v>134</v>
      </c>
      <c r="W49" s="1"/>
      <c r="X49" s="1">
        <v>-37</v>
      </c>
      <c r="Y49" s="1">
        <v>-53</v>
      </c>
      <c r="AA49" s="4" t="s">
        <v>134</v>
      </c>
      <c r="AB49" s="9"/>
      <c r="AC49" s="9">
        <v>-0.48051948051948051</v>
      </c>
      <c r="AD49" s="9">
        <v>-0.68831168831168832</v>
      </c>
      <c r="AG49" s="4" t="s">
        <v>134</v>
      </c>
      <c r="AH49" s="2">
        <v>66.410428571428568</v>
      </c>
      <c r="AI49" s="2">
        <v>125.6</v>
      </c>
      <c r="AJ49" s="2">
        <v>230.95120833333334</v>
      </c>
      <c r="AL49" s="4" t="s">
        <v>134</v>
      </c>
      <c r="AM49" s="2"/>
      <c r="AN49" s="2">
        <v>59.189571428571426</v>
      </c>
      <c r="AO49" s="2">
        <v>164.54077976190479</v>
      </c>
      <c r="AQ49" s="4" t="s">
        <v>134</v>
      </c>
      <c r="AR49" s="20"/>
      <c r="AS49" s="9">
        <v>0.89126922836989886</v>
      </c>
      <c r="AT49" s="9">
        <v>2.4776346622267447</v>
      </c>
    </row>
    <row r="50" spans="2:46" x14ac:dyDescent="0.2">
      <c r="B50" s="4" t="s">
        <v>135</v>
      </c>
      <c r="C50" s="1">
        <v>11834.46</v>
      </c>
      <c r="D50" s="1">
        <v>11979</v>
      </c>
      <c r="E50" s="1">
        <v>13422.550999999999</v>
      </c>
      <c r="G50" s="4" t="s">
        <v>135</v>
      </c>
      <c r="H50" s="1"/>
      <c r="I50" s="1">
        <v>144.54000000000087</v>
      </c>
      <c r="J50" s="1">
        <v>1588.0910000000003</v>
      </c>
      <c r="L50" s="4" t="s">
        <v>135</v>
      </c>
      <c r="M50" s="20"/>
      <c r="N50" s="9">
        <v>1.2213485025932816E-2</v>
      </c>
      <c r="O50" s="9">
        <v>0.13419209663981294</v>
      </c>
      <c r="P50" s="9"/>
      <c r="Q50" s="4" t="s">
        <v>135</v>
      </c>
      <c r="R50" s="1">
        <v>170</v>
      </c>
      <c r="S50" s="1">
        <v>98</v>
      </c>
      <c r="T50" s="1">
        <v>58</v>
      </c>
      <c r="V50" s="4" t="s">
        <v>135</v>
      </c>
      <c r="W50" s="1"/>
      <c r="X50" s="1">
        <v>-72</v>
      </c>
      <c r="Y50" s="1">
        <v>-112</v>
      </c>
      <c r="AA50" s="4" t="s">
        <v>135</v>
      </c>
      <c r="AB50" s="9"/>
      <c r="AC50" s="9">
        <v>-0.42352941176470588</v>
      </c>
      <c r="AD50" s="9">
        <v>-0.6588235294117647</v>
      </c>
      <c r="AG50" s="4" t="s">
        <v>135</v>
      </c>
      <c r="AH50" s="2">
        <v>69.614470588235292</v>
      </c>
      <c r="AI50" s="2">
        <v>122.23469387755102</v>
      </c>
      <c r="AJ50" s="2">
        <v>231.42329310344829</v>
      </c>
      <c r="AL50" s="4" t="s">
        <v>135</v>
      </c>
      <c r="AM50" s="2"/>
      <c r="AN50" s="2">
        <v>52.620223289315732</v>
      </c>
      <c r="AO50" s="2">
        <v>161.808822515213</v>
      </c>
      <c r="AQ50" s="4" t="s">
        <v>135</v>
      </c>
      <c r="AR50" s="20"/>
      <c r="AS50" s="9">
        <v>0.75588053524906706</v>
      </c>
      <c r="AT50" s="9">
        <v>2.3243561453235899</v>
      </c>
    </row>
    <row r="51" spans="2:46" x14ac:dyDescent="0.2">
      <c r="B51" s="4" t="s">
        <v>136</v>
      </c>
      <c r="C51" s="1">
        <v>3467.41</v>
      </c>
      <c r="D51" s="1">
        <v>3530</v>
      </c>
      <c r="E51" s="1">
        <v>3279.6570000000002</v>
      </c>
      <c r="G51" s="4" t="s">
        <v>136</v>
      </c>
      <c r="H51" s="1"/>
      <c r="I51" s="1">
        <v>62.590000000000146</v>
      </c>
      <c r="J51" s="1">
        <v>-187.7529999999997</v>
      </c>
      <c r="L51" s="4" t="s">
        <v>136</v>
      </c>
      <c r="M51" s="20"/>
      <c r="N51" s="9">
        <v>1.8050937154821652E-2</v>
      </c>
      <c r="O51" s="9">
        <v>-5.4147908669583265E-2</v>
      </c>
      <c r="P51" s="9"/>
      <c r="Q51" s="4" t="s">
        <v>136</v>
      </c>
      <c r="R51" s="1">
        <v>55</v>
      </c>
      <c r="S51" s="1">
        <v>33</v>
      </c>
      <c r="T51" s="1">
        <v>21</v>
      </c>
      <c r="V51" s="4" t="s">
        <v>136</v>
      </c>
      <c r="W51" s="1"/>
      <c r="X51" s="1">
        <v>-22</v>
      </c>
      <c r="Y51" s="1">
        <v>-34</v>
      </c>
      <c r="AA51" s="4" t="s">
        <v>136</v>
      </c>
      <c r="AB51" s="9"/>
      <c r="AC51" s="9">
        <v>-0.4</v>
      </c>
      <c r="AD51" s="9">
        <v>-0.61818181818181817</v>
      </c>
      <c r="AG51" s="4" t="s">
        <v>136</v>
      </c>
      <c r="AH51" s="2">
        <v>63.043818181818182</v>
      </c>
      <c r="AI51" s="2">
        <v>106.96969696969697</v>
      </c>
      <c r="AJ51" s="2">
        <v>156.17414285714287</v>
      </c>
      <c r="AL51" s="4" t="s">
        <v>136</v>
      </c>
      <c r="AM51" s="2"/>
      <c r="AN51" s="2">
        <v>43.925878787878787</v>
      </c>
      <c r="AO51" s="2">
        <v>93.130324675324687</v>
      </c>
      <c r="AQ51" s="4" t="s">
        <v>136</v>
      </c>
      <c r="AR51" s="20"/>
      <c r="AS51" s="9">
        <v>0.69675156192470267</v>
      </c>
      <c r="AT51" s="9">
        <v>1.4772316677701389</v>
      </c>
    </row>
    <row r="52" spans="2:46" x14ac:dyDescent="0.2">
      <c r="B52" s="4" t="s">
        <v>137</v>
      </c>
      <c r="C52" s="1">
        <v>11353.659</v>
      </c>
      <c r="D52" s="1">
        <v>11142</v>
      </c>
      <c r="E52" s="1">
        <v>11342.187</v>
      </c>
      <c r="G52" s="4" t="s">
        <v>137</v>
      </c>
      <c r="H52" s="1"/>
      <c r="I52" s="1">
        <v>-211.65899999999965</v>
      </c>
      <c r="J52" s="1">
        <v>-11.471999999999753</v>
      </c>
      <c r="L52" s="4" t="s">
        <v>137</v>
      </c>
      <c r="M52" s="20"/>
      <c r="N52" s="9">
        <v>-1.8642360141342951E-2</v>
      </c>
      <c r="O52" s="9">
        <v>-1.0104231596175077E-3</v>
      </c>
      <c r="P52" s="9"/>
      <c r="Q52" s="4" t="s">
        <v>137</v>
      </c>
      <c r="R52" s="1">
        <v>144</v>
      </c>
      <c r="S52" s="1">
        <v>90</v>
      </c>
      <c r="T52" s="1">
        <v>55</v>
      </c>
      <c r="V52" s="4" t="s">
        <v>137</v>
      </c>
      <c r="W52" s="1"/>
      <c r="X52" s="1">
        <v>-54</v>
      </c>
      <c r="Y52" s="1">
        <v>-89</v>
      </c>
      <c r="AA52" s="4" t="s">
        <v>137</v>
      </c>
      <c r="AB52" s="9"/>
      <c r="AC52" s="9">
        <v>-0.375</v>
      </c>
      <c r="AD52" s="9">
        <v>-0.61805555555555558</v>
      </c>
      <c r="AG52" s="4" t="s">
        <v>137</v>
      </c>
      <c r="AH52" s="2">
        <v>78.844854166666664</v>
      </c>
      <c r="AI52" s="2">
        <v>123.8</v>
      </c>
      <c r="AJ52" s="2">
        <v>206.22158181818182</v>
      </c>
      <c r="AL52" s="4" t="s">
        <v>137</v>
      </c>
      <c r="AM52" s="2"/>
      <c r="AN52" s="2">
        <v>44.955145833333333</v>
      </c>
      <c r="AO52" s="2">
        <v>127.37672765151515</v>
      </c>
      <c r="AQ52" s="4" t="s">
        <v>137</v>
      </c>
      <c r="AR52" s="20"/>
      <c r="AS52" s="9">
        <v>0.57017222377385124</v>
      </c>
      <c r="AT52" s="9">
        <v>1.6155363466366379</v>
      </c>
    </row>
    <row r="53" spans="2:46" x14ac:dyDescent="0.2">
      <c r="B53" s="4" t="s">
        <v>100</v>
      </c>
      <c r="C53" s="1">
        <v>21815.970999999998</v>
      </c>
      <c r="D53" s="1">
        <v>19702</v>
      </c>
      <c r="E53" s="1">
        <v>18228.255000000001</v>
      </c>
      <c r="G53" s="4" t="s">
        <v>100</v>
      </c>
      <c r="H53" s="1"/>
      <c r="I53" s="1">
        <v>-2113.9709999999977</v>
      </c>
      <c r="J53" s="1">
        <v>-3587.7159999999967</v>
      </c>
      <c r="L53" s="4" t="s">
        <v>100</v>
      </c>
      <c r="M53" s="20"/>
      <c r="N53" s="9">
        <v>-9.6900156312088884E-2</v>
      </c>
      <c r="O53" s="9">
        <v>-0.16445364728436782</v>
      </c>
      <c r="P53" s="9"/>
      <c r="Q53" s="4" t="s">
        <v>100</v>
      </c>
      <c r="R53" s="1">
        <v>346</v>
      </c>
      <c r="S53" s="1">
        <v>166</v>
      </c>
      <c r="T53" s="1">
        <v>86</v>
      </c>
      <c r="V53" s="4" t="s">
        <v>100</v>
      </c>
      <c r="W53" s="1"/>
      <c r="X53" s="1">
        <v>-180</v>
      </c>
      <c r="Y53" s="1">
        <v>-260</v>
      </c>
      <c r="AA53" s="4" t="s">
        <v>100</v>
      </c>
      <c r="AB53" s="9"/>
      <c r="AC53" s="9">
        <v>-0.52023121387283233</v>
      </c>
      <c r="AD53" s="9">
        <v>-0.75144508670520227</v>
      </c>
      <c r="AG53" s="4" t="s">
        <v>100</v>
      </c>
      <c r="AH53" s="2">
        <v>63.051939306358378</v>
      </c>
      <c r="AI53" s="2">
        <v>118.68674698795181</v>
      </c>
      <c r="AJ53" s="2">
        <v>211.95645348837209</v>
      </c>
      <c r="AL53" s="4" t="s">
        <v>100</v>
      </c>
      <c r="AM53" s="2"/>
      <c r="AN53" s="2">
        <v>55.634807681593429</v>
      </c>
      <c r="AO53" s="2">
        <v>148.90451418201371</v>
      </c>
      <c r="AQ53" s="4" t="s">
        <v>100</v>
      </c>
      <c r="AR53" s="20"/>
      <c r="AS53" s="9">
        <v>0.88236473443383878</v>
      </c>
      <c r="AT53" s="9">
        <v>2.3616167213907988</v>
      </c>
    </row>
    <row r="54" spans="2:46" x14ac:dyDescent="0.2">
      <c r="B54" s="4" t="s">
        <v>52</v>
      </c>
      <c r="C54" s="1">
        <v>349634.07300000009</v>
      </c>
      <c r="D54" s="1">
        <v>323721</v>
      </c>
      <c r="E54" s="1">
        <v>324826.31099999993</v>
      </c>
      <c r="G54" s="4" t="s">
        <v>52</v>
      </c>
      <c r="H54" s="1"/>
      <c r="I54" s="1">
        <v>-25913.073000000091</v>
      </c>
      <c r="J54" s="1">
        <v>-24807.762000000163</v>
      </c>
      <c r="L54" s="4" t="s">
        <v>52</v>
      </c>
      <c r="M54" s="20"/>
      <c r="N54" s="9">
        <v>-7.4114838916171891E-2</v>
      </c>
      <c r="O54" s="9">
        <v>-7.0953502292095419E-2</v>
      </c>
      <c r="P54" s="9"/>
      <c r="Q54" s="4" t="s">
        <v>52</v>
      </c>
      <c r="R54" s="1">
        <v>4717</v>
      </c>
      <c r="S54" s="1">
        <v>2585</v>
      </c>
      <c r="T54" s="1">
        <v>1554</v>
      </c>
      <c r="V54" s="4" t="s">
        <v>52</v>
      </c>
      <c r="W54" s="1"/>
      <c r="X54" s="1">
        <v>-2132</v>
      </c>
      <c r="Y54" s="1">
        <v>-3163</v>
      </c>
      <c r="AA54" s="4" t="s">
        <v>52</v>
      </c>
      <c r="AB54" s="9"/>
      <c r="AC54" s="9">
        <v>-0.45198219207123169</v>
      </c>
      <c r="AD54" s="9">
        <v>-0.67055331778672889</v>
      </c>
      <c r="AG54" s="4" t="s">
        <v>52</v>
      </c>
      <c r="AH54" s="2">
        <v>72.198146975386464</v>
      </c>
      <c r="AI54" s="2">
        <v>120.96103241958461</v>
      </c>
      <c r="AJ54" s="2">
        <v>204.05872305824147</v>
      </c>
      <c r="AL54" s="4" t="s">
        <v>52</v>
      </c>
      <c r="AM54" s="2"/>
      <c r="AN54" s="2">
        <v>48.762885444198147</v>
      </c>
      <c r="AO54" s="2">
        <v>131.860576082855</v>
      </c>
      <c r="AQ54" s="4" t="s">
        <v>52</v>
      </c>
      <c r="AR54" s="20"/>
      <c r="AS54" s="9">
        <v>0.67540355932988438</v>
      </c>
      <c r="AT54" s="9">
        <v>1.8263706425569128</v>
      </c>
    </row>
  </sheetData>
  <conditionalFormatting pivot="1" sqref="O7:O54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pivot="1" sqref="J7:J5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pivot="1" sqref="Y7:Y5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pivot="1" sqref="AD7:AD5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pivot="1" sqref="AT7:AT5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pivot="1" sqref="AO7:AO5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0"/>
  <extLst>
    <ext xmlns:x14="http://schemas.microsoft.com/office/spreadsheetml/2009/9/main" uri="{A8765BA9-456A-4dab-B4F3-ACF838C121DE}">
      <x14:slicerList>
        <x14:slicer r:id="rId11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8D19-4950-4074-8566-C8AAE629E3AA}">
  <sheetPr>
    <tabColor rgb="FFFFFF00"/>
  </sheetPr>
  <dimension ref="B1:W54"/>
  <sheetViews>
    <sheetView workbookViewId="0">
      <selection activeCell="C9" sqref="C9"/>
    </sheetView>
  </sheetViews>
  <sheetFormatPr baseColWidth="10" defaultRowHeight="10.199999999999999" x14ac:dyDescent="0.2"/>
  <cols>
    <col min="2" max="2" width="17.5703125" bestFit="1" customWidth="1"/>
    <col min="3" max="3" width="17.28515625" bestFit="1" customWidth="1"/>
    <col min="4" max="5" width="5.7109375" bestFit="1" customWidth="1"/>
    <col min="6" max="26" width="5" bestFit="1" customWidth="1"/>
    <col min="27" max="27" width="8.140625" bestFit="1" customWidth="1"/>
  </cols>
  <sheetData>
    <row r="1" spans="2:23" x14ac:dyDescent="0.2">
      <c r="B1" t="s">
        <v>165</v>
      </c>
    </row>
    <row r="3" spans="2:23" x14ac:dyDescent="0.2">
      <c r="B3" s="3" t="s">
        <v>140</v>
      </c>
      <c r="C3" t="s" vm="2">
        <v>91</v>
      </c>
    </row>
    <row r="5" spans="2:23" x14ac:dyDescent="0.2">
      <c r="B5" s="3" t="s">
        <v>143</v>
      </c>
      <c r="C5" s="3" t="s">
        <v>74</v>
      </c>
    </row>
    <row r="6" spans="2:23" x14ac:dyDescent="0.2">
      <c r="B6" s="3" t="s">
        <v>53</v>
      </c>
      <c r="C6">
        <v>1998</v>
      </c>
      <c r="D6">
        <v>1999</v>
      </c>
      <c r="E6">
        <v>2000</v>
      </c>
      <c r="F6">
        <v>2001</v>
      </c>
      <c r="G6">
        <v>2002</v>
      </c>
      <c r="H6">
        <v>2003</v>
      </c>
      <c r="I6">
        <v>2004</v>
      </c>
      <c r="J6">
        <v>2005</v>
      </c>
      <c r="K6">
        <v>2006</v>
      </c>
      <c r="L6">
        <v>2007</v>
      </c>
      <c r="M6">
        <v>2008</v>
      </c>
      <c r="N6">
        <v>2009</v>
      </c>
      <c r="O6">
        <v>2010</v>
      </c>
      <c r="P6">
        <v>2011</v>
      </c>
      <c r="Q6">
        <v>2012</v>
      </c>
      <c r="R6">
        <v>2013</v>
      </c>
      <c r="S6">
        <v>2014</v>
      </c>
      <c r="T6">
        <v>2015</v>
      </c>
      <c r="U6">
        <v>2016</v>
      </c>
      <c r="V6">
        <v>2017</v>
      </c>
      <c r="W6">
        <v>2018</v>
      </c>
    </row>
    <row r="7" spans="2:23" x14ac:dyDescent="0.2">
      <c r="B7" s="4" t="s">
        <v>92</v>
      </c>
      <c r="C7" s="9">
        <v>1</v>
      </c>
      <c r="D7" s="9">
        <v>0.98765432098765427</v>
      </c>
      <c r="E7" s="9">
        <v>0.93827160493827155</v>
      </c>
      <c r="F7" s="9">
        <v>0.8271604938271605</v>
      </c>
      <c r="G7" s="9">
        <v>0.72839506172839508</v>
      </c>
      <c r="H7" s="9">
        <v>0.69135802469135799</v>
      </c>
      <c r="I7" s="9">
        <v>0.64197530864197527</v>
      </c>
      <c r="J7" s="9">
        <v>0.61728395061728392</v>
      </c>
      <c r="K7" s="9">
        <v>0.53086419753086422</v>
      </c>
      <c r="L7" s="9">
        <v>0.48148148148148145</v>
      </c>
      <c r="M7" s="9">
        <v>0.44444444444444442</v>
      </c>
      <c r="N7" s="9">
        <v>0.41975308641975306</v>
      </c>
      <c r="O7" s="9">
        <v>0.40740740740740738</v>
      </c>
      <c r="P7" s="9">
        <v>0.41975308641975306</v>
      </c>
      <c r="Q7" s="9">
        <v>0.40740740740740738</v>
      </c>
      <c r="R7" s="9">
        <v>0.38271604938271603</v>
      </c>
      <c r="S7" s="9">
        <v>0.35802469135802467</v>
      </c>
      <c r="T7" s="9">
        <v>0.32098765432098764</v>
      </c>
      <c r="U7" s="9">
        <v>0.30864197530864196</v>
      </c>
      <c r="V7" s="9">
        <v>0.33333333333333331</v>
      </c>
      <c r="W7" s="9">
        <v>0.27160493827160492</v>
      </c>
    </row>
    <row r="8" spans="2:23" x14ac:dyDescent="0.2">
      <c r="B8" s="4" t="s">
        <v>117</v>
      </c>
      <c r="C8" s="9">
        <v>1</v>
      </c>
      <c r="D8" s="9">
        <v>0.96578947368421053</v>
      </c>
      <c r="E8" s="9">
        <v>0.92368421052631577</v>
      </c>
      <c r="F8" s="9">
        <v>0.85526315789473684</v>
      </c>
      <c r="G8" s="9">
        <v>0.79210526315789476</v>
      </c>
      <c r="H8" s="9">
        <v>0.73157894736842111</v>
      </c>
      <c r="I8" s="9">
        <v>0.72105263157894739</v>
      </c>
      <c r="J8" s="9">
        <v>0.69210526315789478</v>
      </c>
      <c r="K8" s="9">
        <v>0.64210526315789473</v>
      </c>
      <c r="L8" s="9">
        <v>0.56842105263157894</v>
      </c>
      <c r="M8" s="9">
        <v>0.53947368421052633</v>
      </c>
      <c r="N8" s="9">
        <v>0.49210526315789471</v>
      </c>
      <c r="O8" s="9">
        <v>0.47105263157894739</v>
      </c>
      <c r="P8" s="9">
        <v>0.47105263157894739</v>
      </c>
      <c r="Q8" s="9">
        <v>0.44210526315789472</v>
      </c>
      <c r="R8" s="9">
        <v>0.42368421052631577</v>
      </c>
      <c r="S8" s="9">
        <v>0.4</v>
      </c>
      <c r="T8" s="9">
        <v>0.35</v>
      </c>
      <c r="U8" s="9">
        <v>0.33684210526315789</v>
      </c>
      <c r="V8" s="9">
        <v>0.32631578947368423</v>
      </c>
      <c r="W8" s="9">
        <v>0.3236842105263158</v>
      </c>
    </row>
    <row r="9" spans="2:23" x14ac:dyDescent="0.2">
      <c r="B9" s="4" t="s">
        <v>118</v>
      </c>
      <c r="C9" s="9">
        <v>1</v>
      </c>
      <c r="D9" s="9">
        <v>1</v>
      </c>
      <c r="E9" s="9">
        <v>0.9859154929577465</v>
      </c>
      <c r="F9" s="9">
        <v>0.85915492957746475</v>
      </c>
      <c r="G9" s="9">
        <v>0.84507042253521125</v>
      </c>
      <c r="H9" s="9">
        <v>0.71830985915492962</v>
      </c>
      <c r="I9" s="9">
        <v>0.647887323943662</v>
      </c>
      <c r="J9" s="9">
        <v>0.61971830985915488</v>
      </c>
      <c r="K9" s="9">
        <v>0.59154929577464788</v>
      </c>
      <c r="L9" s="9">
        <v>0.45070422535211269</v>
      </c>
      <c r="M9" s="9">
        <v>0.42253521126760563</v>
      </c>
      <c r="N9" s="9">
        <v>0.38028169014084506</v>
      </c>
      <c r="O9" s="9">
        <v>0.38028169014084506</v>
      </c>
      <c r="P9" s="9">
        <v>0.38028169014084506</v>
      </c>
      <c r="Q9" s="9">
        <v>0.352112676056338</v>
      </c>
      <c r="R9" s="9">
        <v>0.29577464788732394</v>
      </c>
      <c r="S9" s="9">
        <v>0.3380281690140845</v>
      </c>
      <c r="T9" s="9">
        <v>0.29577464788732394</v>
      </c>
      <c r="U9" s="9">
        <v>0.29577464788732394</v>
      </c>
      <c r="V9" s="9">
        <v>0.26760563380281688</v>
      </c>
      <c r="W9" s="9">
        <v>0.28169014084507044</v>
      </c>
    </row>
    <row r="10" spans="2:23" x14ac:dyDescent="0.2">
      <c r="B10" s="4" t="s">
        <v>93</v>
      </c>
      <c r="C10" s="9">
        <v>1</v>
      </c>
      <c r="D10" s="9">
        <v>0.95652173913043481</v>
      </c>
      <c r="E10" s="9">
        <v>0.95652173913043481</v>
      </c>
      <c r="F10" s="9">
        <v>0.85869565217391308</v>
      </c>
      <c r="G10" s="9">
        <v>0.80434782608695654</v>
      </c>
      <c r="H10" s="9">
        <v>0.78260869565217395</v>
      </c>
      <c r="I10" s="9">
        <v>0.75</v>
      </c>
      <c r="J10" s="9">
        <v>0.69565217391304346</v>
      </c>
      <c r="K10" s="9">
        <v>0.65217391304347827</v>
      </c>
      <c r="L10" s="9">
        <v>0.60869565217391308</v>
      </c>
      <c r="M10" s="9">
        <v>0.55434782608695654</v>
      </c>
      <c r="N10" s="9">
        <v>0.53260869565217395</v>
      </c>
      <c r="O10" s="9">
        <v>0.4891304347826087</v>
      </c>
      <c r="P10" s="9">
        <v>0.4891304347826087</v>
      </c>
      <c r="Q10" s="9">
        <v>0.42391304347826086</v>
      </c>
      <c r="R10" s="9">
        <v>0.38043478260869568</v>
      </c>
      <c r="S10" s="9">
        <v>0.36956521739130432</v>
      </c>
      <c r="T10" s="9">
        <v>0.36956521739130432</v>
      </c>
      <c r="U10" s="9">
        <v>0.33695652173913043</v>
      </c>
      <c r="V10" s="9">
        <v>0.34782608695652173</v>
      </c>
      <c r="W10" s="9">
        <v>0.32608695652173914</v>
      </c>
    </row>
    <row r="11" spans="2:23" x14ac:dyDescent="0.2">
      <c r="B11" s="4" t="s">
        <v>94</v>
      </c>
      <c r="C11" s="9">
        <v>1</v>
      </c>
      <c r="D11" s="9">
        <v>0.93846153846153846</v>
      </c>
      <c r="E11" s="9">
        <v>0.87692307692307692</v>
      </c>
      <c r="F11" s="9">
        <v>0.81538461538461537</v>
      </c>
      <c r="G11" s="9">
        <v>0.72307692307692306</v>
      </c>
      <c r="H11" s="9">
        <v>0.67692307692307696</v>
      </c>
      <c r="I11" s="9">
        <v>0.67692307692307696</v>
      </c>
      <c r="J11" s="9">
        <v>0.64615384615384619</v>
      </c>
      <c r="K11" s="9">
        <v>0.61538461538461542</v>
      </c>
      <c r="L11" s="9">
        <v>0.56923076923076921</v>
      </c>
      <c r="M11" s="9">
        <v>0.55384615384615388</v>
      </c>
      <c r="N11" s="9">
        <v>0.53846153846153844</v>
      </c>
      <c r="O11" s="9">
        <v>0.47692307692307695</v>
      </c>
      <c r="P11" s="9">
        <v>0.44615384615384618</v>
      </c>
      <c r="Q11" s="9">
        <v>0.44615384615384618</v>
      </c>
      <c r="R11" s="9">
        <v>0.46153846153846156</v>
      </c>
      <c r="S11" s="9">
        <v>0.43076923076923079</v>
      </c>
      <c r="T11" s="9">
        <v>0.38461538461538464</v>
      </c>
      <c r="U11" s="9">
        <v>0.35384615384615387</v>
      </c>
      <c r="V11" s="9">
        <v>0.30769230769230771</v>
      </c>
      <c r="W11" s="9">
        <v>0.26153846153846155</v>
      </c>
    </row>
    <row r="12" spans="2:23" x14ac:dyDescent="0.2">
      <c r="B12" s="4" t="s">
        <v>95</v>
      </c>
      <c r="C12" s="9">
        <v>1</v>
      </c>
      <c r="D12" s="9">
        <v>0.9538461538461539</v>
      </c>
      <c r="E12" s="9">
        <v>0.87692307692307692</v>
      </c>
      <c r="F12" s="9">
        <v>0.7846153846153846</v>
      </c>
      <c r="G12" s="9">
        <v>0.7384615384615385</v>
      </c>
      <c r="H12" s="9">
        <v>0.67692307692307696</v>
      </c>
      <c r="I12" s="9">
        <v>0.61538461538461542</v>
      </c>
      <c r="J12" s="9">
        <v>0.58461538461538465</v>
      </c>
      <c r="K12" s="9">
        <v>0.53846153846153844</v>
      </c>
      <c r="L12" s="9">
        <v>0.47692307692307695</v>
      </c>
      <c r="M12" s="9">
        <v>0.46153846153846156</v>
      </c>
      <c r="N12" s="9">
        <v>0.38461538461538464</v>
      </c>
      <c r="O12" s="9">
        <v>0.36923076923076925</v>
      </c>
      <c r="P12" s="9">
        <v>0.32307692307692309</v>
      </c>
      <c r="Q12" s="9">
        <v>0.32307692307692309</v>
      </c>
      <c r="R12" s="9">
        <v>0.27692307692307694</v>
      </c>
      <c r="S12" s="9">
        <v>0.24615384615384617</v>
      </c>
      <c r="T12" s="9">
        <v>0.2153846153846154</v>
      </c>
      <c r="U12" s="9">
        <v>0.23076923076923078</v>
      </c>
      <c r="V12" s="9">
        <v>0.2</v>
      </c>
      <c r="W12" s="9">
        <v>0.16923076923076924</v>
      </c>
    </row>
    <row r="13" spans="2:23" x14ac:dyDescent="0.2">
      <c r="B13" s="4" t="s">
        <v>96</v>
      </c>
      <c r="C13" s="9">
        <v>1</v>
      </c>
      <c r="D13" s="9">
        <v>0.94736842105263153</v>
      </c>
      <c r="E13" s="9">
        <v>0.89473684210526316</v>
      </c>
      <c r="F13" s="9">
        <v>0.68421052631578949</v>
      </c>
      <c r="G13" s="9">
        <v>0.63157894736842102</v>
      </c>
      <c r="H13" s="9">
        <v>0.63157894736842102</v>
      </c>
      <c r="I13" s="9">
        <v>0.52631578947368418</v>
      </c>
      <c r="J13" s="9">
        <v>0.52631578947368418</v>
      </c>
      <c r="K13" s="9">
        <v>0.47368421052631576</v>
      </c>
      <c r="L13" s="9">
        <v>0.42105263157894735</v>
      </c>
      <c r="M13" s="9">
        <v>0.26315789473684209</v>
      </c>
      <c r="N13" s="9">
        <v>0.21052631578947367</v>
      </c>
      <c r="O13" s="9">
        <v>0.21052631578947367</v>
      </c>
      <c r="P13" s="9">
        <v>0.21052631578947367</v>
      </c>
      <c r="Q13" s="9">
        <v>0.21052631578947367</v>
      </c>
      <c r="R13" s="9">
        <v>0.15789473684210525</v>
      </c>
      <c r="S13" s="9">
        <v>0.15789473684210525</v>
      </c>
      <c r="T13" s="9">
        <v>0.15789473684210525</v>
      </c>
      <c r="U13" s="9">
        <v>0.15789473684210525</v>
      </c>
      <c r="V13" s="9">
        <v>0.15789473684210525</v>
      </c>
      <c r="W13" s="9">
        <v>0.15789473684210525</v>
      </c>
    </row>
    <row r="14" spans="2:23" x14ac:dyDescent="0.2">
      <c r="B14" s="4" t="s">
        <v>97</v>
      </c>
      <c r="C14" s="9">
        <v>1</v>
      </c>
      <c r="D14" s="9">
        <v>0.96581196581196582</v>
      </c>
      <c r="E14" s="9">
        <v>0.96581196581196582</v>
      </c>
      <c r="F14" s="9">
        <v>0.84615384615384615</v>
      </c>
      <c r="G14" s="9">
        <v>0.81196581196581197</v>
      </c>
      <c r="H14" s="9">
        <v>0.80341880341880345</v>
      </c>
      <c r="I14" s="9">
        <v>0.76068376068376065</v>
      </c>
      <c r="J14" s="9">
        <v>0.72649572649572647</v>
      </c>
      <c r="K14" s="9">
        <v>0.6495726495726496</v>
      </c>
      <c r="L14" s="9">
        <v>0.57264957264957261</v>
      </c>
      <c r="M14" s="9">
        <v>0.50427350427350426</v>
      </c>
      <c r="N14" s="9">
        <v>0.4358974358974359</v>
      </c>
      <c r="O14" s="9">
        <v>0.39316239316239315</v>
      </c>
      <c r="P14" s="9">
        <v>0.3504273504273504</v>
      </c>
      <c r="Q14" s="9">
        <v>0.36752136752136755</v>
      </c>
      <c r="R14" s="9">
        <v>0.31623931623931623</v>
      </c>
      <c r="S14" s="9">
        <v>0.29059829059829062</v>
      </c>
      <c r="T14" s="9">
        <v>0.28205128205128205</v>
      </c>
      <c r="U14" s="9">
        <v>0.26495726495726496</v>
      </c>
      <c r="V14" s="9">
        <v>0.26495726495726496</v>
      </c>
      <c r="W14" s="9">
        <v>0.22222222222222221</v>
      </c>
    </row>
    <row r="15" spans="2:23" x14ac:dyDescent="0.2">
      <c r="B15" s="4" t="s">
        <v>98</v>
      </c>
      <c r="C15" s="9">
        <v>1</v>
      </c>
      <c r="D15" s="9">
        <v>0.97499999999999998</v>
      </c>
      <c r="E15" s="9">
        <v>0.9375</v>
      </c>
      <c r="F15" s="9">
        <v>0.85</v>
      </c>
      <c r="G15" s="9">
        <v>0.77500000000000002</v>
      </c>
      <c r="H15" s="9">
        <v>0.75</v>
      </c>
      <c r="I15" s="9">
        <v>0.75</v>
      </c>
      <c r="J15" s="9">
        <v>0.72499999999999998</v>
      </c>
      <c r="K15" s="9">
        <v>0.72499999999999998</v>
      </c>
      <c r="L15" s="9">
        <v>0.67500000000000004</v>
      </c>
      <c r="M15" s="9">
        <v>0.6</v>
      </c>
      <c r="N15" s="9">
        <v>0.53749999999999998</v>
      </c>
      <c r="O15" s="9">
        <v>0.51249999999999996</v>
      </c>
      <c r="P15" s="9">
        <v>0.51249999999999996</v>
      </c>
      <c r="Q15" s="9">
        <v>0.48749999999999999</v>
      </c>
      <c r="R15" s="9">
        <v>0.46250000000000002</v>
      </c>
      <c r="S15" s="9">
        <v>0.42499999999999999</v>
      </c>
      <c r="T15" s="9">
        <v>0.38750000000000001</v>
      </c>
      <c r="U15" s="9">
        <v>0.375</v>
      </c>
      <c r="V15" s="9">
        <v>0.375</v>
      </c>
      <c r="W15" s="9">
        <v>0.35</v>
      </c>
    </row>
    <row r="16" spans="2:23" x14ac:dyDescent="0.2">
      <c r="B16" s="4" t="s">
        <v>101</v>
      </c>
      <c r="C16" s="9">
        <v>1</v>
      </c>
      <c r="D16" s="9">
        <v>0.9173553719008265</v>
      </c>
      <c r="E16" s="9">
        <v>0.86776859504132231</v>
      </c>
      <c r="F16" s="9">
        <v>0.77685950413223137</v>
      </c>
      <c r="G16" s="9">
        <v>0.71074380165289253</v>
      </c>
      <c r="H16" s="9">
        <v>0.6776859504132231</v>
      </c>
      <c r="I16" s="9">
        <v>0.63636363636363635</v>
      </c>
      <c r="J16" s="9">
        <v>0.60330578512396693</v>
      </c>
      <c r="K16" s="9">
        <v>0.57024793388429751</v>
      </c>
      <c r="L16" s="9">
        <v>0.48760330578512395</v>
      </c>
      <c r="M16" s="9">
        <v>0.46280991735537191</v>
      </c>
      <c r="N16" s="9">
        <v>0.4049586776859504</v>
      </c>
      <c r="O16" s="9">
        <v>0.37190082644628097</v>
      </c>
      <c r="P16" s="9">
        <v>0.33057851239669422</v>
      </c>
      <c r="Q16" s="9">
        <v>0.31404958677685951</v>
      </c>
      <c r="R16" s="9">
        <v>0.2975206611570248</v>
      </c>
      <c r="S16" s="9">
        <v>0.2975206611570248</v>
      </c>
      <c r="T16" s="9">
        <v>0.28925619834710742</v>
      </c>
      <c r="U16" s="9">
        <v>0.28925619834710742</v>
      </c>
      <c r="V16" s="9">
        <v>0.28925619834710742</v>
      </c>
      <c r="W16" s="9">
        <v>0.24793388429752067</v>
      </c>
    </row>
    <row r="17" spans="2:23" x14ac:dyDescent="0.2">
      <c r="B17" s="4" t="s">
        <v>102</v>
      </c>
      <c r="C17" s="9">
        <v>1</v>
      </c>
      <c r="D17" s="9">
        <v>0.93506493506493504</v>
      </c>
      <c r="E17" s="9">
        <v>0.90909090909090906</v>
      </c>
      <c r="F17" s="9">
        <v>0.81168831168831168</v>
      </c>
      <c r="G17" s="9">
        <v>0.7857142857142857</v>
      </c>
      <c r="H17" s="9">
        <v>0.74675324675324672</v>
      </c>
      <c r="I17" s="9">
        <v>0.68831168831168832</v>
      </c>
      <c r="J17" s="9">
        <v>0.62337662337662336</v>
      </c>
      <c r="K17" s="9">
        <v>0.59740259740259738</v>
      </c>
      <c r="L17" s="9">
        <v>0.58441558441558439</v>
      </c>
      <c r="M17" s="9">
        <v>0.52597402597402598</v>
      </c>
      <c r="N17" s="9">
        <v>0.46753246753246752</v>
      </c>
      <c r="O17" s="9">
        <v>0.38961038961038963</v>
      </c>
      <c r="P17" s="9">
        <v>0.37012987012987014</v>
      </c>
      <c r="Q17" s="9">
        <v>0.37012987012987014</v>
      </c>
      <c r="R17" s="9">
        <v>0.34415584415584416</v>
      </c>
      <c r="S17" s="9">
        <v>0.33116883116883117</v>
      </c>
      <c r="T17" s="9">
        <v>0.33116883116883117</v>
      </c>
      <c r="U17" s="9">
        <v>0.32467532467532467</v>
      </c>
      <c r="V17" s="9">
        <v>0.31168831168831168</v>
      </c>
      <c r="W17" s="9">
        <v>0.30519480519480519</v>
      </c>
    </row>
    <row r="18" spans="2:23" x14ac:dyDescent="0.2">
      <c r="B18" s="4" t="s">
        <v>103</v>
      </c>
      <c r="C18" s="9">
        <v>1</v>
      </c>
      <c r="D18" s="9">
        <v>0.96</v>
      </c>
      <c r="E18" s="9">
        <v>0.94</v>
      </c>
      <c r="F18" s="9">
        <v>0.78</v>
      </c>
      <c r="G18" s="9">
        <v>0.7</v>
      </c>
      <c r="H18" s="9">
        <v>0.66</v>
      </c>
      <c r="I18" s="9">
        <v>0.6</v>
      </c>
      <c r="J18" s="9">
        <v>0.62</v>
      </c>
      <c r="K18" s="9">
        <v>0.52</v>
      </c>
      <c r="L18" s="9">
        <v>0.46</v>
      </c>
      <c r="M18" s="9">
        <v>0.44</v>
      </c>
      <c r="N18" s="9">
        <v>0.42</v>
      </c>
      <c r="O18" s="9">
        <v>0.38</v>
      </c>
      <c r="P18" s="9">
        <v>0.42</v>
      </c>
      <c r="Q18" s="9">
        <v>0.38</v>
      </c>
      <c r="R18" s="9">
        <v>0.38</v>
      </c>
      <c r="S18" s="9">
        <v>0.36</v>
      </c>
      <c r="T18" s="9">
        <v>0.36</v>
      </c>
      <c r="U18" s="9">
        <v>0.32</v>
      </c>
      <c r="V18" s="9">
        <v>0.3</v>
      </c>
      <c r="W18" s="9">
        <v>0.3</v>
      </c>
    </row>
    <row r="19" spans="2:23" x14ac:dyDescent="0.2">
      <c r="B19" s="4" t="s">
        <v>104</v>
      </c>
      <c r="C19" s="9">
        <v>1</v>
      </c>
      <c r="D19" s="9">
        <v>0.90243902439024393</v>
      </c>
      <c r="E19" s="9">
        <v>0.82926829268292679</v>
      </c>
      <c r="F19" s="9">
        <v>0.73170731707317072</v>
      </c>
      <c r="G19" s="9">
        <v>0.70731707317073167</v>
      </c>
      <c r="H19" s="9">
        <v>0.70731707317073167</v>
      </c>
      <c r="I19" s="9">
        <v>0.68292682926829273</v>
      </c>
      <c r="J19" s="9">
        <v>0.68292682926829273</v>
      </c>
      <c r="K19" s="9">
        <v>0.65853658536585369</v>
      </c>
      <c r="L19" s="9">
        <v>0.58536585365853655</v>
      </c>
      <c r="M19" s="9">
        <v>0.56097560975609762</v>
      </c>
      <c r="N19" s="9">
        <v>0.53658536585365857</v>
      </c>
      <c r="O19" s="9">
        <v>0.46341463414634149</v>
      </c>
      <c r="P19" s="9">
        <v>0.48780487804878048</v>
      </c>
      <c r="Q19" s="9">
        <v>0.41463414634146339</v>
      </c>
      <c r="R19" s="9">
        <v>0.43902439024390244</v>
      </c>
      <c r="S19" s="9">
        <v>0.3902439024390244</v>
      </c>
      <c r="T19" s="9">
        <v>0.3902439024390244</v>
      </c>
      <c r="U19" s="9">
        <v>0.3902439024390244</v>
      </c>
      <c r="V19" s="9">
        <v>0.3902439024390244</v>
      </c>
      <c r="W19" s="9">
        <v>0.34146341463414637</v>
      </c>
    </row>
    <row r="20" spans="2:23" x14ac:dyDescent="0.2">
      <c r="B20" s="4" t="s">
        <v>105</v>
      </c>
      <c r="C20" s="9">
        <v>1</v>
      </c>
      <c r="D20" s="9">
        <v>0.99310344827586206</v>
      </c>
      <c r="E20" s="9">
        <v>0.93793103448275861</v>
      </c>
      <c r="F20" s="9">
        <v>0.92413793103448272</v>
      </c>
      <c r="G20" s="9">
        <v>0.86896551724137927</v>
      </c>
      <c r="H20" s="9">
        <v>0.82758620689655171</v>
      </c>
      <c r="I20" s="9">
        <v>0.8</v>
      </c>
      <c r="J20" s="9">
        <v>0.7448275862068966</v>
      </c>
      <c r="K20" s="9">
        <v>0.71034482758620687</v>
      </c>
      <c r="L20" s="9">
        <v>0.69655172413793098</v>
      </c>
      <c r="M20" s="9">
        <v>0.67586206896551726</v>
      </c>
      <c r="N20" s="9">
        <v>0.60689655172413792</v>
      </c>
      <c r="O20" s="9">
        <v>0.55862068965517242</v>
      </c>
      <c r="P20" s="9">
        <v>0.55172413793103448</v>
      </c>
      <c r="Q20" s="9">
        <v>0.4689655172413793</v>
      </c>
      <c r="R20" s="9">
        <v>0.48275862068965519</v>
      </c>
      <c r="S20" s="9">
        <v>0.43448275862068964</v>
      </c>
      <c r="T20" s="9">
        <v>0.4</v>
      </c>
      <c r="U20" s="9">
        <v>0.37931034482758619</v>
      </c>
      <c r="V20" s="9">
        <v>0.37931034482758619</v>
      </c>
      <c r="W20" s="9">
        <v>0.35862068965517241</v>
      </c>
    </row>
    <row r="21" spans="2:23" x14ac:dyDescent="0.2">
      <c r="B21" s="4" t="s">
        <v>106</v>
      </c>
      <c r="C21" s="9">
        <v>1</v>
      </c>
      <c r="D21" s="9">
        <v>0.98198198198198194</v>
      </c>
      <c r="E21" s="9">
        <v>0.94594594594594594</v>
      </c>
      <c r="F21" s="9">
        <v>0.91891891891891897</v>
      </c>
      <c r="G21" s="9">
        <v>0.88288288288288286</v>
      </c>
      <c r="H21" s="9">
        <v>0.86486486486486491</v>
      </c>
      <c r="I21" s="9">
        <v>0.85585585585585588</v>
      </c>
      <c r="J21" s="9">
        <v>0.8288288288288288</v>
      </c>
      <c r="K21" s="9">
        <v>0.73873873873873874</v>
      </c>
      <c r="L21" s="9">
        <v>0.71171171171171166</v>
      </c>
      <c r="M21" s="9">
        <v>0.64864864864864868</v>
      </c>
      <c r="N21" s="9">
        <v>0.60360360360360366</v>
      </c>
      <c r="O21" s="9">
        <v>0.5855855855855856</v>
      </c>
      <c r="P21" s="9">
        <v>0.59459459459459463</v>
      </c>
      <c r="Q21" s="9">
        <v>0.52252252252252251</v>
      </c>
      <c r="R21" s="9">
        <v>0.54054054054054057</v>
      </c>
      <c r="S21" s="9">
        <v>0.49549549549549549</v>
      </c>
      <c r="T21" s="9">
        <v>0.47747747747747749</v>
      </c>
      <c r="U21" s="9">
        <v>0.46846846846846846</v>
      </c>
      <c r="V21" s="9">
        <v>0.44144144144144143</v>
      </c>
      <c r="W21" s="9">
        <v>0.40540540540540543</v>
      </c>
    </row>
    <row r="22" spans="2:23" x14ac:dyDescent="0.2">
      <c r="B22" s="4" t="s">
        <v>107</v>
      </c>
      <c r="C22" s="9">
        <v>1</v>
      </c>
      <c r="D22" s="9">
        <v>1</v>
      </c>
      <c r="E22" s="9">
        <v>0.97979797979797978</v>
      </c>
      <c r="F22" s="9">
        <v>0.90909090909090906</v>
      </c>
      <c r="G22" s="9">
        <v>0.86868686868686873</v>
      </c>
      <c r="H22" s="9">
        <v>0.84848484848484851</v>
      </c>
      <c r="I22" s="9">
        <v>0.83838383838383834</v>
      </c>
      <c r="J22" s="9">
        <v>0.83838383838383834</v>
      </c>
      <c r="K22" s="9">
        <v>0.80808080808080807</v>
      </c>
      <c r="L22" s="9">
        <v>0.78787878787878785</v>
      </c>
      <c r="M22" s="9">
        <v>0.76767676767676762</v>
      </c>
      <c r="N22" s="9">
        <v>0.70707070707070707</v>
      </c>
      <c r="O22" s="9">
        <v>0.61616161616161613</v>
      </c>
      <c r="P22" s="9">
        <v>0.60606060606060608</v>
      </c>
      <c r="Q22" s="9">
        <v>0.60606060606060608</v>
      </c>
      <c r="R22" s="9">
        <v>0.58585858585858586</v>
      </c>
      <c r="S22" s="9">
        <v>0.55555555555555558</v>
      </c>
      <c r="T22" s="9">
        <v>0.5252525252525253</v>
      </c>
      <c r="U22" s="9">
        <v>0.51515151515151514</v>
      </c>
      <c r="V22" s="9">
        <v>0.51515151515151514</v>
      </c>
      <c r="W22" s="9">
        <v>0.48484848484848486</v>
      </c>
    </row>
    <row r="23" spans="2:23" x14ac:dyDescent="0.2">
      <c r="B23" s="4" t="s">
        <v>108</v>
      </c>
      <c r="C23" s="9">
        <v>1</v>
      </c>
      <c r="D23" s="9">
        <v>0.90909090909090906</v>
      </c>
      <c r="E23" s="9">
        <v>0.89393939393939392</v>
      </c>
      <c r="F23" s="9">
        <v>0.81060606060606055</v>
      </c>
      <c r="G23" s="9">
        <v>0.71969696969696972</v>
      </c>
      <c r="H23" s="9">
        <v>0.65909090909090906</v>
      </c>
      <c r="I23" s="9">
        <v>0.60606060606060608</v>
      </c>
      <c r="J23" s="9">
        <v>0.59090909090909094</v>
      </c>
      <c r="K23" s="9">
        <v>0.53030303030303028</v>
      </c>
      <c r="L23" s="9">
        <v>0.51515151515151514</v>
      </c>
      <c r="M23" s="9">
        <v>0.48484848484848486</v>
      </c>
      <c r="N23" s="9">
        <v>0.48484848484848486</v>
      </c>
      <c r="O23" s="9">
        <v>0.43939393939393939</v>
      </c>
      <c r="P23" s="9">
        <v>0.41666666666666669</v>
      </c>
      <c r="Q23" s="9">
        <v>0.38636363636363635</v>
      </c>
      <c r="R23" s="9">
        <v>0.35606060606060608</v>
      </c>
      <c r="S23" s="9">
        <v>0.31818181818181818</v>
      </c>
      <c r="T23" s="9">
        <v>0.31060606060606061</v>
      </c>
      <c r="U23" s="9">
        <v>0.31060606060606061</v>
      </c>
      <c r="V23" s="9">
        <v>0.29545454545454547</v>
      </c>
      <c r="W23" s="9">
        <v>0.27272727272727271</v>
      </c>
    </row>
    <row r="24" spans="2:23" x14ac:dyDescent="0.2">
      <c r="B24" s="4" t="s">
        <v>109</v>
      </c>
      <c r="C24" s="9">
        <v>1</v>
      </c>
      <c r="D24" s="9">
        <v>0.96907216494845361</v>
      </c>
      <c r="E24" s="9">
        <v>0.91752577319587625</v>
      </c>
      <c r="F24" s="9">
        <v>0.83505154639175261</v>
      </c>
      <c r="G24" s="9">
        <v>0.80412371134020622</v>
      </c>
      <c r="H24" s="9">
        <v>0.75257731958762886</v>
      </c>
      <c r="I24" s="9">
        <v>0.71134020618556704</v>
      </c>
      <c r="J24" s="9">
        <v>0.69072164948453607</v>
      </c>
      <c r="K24" s="9">
        <v>0.65979381443298968</v>
      </c>
      <c r="L24" s="9">
        <v>0.62886597938144329</v>
      </c>
      <c r="M24" s="9">
        <v>0.55670103092783507</v>
      </c>
      <c r="N24" s="9">
        <v>0.50515463917525771</v>
      </c>
      <c r="O24" s="9">
        <v>0.4845360824742268</v>
      </c>
      <c r="P24" s="9">
        <v>0.44329896907216493</v>
      </c>
      <c r="Q24" s="9">
        <v>0.4329896907216495</v>
      </c>
      <c r="R24" s="9">
        <v>0.41237113402061853</v>
      </c>
      <c r="S24" s="9">
        <v>0.38144329896907214</v>
      </c>
      <c r="T24" s="9">
        <v>0.39175257731958762</v>
      </c>
      <c r="U24" s="9">
        <v>0.40206185567010311</v>
      </c>
      <c r="V24" s="9">
        <v>0.39175257731958762</v>
      </c>
      <c r="W24" s="9">
        <v>0.39175257731958762</v>
      </c>
    </row>
    <row r="25" spans="2:23" x14ac:dyDescent="0.2">
      <c r="B25" s="4" t="s">
        <v>110</v>
      </c>
      <c r="C25" s="9">
        <v>1</v>
      </c>
      <c r="D25" s="9">
        <v>0.84848484848484851</v>
      </c>
      <c r="E25" s="9">
        <v>0.80303030303030298</v>
      </c>
      <c r="F25" s="9">
        <v>0.59090909090909094</v>
      </c>
      <c r="G25" s="9">
        <v>0.56060606060606055</v>
      </c>
      <c r="H25" s="9">
        <v>0.5</v>
      </c>
      <c r="I25" s="9">
        <v>0.48484848484848486</v>
      </c>
      <c r="J25" s="9">
        <v>0.46969696969696972</v>
      </c>
      <c r="K25" s="9">
        <v>0.46969696969696972</v>
      </c>
      <c r="L25" s="9">
        <v>0.43939393939393939</v>
      </c>
      <c r="M25" s="9">
        <v>0.43939393939393939</v>
      </c>
      <c r="N25" s="9">
        <v>0.39393939393939392</v>
      </c>
      <c r="O25" s="9">
        <v>0.36363636363636365</v>
      </c>
      <c r="P25" s="9">
        <v>0.34848484848484851</v>
      </c>
      <c r="Q25" s="9">
        <v>0.36363636363636365</v>
      </c>
      <c r="R25" s="9">
        <v>0.31818181818181818</v>
      </c>
      <c r="S25" s="9">
        <v>0.33333333333333331</v>
      </c>
      <c r="T25" s="9">
        <v>0.31818181818181818</v>
      </c>
      <c r="U25" s="9">
        <v>0.31818181818181818</v>
      </c>
      <c r="V25" s="9">
        <v>0.31818181818181818</v>
      </c>
      <c r="W25" s="9">
        <v>0.30303030303030304</v>
      </c>
    </row>
    <row r="26" spans="2:23" x14ac:dyDescent="0.2">
      <c r="B26" s="4" t="s">
        <v>141</v>
      </c>
      <c r="C26" s="9">
        <v>1</v>
      </c>
      <c r="D26" s="9">
        <v>0.97235023041474655</v>
      </c>
      <c r="E26" s="9">
        <v>0.95391705069124422</v>
      </c>
      <c r="F26" s="9">
        <v>0.89400921658986177</v>
      </c>
      <c r="G26" s="9">
        <v>0.84331797235023043</v>
      </c>
      <c r="H26" s="9">
        <v>0.81566820276497698</v>
      </c>
      <c r="I26" s="9">
        <v>0.79262672811059909</v>
      </c>
      <c r="J26" s="9">
        <v>0.76497695852534564</v>
      </c>
      <c r="K26" s="9">
        <v>0.70506912442396308</v>
      </c>
      <c r="L26" s="9">
        <v>0.66359447004608296</v>
      </c>
      <c r="M26" s="9">
        <v>0.63133640552995396</v>
      </c>
      <c r="N26" s="9">
        <v>0.58525345622119818</v>
      </c>
      <c r="O26" s="9">
        <v>0.55760368663594473</v>
      </c>
      <c r="P26" s="9">
        <v>0.55299539170506917</v>
      </c>
      <c r="Q26" s="9">
        <v>0.5161290322580645</v>
      </c>
      <c r="R26" s="9">
        <v>0.4838709677419355</v>
      </c>
      <c r="S26" s="9">
        <v>0.45161290322580644</v>
      </c>
      <c r="T26" s="9">
        <v>0.44239631336405533</v>
      </c>
      <c r="U26" s="9">
        <v>0.43317972350230416</v>
      </c>
      <c r="V26" s="9">
        <v>0.42396313364055299</v>
      </c>
      <c r="W26" s="9">
        <v>0.39631336405529954</v>
      </c>
    </row>
    <row r="27" spans="2:23" x14ac:dyDescent="0.2">
      <c r="B27" s="4" t="s">
        <v>111</v>
      </c>
      <c r="C27" s="9">
        <v>1</v>
      </c>
      <c r="D27" s="9">
        <v>0.97272727272727277</v>
      </c>
      <c r="E27" s="9">
        <v>0.95454545454545459</v>
      </c>
      <c r="F27" s="9">
        <v>0.84545454545454546</v>
      </c>
      <c r="G27" s="9">
        <v>0.8</v>
      </c>
      <c r="H27" s="9">
        <v>0.77272727272727271</v>
      </c>
      <c r="I27" s="9">
        <v>0.71818181818181814</v>
      </c>
      <c r="J27" s="9">
        <v>0.7</v>
      </c>
      <c r="K27" s="9">
        <v>0.6454545454545455</v>
      </c>
      <c r="L27" s="9">
        <v>0.6</v>
      </c>
      <c r="M27" s="9">
        <v>0.6</v>
      </c>
      <c r="N27" s="9">
        <v>0.55454545454545456</v>
      </c>
      <c r="O27" s="9">
        <v>0.51818181818181819</v>
      </c>
      <c r="P27" s="9">
        <v>0.5</v>
      </c>
      <c r="Q27" s="9">
        <v>0.49090909090909091</v>
      </c>
      <c r="R27" s="9">
        <v>0.47272727272727272</v>
      </c>
      <c r="S27" s="9">
        <v>0.45454545454545453</v>
      </c>
      <c r="T27" s="9">
        <v>0.44545454545454544</v>
      </c>
      <c r="U27" s="9">
        <v>0.43636363636363634</v>
      </c>
      <c r="V27" s="9">
        <v>0.47272727272727272</v>
      </c>
      <c r="W27" s="9">
        <v>0.40909090909090912</v>
      </c>
    </row>
    <row r="28" spans="2:23" x14ac:dyDescent="0.2">
      <c r="B28" s="4" t="s">
        <v>112</v>
      </c>
      <c r="C28" s="9">
        <v>1</v>
      </c>
      <c r="D28" s="9">
        <v>0.94805194805194803</v>
      </c>
      <c r="E28" s="9">
        <v>0.89610389610389607</v>
      </c>
      <c r="F28" s="9">
        <v>0.80519480519480524</v>
      </c>
      <c r="G28" s="9">
        <v>0.74025974025974028</v>
      </c>
      <c r="H28" s="9">
        <v>0.70129870129870131</v>
      </c>
      <c r="I28" s="9">
        <v>0.64935064935064934</v>
      </c>
      <c r="J28" s="9">
        <v>0.59740259740259738</v>
      </c>
      <c r="K28" s="9">
        <v>0.59740259740259738</v>
      </c>
      <c r="L28" s="9">
        <v>0.5714285714285714</v>
      </c>
      <c r="M28" s="9">
        <v>0.4935064935064935</v>
      </c>
      <c r="N28" s="9">
        <v>0.46753246753246752</v>
      </c>
      <c r="O28" s="9">
        <v>0.38961038961038963</v>
      </c>
      <c r="P28" s="9">
        <v>0.36363636363636365</v>
      </c>
      <c r="Q28" s="9">
        <v>0.31168831168831168</v>
      </c>
      <c r="R28" s="9">
        <v>0.29870129870129869</v>
      </c>
      <c r="S28" s="9">
        <v>0.2857142857142857</v>
      </c>
      <c r="T28" s="9">
        <v>0.23376623376623376</v>
      </c>
      <c r="U28" s="9">
        <v>0.20779220779220781</v>
      </c>
      <c r="V28" s="9">
        <v>0.20779220779220781</v>
      </c>
      <c r="W28" s="9">
        <v>0.19480519480519481</v>
      </c>
    </row>
    <row r="29" spans="2:23" x14ac:dyDescent="0.2">
      <c r="B29" s="4" t="s">
        <v>113</v>
      </c>
      <c r="C29" s="9">
        <v>1</v>
      </c>
      <c r="D29" s="9">
        <v>0.95454545454545459</v>
      </c>
      <c r="E29" s="9">
        <v>0.90909090909090906</v>
      </c>
      <c r="F29" s="9">
        <v>0.86363636363636365</v>
      </c>
      <c r="G29" s="9">
        <v>0.81818181818181823</v>
      </c>
      <c r="H29" s="9">
        <v>0.72727272727272729</v>
      </c>
      <c r="I29" s="9">
        <v>0.68181818181818177</v>
      </c>
      <c r="J29" s="9">
        <v>0.63636363636363635</v>
      </c>
      <c r="K29" s="9">
        <v>0.5</v>
      </c>
      <c r="L29" s="9">
        <v>0.5</v>
      </c>
      <c r="M29" s="9">
        <v>0.40909090909090912</v>
      </c>
      <c r="N29" s="9">
        <v>0.36363636363636365</v>
      </c>
      <c r="O29" s="9">
        <v>0.31818181818181818</v>
      </c>
      <c r="P29" s="9">
        <v>0.31818181818181818</v>
      </c>
      <c r="Q29" s="9">
        <v>0.31818181818181818</v>
      </c>
      <c r="R29" s="9">
        <v>0.31818181818181818</v>
      </c>
      <c r="S29" s="9">
        <v>0.31818181818181818</v>
      </c>
      <c r="T29" s="9">
        <v>0.31818181818181818</v>
      </c>
      <c r="U29" s="9">
        <v>0.31818181818181818</v>
      </c>
      <c r="V29" s="9">
        <v>0.31818181818181818</v>
      </c>
      <c r="W29" s="9">
        <v>0.31818181818181818</v>
      </c>
    </row>
    <row r="30" spans="2:23" x14ac:dyDescent="0.2">
      <c r="B30" s="4" t="s">
        <v>114</v>
      </c>
      <c r="C30" s="9">
        <v>1</v>
      </c>
      <c r="D30" s="9">
        <v>0.96153846153846156</v>
      </c>
      <c r="E30" s="9">
        <v>0.80769230769230771</v>
      </c>
      <c r="F30" s="9">
        <v>0.76923076923076927</v>
      </c>
      <c r="G30" s="9">
        <v>0.73076923076923073</v>
      </c>
      <c r="H30" s="9">
        <v>0.65384615384615385</v>
      </c>
      <c r="I30" s="9">
        <v>0.65384615384615385</v>
      </c>
      <c r="J30" s="9">
        <v>0.65384615384615385</v>
      </c>
      <c r="K30" s="9">
        <v>0.65384615384615385</v>
      </c>
      <c r="L30" s="9">
        <v>0.65384615384615385</v>
      </c>
      <c r="M30" s="9">
        <v>0.65384615384615385</v>
      </c>
      <c r="N30" s="9">
        <v>0.57692307692307687</v>
      </c>
      <c r="O30" s="9">
        <v>0.46153846153846156</v>
      </c>
      <c r="P30" s="9">
        <v>0.5</v>
      </c>
      <c r="Q30" s="9">
        <v>0.46153846153846156</v>
      </c>
      <c r="R30" s="9">
        <v>0.46153846153846156</v>
      </c>
      <c r="S30" s="9">
        <v>0.46153846153846156</v>
      </c>
      <c r="T30" s="9">
        <v>0.42307692307692307</v>
      </c>
      <c r="U30" s="9">
        <v>0.42307692307692307</v>
      </c>
      <c r="V30" s="9">
        <v>0.42307692307692307</v>
      </c>
      <c r="W30" s="9">
        <v>0.42307692307692307</v>
      </c>
    </row>
    <row r="31" spans="2:23" x14ac:dyDescent="0.2">
      <c r="B31" s="4" t="s">
        <v>115</v>
      </c>
      <c r="C31" s="9">
        <v>1</v>
      </c>
      <c r="D31" s="9">
        <v>0.98076923076923073</v>
      </c>
      <c r="E31" s="9">
        <v>0.92307692307692313</v>
      </c>
      <c r="F31" s="9">
        <v>0.90384615384615385</v>
      </c>
      <c r="G31" s="9">
        <v>0.85576923076923073</v>
      </c>
      <c r="H31" s="9">
        <v>0.81730769230769229</v>
      </c>
      <c r="I31" s="9">
        <v>0.79807692307692313</v>
      </c>
      <c r="J31" s="9">
        <v>0.72115384615384615</v>
      </c>
      <c r="K31" s="9">
        <v>0.64423076923076927</v>
      </c>
      <c r="L31" s="9">
        <v>0.625</v>
      </c>
      <c r="M31" s="9">
        <v>0.58653846153846156</v>
      </c>
      <c r="N31" s="9">
        <v>0.52884615384615385</v>
      </c>
      <c r="O31" s="9">
        <v>0.48076923076923078</v>
      </c>
      <c r="P31" s="9">
        <v>0.47115384615384615</v>
      </c>
      <c r="Q31" s="9">
        <v>0.47115384615384615</v>
      </c>
      <c r="R31" s="9">
        <v>0.43269230769230771</v>
      </c>
      <c r="S31" s="9">
        <v>0.41346153846153844</v>
      </c>
      <c r="T31" s="9">
        <v>0.41346153846153844</v>
      </c>
      <c r="U31" s="9">
        <v>0.38461538461538464</v>
      </c>
      <c r="V31" s="9">
        <v>0.375</v>
      </c>
      <c r="W31" s="9">
        <v>0.38461538461538464</v>
      </c>
    </row>
    <row r="32" spans="2:23" x14ac:dyDescent="0.2">
      <c r="B32" s="4" t="s">
        <v>116</v>
      </c>
      <c r="C32" s="9">
        <v>1</v>
      </c>
      <c r="D32" s="9">
        <v>0.96666666666666667</v>
      </c>
      <c r="E32" s="9">
        <v>0.96666666666666667</v>
      </c>
      <c r="F32" s="9">
        <v>0.93333333333333335</v>
      </c>
      <c r="G32" s="9">
        <v>0.93333333333333335</v>
      </c>
      <c r="H32" s="9">
        <v>0.93333333333333335</v>
      </c>
      <c r="I32" s="9">
        <v>0.8666666666666667</v>
      </c>
      <c r="J32" s="9">
        <v>0.9</v>
      </c>
      <c r="K32" s="9">
        <v>0.8</v>
      </c>
      <c r="L32" s="9">
        <v>0.7</v>
      </c>
      <c r="M32" s="9">
        <v>0.7</v>
      </c>
      <c r="N32" s="9">
        <v>0.6</v>
      </c>
      <c r="O32" s="9">
        <v>0.6</v>
      </c>
      <c r="P32" s="9">
        <v>0.6333333333333333</v>
      </c>
      <c r="Q32" s="9">
        <v>0.56666666666666665</v>
      </c>
      <c r="R32" s="9">
        <v>0.53333333333333333</v>
      </c>
      <c r="S32" s="9">
        <v>0.5</v>
      </c>
      <c r="T32" s="9">
        <v>0.5</v>
      </c>
      <c r="U32" s="9">
        <v>0.5</v>
      </c>
      <c r="V32" s="9">
        <v>0.5</v>
      </c>
      <c r="W32" s="9">
        <v>0.46666666666666667</v>
      </c>
    </row>
    <row r="33" spans="2:23" x14ac:dyDescent="0.2">
      <c r="B33" s="4" t="s">
        <v>119</v>
      </c>
      <c r="C33" s="9">
        <v>1</v>
      </c>
      <c r="D33" s="9">
        <v>1</v>
      </c>
      <c r="E33" s="9">
        <v>0.95</v>
      </c>
      <c r="F33" s="9">
        <v>0.75</v>
      </c>
      <c r="G33" s="9">
        <v>0.75</v>
      </c>
      <c r="H33" s="9">
        <v>0.75</v>
      </c>
      <c r="I33" s="9">
        <v>0.7</v>
      </c>
      <c r="J33" s="9">
        <v>0.75</v>
      </c>
      <c r="K33" s="9">
        <v>0.5</v>
      </c>
      <c r="L33" s="9">
        <v>0.35</v>
      </c>
      <c r="M33" s="9">
        <v>0.25</v>
      </c>
      <c r="N33" s="9">
        <v>0.15</v>
      </c>
      <c r="O33" s="9">
        <v>0.15</v>
      </c>
      <c r="P33" s="9">
        <v>0.15</v>
      </c>
      <c r="Q33" s="9">
        <v>0.15</v>
      </c>
      <c r="R33" s="9">
        <v>0.15</v>
      </c>
      <c r="S33" s="9">
        <v>0.15</v>
      </c>
      <c r="T33" s="9">
        <v>0.1</v>
      </c>
      <c r="U33" s="9">
        <v>0.1</v>
      </c>
      <c r="V33" s="9">
        <v>0.1</v>
      </c>
      <c r="W33" s="9">
        <v>0.1</v>
      </c>
    </row>
    <row r="34" spans="2:23" x14ac:dyDescent="0.2">
      <c r="B34" s="4" t="s">
        <v>120</v>
      </c>
      <c r="C34" s="9">
        <v>1</v>
      </c>
      <c r="D34" s="9">
        <v>0.9631578947368421</v>
      </c>
      <c r="E34" s="9">
        <v>0.9263157894736842</v>
      </c>
      <c r="F34" s="9">
        <v>0.80526315789473679</v>
      </c>
      <c r="G34" s="9">
        <v>0.73157894736842111</v>
      </c>
      <c r="H34" s="9">
        <v>0.66315789473684206</v>
      </c>
      <c r="I34" s="9">
        <v>0.63157894736842102</v>
      </c>
      <c r="J34" s="9">
        <v>0.58947368421052626</v>
      </c>
      <c r="K34" s="9">
        <v>0.53157894736842104</v>
      </c>
      <c r="L34" s="9">
        <v>0.43684210526315792</v>
      </c>
      <c r="M34" s="9">
        <v>0.4</v>
      </c>
      <c r="N34" s="9">
        <v>0.38947368421052631</v>
      </c>
      <c r="O34" s="9">
        <v>0.37894736842105264</v>
      </c>
      <c r="P34" s="9">
        <v>0.37894736842105264</v>
      </c>
      <c r="Q34" s="9">
        <v>0.37894736842105264</v>
      </c>
      <c r="R34" s="9">
        <v>0.36315789473684212</v>
      </c>
      <c r="S34" s="9">
        <v>0.30526315789473685</v>
      </c>
      <c r="T34" s="9">
        <v>0.26842105263157895</v>
      </c>
      <c r="U34" s="9">
        <v>0.25263157894736843</v>
      </c>
      <c r="V34" s="9">
        <v>0.24210526315789474</v>
      </c>
      <c r="W34" s="9">
        <v>0.22631578947368422</v>
      </c>
    </row>
    <row r="35" spans="2:23" x14ac:dyDescent="0.2">
      <c r="B35" s="4" t="s">
        <v>121</v>
      </c>
      <c r="C35" s="9">
        <v>1</v>
      </c>
      <c r="D35" s="9">
        <v>0.90625</v>
      </c>
      <c r="E35" s="9">
        <v>0.875</v>
      </c>
      <c r="F35" s="9">
        <v>0.78125</v>
      </c>
      <c r="G35" s="9">
        <v>0.71875</v>
      </c>
      <c r="H35" s="9">
        <v>0.59375</v>
      </c>
      <c r="I35" s="9">
        <v>0.5625</v>
      </c>
      <c r="J35" s="9">
        <v>0.53125</v>
      </c>
      <c r="K35" s="9">
        <v>0.53125</v>
      </c>
      <c r="L35" s="9">
        <v>0.46875</v>
      </c>
      <c r="M35" s="9">
        <v>0.34375</v>
      </c>
      <c r="N35" s="9">
        <v>0.3125</v>
      </c>
      <c r="O35" s="9">
        <v>0.28125</v>
      </c>
      <c r="P35" s="9">
        <v>0.28125</v>
      </c>
      <c r="Q35" s="9">
        <v>0.28125</v>
      </c>
      <c r="R35" s="9">
        <v>0.28125</v>
      </c>
      <c r="S35" s="9">
        <v>0.28125</v>
      </c>
      <c r="T35" s="9">
        <v>0.3125</v>
      </c>
      <c r="U35" s="9">
        <v>0.3125</v>
      </c>
      <c r="V35" s="9">
        <v>0.3125</v>
      </c>
      <c r="W35" s="9">
        <v>0.25</v>
      </c>
    </row>
    <row r="36" spans="2:23" x14ac:dyDescent="0.2">
      <c r="B36" s="4" t="s">
        <v>122</v>
      </c>
      <c r="C36" s="9">
        <v>1</v>
      </c>
      <c r="D36" s="9">
        <v>0.96850393700787396</v>
      </c>
      <c r="E36" s="9">
        <v>0.93307086614173229</v>
      </c>
      <c r="F36" s="9">
        <v>0.8582677165354331</v>
      </c>
      <c r="G36" s="9">
        <v>0.8110236220472441</v>
      </c>
      <c r="H36" s="9">
        <v>0.76771653543307083</v>
      </c>
      <c r="I36" s="9">
        <v>0.74015748031496065</v>
      </c>
      <c r="J36" s="9">
        <v>0.70078740157480313</v>
      </c>
      <c r="K36" s="9">
        <v>0.65748031496062997</v>
      </c>
      <c r="L36" s="9">
        <v>0.61023622047244097</v>
      </c>
      <c r="M36" s="9">
        <v>0.57480314960629919</v>
      </c>
      <c r="N36" s="9">
        <v>0.49606299212598426</v>
      </c>
      <c r="O36" s="9">
        <v>0.46456692913385828</v>
      </c>
      <c r="P36" s="9">
        <v>0.46062992125984253</v>
      </c>
      <c r="Q36" s="9">
        <v>0.43700787401574803</v>
      </c>
      <c r="R36" s="9">
        <v>0.43307086614173229</v>
      </c>
      <c r="S36" s="9">
        <v>0.41338582677165353</v>
      </c>
      <c r="T36" s="9">
        <v>0.38188976377952755</v>
      </c>
      <c r="U36" s="9">
        <v>0.36220472440944884</v>
      </c>
      <c r="V36" s="9">
        <v>0.35039370078740156</v>
      </c>
      <c r="W36" s="9">
        <v>0.35039370078740156</v>
      </c>
    </row>
    <row r="37" spans="2:23" x14ac:dyDescent="0.2">
      <c r="B37" s="4" t="s">
        <v>123</v>
      </c>
      <c r="C37" s="9">
        <v>1</v>
      </c>
      <c r="D37" s="9">
        <v>0.96759259259259256</v>
      </c>
      <c r="E37" s="9">
        <v>0.92129629629629628</v>
      </c>
      <c r="F37" s="9">
        <v>0.81944444444444442</v>
      </c>
      <c r="G37" s="9">
        <v>0.75462962962962965</v>
      </c>
      <c r="H37" s="9">
        <v>0.67592592592592593</v>
      </c>
      <c r="I37" s="9">
        <v>0.62037037037037035</v>
      </c>
      <c r="J37" s="9">
        <v>0.60648148148148151</v>
      </c>
      <c r="K37" s="9">
        <v>0.55092592592592593</v>
      </c>
      <c r="L37" s="9">
        <v>0.50462962962962965</v>
      </c>
      <c r="M37" s="9">
        <v>0.45370370370370372</v>
      </c>
      <c r="N37" s="9">
        <v>0.42592592592592593</v>
      </c>
      <c r="O37" s="9">
        <v>0.37962962962962965</v>
      </c>
      <c r="P37" s="9">
        <v>0.3611111111111111</v>
      </c>
      <c r="Q37" s="9">
        <v>0.34722222222222221</v>
      </c>
      <c r="R37" s="9">
        <v>0.32407407407407407</v>
      </c>
      <c r="S37" s="9">
        <v>0.32407407407407407</v>
      </c>
      <c r="T37" s="9">
        <v>0.30092592592592593</v>
      </c>
      <c r="U37" s="9">
        <v>0.30092592592592593</v>
      </c>
      <c r="V37" s="9">
        <v>0.29629629629629628</v>
      </c>
      <c r="W37" s="9">
        <v>0.28240740740740738</v>
      </c>
    </row>
    <row r="38" spans="2:23" x14ac:dyDescent="0.2">
      <c r="B38" s="4" t="s">
        <v>124</v>
      </c>
      <c r="C38" s="9">
        <v>1</v>
      </c>
      <c r="D38" s="9">
        <v>0.94594594594594594</v>
      </c>
      <c r="E38" s="9">
        <v>0.94594594594594594</v>
      </c>
      <c r="F38" s="9">
        <v>0.89189189189189189</v>
      </c>
      <c r="G38" s="9">
        <v>0.89189189189189189</v>
      </c>
      <c r="H38" s="9">
        <v>0.89189189189189189</v>
      </c>
      <c r="I38" s="9">
        <v>0.86486486486486491</v>
      </c>
      <c r="J38" s="9">
        <v>0.78378378378378377</v>
      </c>
      <c r="K38" s="9">
        <v>0.78378378378378377</v>
      </c>
      <c r="L38" s="9">
        <v>0.7567567567567568</v>
      </c>
      <c r="M38" s="9">
        <v>0.64864864864864868</v>
      </c>
      <c r="N38" s="9">
        <v>0.56756756756756754</v>
      </c>
      <c r="O38" s="9">
        <v>0.51351351351351349</v>
      </c>
      <c r="P38" s="9">
        <v>0.54054054054054057</v>
      </c>
      <c r="Q38" s="9">
        <v>0.51351351351351349</v>
      </c>
      <c r="R38" s="9">
        <v>0.51351351351351349</v>
      </c>
      <c r="S38" s="9">
        <v>0.48648648648648651</v>
      </c>
      <c r="T38" s="9">
        <v>0.48648648648648651</v>
      </c>
      <c r="U38" s="9">
        <v>0.48648648648648651</v>
      </c>
      <c r="V38" s="9">
        <v>0.45945945945945948</v>
      </c>
      <c r="W38" s="9">
        <v>0.45945945945945948</v>
      </c>
    </row>
    <row r="39" spans="2:23" x14ac:dyDescent="0.2">
      <c r="B39" s="4" t="s">
        <v>125</v>
      </c>
      <c r="C39" s="9">
        <v>1</v>
      </c>
      <c r="D39" s="9">
        <v>0.98130841121495327</v>
      </c>
      <c r="E39" s="9">
        <v>0.96261682242990654</v>
      </c>
      <c r="F39" s="9">
        <v>0.89719626168224298</v>
      </c>
      <c r="G39" s="9">
        <v>0.86915887850467288</v>
      </c>
      <c r="H39" s="9">
        <v>0.85046728971962615</v>
      </c>
      <c r="I39" s="9">
        <v>0.81308411214953269</v>
      </c>
      <c r="J39" s="9">
        <v>0.77570093457943923</v>
      </c>
      <c r="K39" s="9">
        <v>0.7289719626168224</v>
      </c>
      <c r="L39" s="9">
        <v>0.68224299065420557</v>
      </c>
      <c r="M39" s="9">
        <v>0.67289719626168221</v>
      </c>
      <c r="N39" s="9">
        <v>0.62616822429906538</v>
      </c>
      <c r="O39" s="9">
        <v>0.59813084112149528</v>
      </c>
      <c r="P39" s="9">
        <v>0.57943925233644855</v>
      </c>
      <c r="Q39" s="9">
        <v>0.57009345794392519</v>
      </c>
      <c r="R39" s="9">
        <v>0.54205607476635509</v>
      </c>
      <c r="S39" s="9">
        <v>0.55140186915887845</v>
      </c>
      <c r="T39" s="9">
        <v>0.50467289719626163</v>
      </c>
      <c r="U39" s="9">
        <v>0.48598130841121495</v>
      </c>
      <c r="V39" s="9">
        <v>0.48598130841121495</v>
      </c>
      <c r="W39" s="9">
        <v>0.45794392523364486</v>
      </c>
    </row>
    <row r="40" spans="2:23" x14ac:dyDescent="0.2">
      <c r="B40" s="4" t="s">
        <v>142</v>
      </c>
      <c r="C40" s="9">
        <v>1</v>
      </c>
      <c r="D40" s="9">
        <v>0.9907407407407407</v>
      </c>
      <c r="E40" s="9">
        <v>0.98148148148148151</v>
      </c>
      <c r="F40" s="9">
        <v>0.93518518518518523</v>
      </c>
      <c r="G40" s="9">
        <v>0.87037037037037035</v>
      </c>
      <c r="H40" s="9">
        <v>0.83333333333333337</v>
      </c>
      <c r="I40" s="9">
        <v>0.79629629629629628</v>
      </c>
      <c r="J40" s="9">
        <v>0.77777777777777779</v>
      </c>
      <c r="K40" s="9">
        <v>0.72222222222222221</v>
      </c>
      <c r="L40" s="9">
        <v>0.69444444444444442</v>
      </c>
      <c r="M40" s="9">
        <v>0.65740740740740744</v>
      </c>
      <c r="N40" s="9">
        <v>0.61111111111111116</v>
      </c>
      <c r="O40" s="9">
        <v>0.57407407407407407</v>
      </c>
      <c r="P40" s="9">
        <v>0.56481481481481477</v>
      </c>
      <c r="Q40" s="9">
        <v>0.55555555555555558</v>
      </c>
      <c r="R40" s="9">
        <v>0.54629629629629628</v>
      </c>
      <c r="S40" s="9">
        <v>0.49074074074074076</v>
      </c>
      <c r="T40" s="9">
        <v>0.44444444444444442</v>
      </c>
      <c r="U40" s="9">
        <v>0.44444444444444442</v>
      </c>
      <c r="V40" s="9">
        <v>0.43518518518518517</v>
      </c>
      <c r="W40" s="9">
        <v>0.42592592592592593</v>
      </c>
    </row>
    <row r="41" spans="2:23" x14ac:dyDescent="0.2">
      <c r="B41" s="4" t="s">
        <v>126</v>
      </c>
      <c r="C41" s="9">
        <v>1</v>
      </c>
      <c r="D41" s="9">
        <v>1</v>
      </c>
      <c r="E41" s="9">
        <v>0.96</v>
      </c>
      <c r="F41" s="9">
        <v>0.9</v>
      </c>
      <c r="G41" s="9">
        <v>0.84</v>
      </c>
      <c r="H41" s="9">
        <v>0.84</v>
      </c>
      <c r="I41" s="9">
        <v>0.8</v>
      </c>
      <c r="J41" s="9">
        <v>0.68</v>
      </c>
      <c r="K41" s="9">
        <v>0.68</v>
      </c>
      <c r="L41" s="9">
        <v>0.62</v>
      </c>
      <c r="M41" s="9">
        <v>0.62</v>
      </c>
      <c r="N41" s="9">
        <v>0.56000000000000005</v>
      </c>
      <c r="O41" s="9">
        <v>0.5</v>
      </c>
      <c r="P41" s="9">
        <v>0.5</v>
      </c>
      <c r="Q41" s="9">
        <v>0.46</v>
      </c>
      <c r="R41" s="9">
        <v>0.46</v>
      </c>
      <c r="S41" s="9">
        <v>0.42</v>
      </c>
      <c r="T41" s="9">
        <v>0.4</v>
      </c>
      <c r="U41" s="9">
        <v>0.38</v>
      </c>
      <c r="V41" s="9">
        <v>0.36</v>
      </c>
      <c r="W41" s="9">
        <v>0.34</v>
      </c>
    </row>
    <row r="42" spans="2:23" x14ac:dyDescent="0.2">
      <c r="B42" s="4" t="s">
        <v>127</v>
      </c>
      <c r="C42" s="9">
        <v>1</v>
      </c>
      <c r="D42" s="9">
        <v>1</v>
      </c>
      <c r="E42" s="9">
        <v>0.92307692307692313</v>
      </c>
      <c r="F42" s="9">
        <v>0.84615384615384615</v>
      </c>
      <c r="G42" s="9">
        <v>0.69230769230769229</v>
      </c>
      <c r="H42" s="9">
        <v>0.69230769230769229</v>
      </c>
      <c r="I42" s="9">
        <v>0.61538461538461542</v>
      </c>
      <c r="J42" s="9">
        <v>0.53846153846153844</v>
      </c>
      <c r="K42" s="9">
        <v>0.53846153846153844</v>
      </c>
      <c r="L42" s="9">
        <v>0.53846153846153844</v>
      </c>
      <c r="M42" s="9">
        <v>0.46153846153846156</v>
      </c>
      <c r="N42" s="9">
        <v>0.46153846153846156</v>
      </c>
      <c r="O42" s="9">
        <v>0.46153846153846156</v>
      </c>
      <c r="P42" s="9">
        <v>0.46153846153846156</v>
      </c>
      <c r="Q42" s="9">
        <v>0.46153846153846156</v>
      </c>
      <c r="R42" s="9">
        <v>0.46153846153846156</v>
      </c>
      <c r="S42" s="9">
        <v>0.46153846153846156</v>
      </c>
      <c r="T42" s="9">
        <v>0.46153846153846156</v>
      </c>
      <c r="U42" s="9">
        <v>0.46153846153846156</v>
      </c>
      <c r="V42" s="9">
        <v>0.46153846153846156</v>
      </c>
      <c r="W42" s="9">
        <v>0.46153846153846156</v>
      </c>
    </row>
    <row r="43" spans="2:23" x14ac:dyDescent="0.2">
      <c r="B43" s="4" t="s">
        <v>128</v>
      </c>
      <c r="C43" s="9">
        <v>1</v>
      </c>
      <c r="D43" s="9">
        <v>0.95238095238095233</v>
      </c>
      <c r="E43" s="9">
        <v>0.90476190476190477</v>
      </c>
      <c r="F43" s="9">
        <v>0.7142857142857143</v>
      </c>
      <c r="G43" s="9">
        <v>0.61904761904761907</v>
      </c>
      <c r="H43" s="9">
        <v>0.5714285714285714</v>
      </c>
      <c r="I43" s="9">
        <v>0.5714285714285714</v>
      </c>
      <c r="J43" s="9">
        <v>0.5714285714285714</v>
      </c>
      <c r="K43" s="9">
        <v>0.5714285714285714</v>
      </c>
      <c r="L43" s="9">
        <v>0.5714285714285714</v>
      </c>
      <c r="M43" s="9">
        <v>0.47619047619047616</v>
      </c>
      <c r="N43" s="9">
        <v>0.47619047619047616</v>
      </c>
      <c r="O43" s="9">
        <v>0.47619047619047616</v>
      </c>
      <c r="P43" s="9">
        <v>0.47619047619047616</v>
      </c>
      <c r="Q43" s="9">
        <v>0.42857142857142855</v>
      </c>
      <c r="R43" s="9">
        <v>0.47619047619047616</v>
      </c>
      <c r="S43" s="9">
        <v>0.42857142857142855</v>
      </c>
      <c r="T43" s="9">
        <v>0.42857142857142855</v>
      </c>
      <c r="U43" s="9">
        <v>0.42857142857142855</v>
      </c>
      <c r="V43" s="9">
        <v>0.38095238095238093</v>
      </c>
      <c r="W43" s="9">
        <v>0.42857142857142855</v>
      </c>
    </row>
    <row r="44" spans="2:23" x14ac:dyDescent="0.2">
      <c r="B44" s="4" t="s">
        <v>129</v>
      </c>
      <c r="C44" s="9">
        <v>1</v>
      </c>
      <c r="D44" s="9">
        <v>0.98113207547169812</v>
      </c>
      <c r="E44" s="9">
        <v>0.96226415094339623</v>
      </c>
      <c r="F44" s="9">
        <v>0.8867924528301887</v>
      </c>
      <c r="G44" s="9">
        <v>0.86792452830188682</v>
      </c>
      <c r="H44" s="9">
        <v>0.8867924528301887</v>
      </c>
      <c r="I44" s="9">
        <v>0.81132075471698117</v>
      </c>
      <c r="J44" s="9">
        <v>0.69811320754716977</v>
      </c>
      <c r="K44" s="9">
        <v>0.62264150943396224</v>
      </c>
      <c r="L44" s="9">
        <v>0.62264150943396224</v>
      </c>
      <c r="M44" s="9">
        <v>0.62264150943396224</v>
      </c>
      <c r="N44" s="9">
        <v>0.58490566037735847</v>
      </c>
      <c r="O44" s="9">
        <v>0.54716981132075471</v>
      </c>
      <c r="P44" s="9">
        <v>0.58490566037735847</v>
      </c>
      <c r="Q44" s="9">
        <v>0.49056603773584906</v>
      </c>
      <c r="R44" s="9">
        <v>0.43396226415094341</v>
      </c>
      <c r="S44" s="9">
        <v>0.41509433962264153</v>
      </c>
      <c r="T44" s="9">
        <v>0.37735849056603776</v>
      </c>
      <c r="U44" s="9">
        <v>0.33962264150943394</v>
      </c>
      <c r="V44" s="9">
        <v>0.32075471698113206</v>
      </c>
      <c r="W44" s="9">
        <v>0.32075471698113206</v>
      </c>
    </row>
    <row r="45" spans="2:23" x14ac:dyDescent="0.2">
      <c r="B45" s="4" t="s">
        <v>130</v>
      </c>
      <c r="C45" s="9">
        <v>1</v>
      </c>
      <c r="D45" s="9">
        <v>0.95833333333333337</v>
      </c>
      <c r="E45" s="9">
        <v>0.94444444444444442</v>
      </c>
      <c r="F45" s="9">
        <v>0.88888888888888884</v>
      </c>
      <c r="G45" s="9">
        <v>0.83333333333333337</v>
      </c>
      <c r="H45" s="9">
        <v>0.80555555555555558</v>
      </c>
      <c r="I45" s="9">
        <v>0.76388888888888884</v>
      </c>
      <c r="J45" s="9">
        <v>0.72222222222222221</v>
      </c>
      <c r="K45" s="9">
        <v>0.70833333333333337</v>
      </c>
      <c r="L45" s="9">
        <v>0.65277777777777779</v>
      </c>
      <c r="M45" s="9">
        <v>0.61111111111111116</v>
      </c>
      <c r="N45" s="9">
        <v>0.59722222222222221</v>
      </c>
      <c r="O45" s="9">
        <v>0.56944444444444442</v>
      </c>
      <c r="P45" s="9">
        <v>0.55555555555555558</v>
      </c>
      <c r="Q45" s="9">
        <v>0.55555555555555558</v>
      </c>
      <c r="R45" s="9">
        <v>0.52777777777777779</v>
      </c>
      <c r="S45" s="9">
        <v>0.5</v>
      </c>
      <c r="T45" s="9">
        <v>0.44444444444444442</v>
      </c>
      <c r="U45" s="9">
        <v>0.47222222222222221</v>
      </c>
      <c r="V45" s="9">
        <v>0.45833333333333331</v>
      </c>
      <c r="W45" s="9">
        <v>0.44444444444444442</v>
      </c>
    </row>
    <row r="46" spans="2:23" x14ac:dyDescent="0.2">
      <c r="B46" s="4" t="s">
        <v>131</v>
      </c>
      <c r="C46" s="9">
        <v>1</v>
      </c>
      <c r="D46" s="9">
        <v>0.98913043478260865</v>
      </c>
      <c r="E46" s="9">
        <v>0.96739130434782605</v>
      </c>
      <c r="F46" s="9">
        <v>0.91304347826086951</v>
      </c>
      <c r="G46" s="9">
        <v>0.86956521739130432</v>
      </c>
      <c r="H46" s="9">
        <v>0.81521739130434778</v>
      </c>
      <c r="I46" s="9">
        <v>0.78260869565217395</v>
      </c>
      <c r="J46" s="9">
        <v>0.76086956521739135</v>
      </c>
      <c r="K46" s="9">
        <v>0.73913043478260865</v>
      </c>
      <c r="L46" s="9">
        <v>0.68478260869565222</v>
      </c>
      <c r="M46" s="9">
        <v>0.68478260869565222</v>
      </c>
      <c r="N46" s="9">
        <v>0.66304347826086951</v>
      </c>
      <c r="O46" s="9">
        <v>0.65217391304347827</v>
      </c>
      <c r="P46" s="9">
        <v>0.65217391304347827</v>
      </c>
      <c r="Q46" s="9">
        <v>0.63043478260869568</v>
      </c>
      <c r="R46" s="9">
        <v>0.61956521739130432</v>
      </c>
      <c r="S46" s="9">
        <v>0.60869565217391308</v>
      </c>
      <c r="T46" s="9">
        <v>0.57608695652173914</v>
      </c>
      <c r="U46" s="9">
        <v>0.56521739130434778</v>
      </c>
      <c r="V46" s="9">
        <v>0.54347826086956519</v>
      </c>
      <c r="W46" s="9">
        <v>0.52173913043478259</v>
      </c>
    </row>
    <row r="47" spans="2:23" x14ac:dyDescent="0.2">
      <c r="B47" s="4" t="s">
        <v>132</v>
      </c>
      <c r="C47" s="9">
        <v>1</v>
      </c>
      <c r="D47" s="9">
        <v>0.93181818181818177</v>
      </c>
      <c r="E47" s="9">
        <v>0.88636363636363635</v>
      </c>
      <c r="F47" s="9">
        <v>0.84090909090909094</v>
      </c>
      <c r="G47" s="9">
        <v>0.86363636363636365</v>
      </c>
      <c r="H47" s="9">
        <v>0.84090909090909094</v>
      </c>
      <c r="I47" s="9">
        <v>0.79545454545454541</v>
      </c>
      <c r="J47" s="9">
        <v>0.77272727272727271</v>
      </c>
      <c r="K47" s="9">
        <v>0.65909090909090906</v>
      </c>
      <c r="L47" s="9">
        <v>0.56818181818181823</v>
      </c>
      <c r="M47" s="9">
        <v>0.56818181818181823</v>
      </c>
      <c r="N47" s="9">
        <v>0.5</v>
      </c>
      <c r="O47" s="9">
        <v>0.5</v>
      </c>
      <c r="P47" s="9">
        <v>0.5</v>
      </c>
      <c r="Q47" s="9">
        <v>0.43181818181818182</v>
      </c>
      <c r="R47" s="9">
        <v>0.38636363636363635</v>
      </c>
      <c r="S47" s="9">
        <v>0.40909090909090912</v>
      </c>
      <c r="T47" s="9">
        <v>0.40909090909090912</v>
      </c>
      <c r="U47" s="9">
        <v>0.36363636363636365</v>
      </c>
      <c r="V47" s="9">
        <v>0.38636363636363635</v>
      </c>
      <c r="W47" s="9">
        <v>0.34090909090909088</v>
      </c>
    </row>
    <row r="48" spans="2:23" x14ac:dyDescent="0.2">
      <c r="B48" s="4" t="s">
        <v>133</v>
      </c>
      <c r="C48" s="9">
        <v>1</v>
      </c>
      <c r="D48" s="9">
        <v>1.0227272727272727</v>
      </c>
      <c r="E48" s="9">
        <v>1</v>
      </c>
      <c r="F48" s="9">
        <v>0.93181818181818177</v>
      </c>
      <c r="G48" s="9">
        <v>0.88636363636363635</v>
      </c>
      <c r="H48" s="9">
        <v>0.84090909090909094</v>
      </c>
      <c r="I48" s="9">
        <v>0.79545454545454541</v>
      </c>
      <c r="J48" s="9">
        <v>0.72727272727272729</v>
      </c>
      <c r="K48" s="9">
        <v>0.59090909090909094</v>
      </c>
      <c r="L48" s="9">
        <v>0.5</v>
      </c>
      <c r="M48" s="9">
        <v>0.43181818181818182</v>
      </c>
      <c r="N48" s="9">
        <v>0.36363636363636365</v>
      </c>
      <c r="O48" s="9">
        <v>0.31818181818181818</v>
      </c>
      <c r="P48" s="9">
        <v>0.34090909090909088</v>
      </c>
      <c r="Q48" s="9">
        <v>0.31818181818181818</v>
      </c>
      <c r="R48" s="9">
        <v>0.27272727272727271</v>
      </c>
      <c r="S48" s="9">
        <v>0.25</v>
      </c>
      <c r="T48" s="9">
        <v>0.25</v>
      </c>
      <c r="U48" s="9">
        <v>0.20454545454545456</v>
      </c>
      <c r="V48" s="9">
        <v>0.18181818181818182</v>
      </c>
      <c r="W48" s="9">
        <v>0.18181818181818182</v>
      </c>
    </row>
    <row r="49" spans="2:23" x14ac:dyDescent="0.2">
      <c r="B49" s="4" t="s">
        <v>134</v>
      </c>
      <c r="C49" s="9">
        <v>1</v>
      </c>
      <c r="D49" s="9">
        <v>0.93506493506493504</v>
      </c>
      <c r="E49" s="9">
        <v>0.8571428571428571</v>
      </c>
      <c r="F49" s="9">
        <v>0.77922077922077926</v>
      </c>
      <c r="G49" s="9">
        <v>0.7142857142857143</v>
      </c>
      <c r="H49" s="9">
        <v>0.64935064935064934</v>
      </c>
      <c r="I49" s="9">
        <v>0.63636363636363635</v>
      </c>
      <c r="J49" s="9">
        <v>0.62337662337662336</v>
      </c>
      <c r="K49" s="9">
        <v>0.5714285714285714</v>
      </c>
      <c r="L49" s="9">
        <v>0.54545454545454541</v>
      </c>
      <c r="M49" s="9">
        <v>0.51948051948051943</v>
      </c>
      <c r="N49" s="9">
        <v>0.45454545454545453</v>
      </c>
      <c r="O49" s="9">
        <v>0.41558441558441561</v>
      </c>
      <c r="P49" s="9">
        <v>0.40259740259740262</v>
      </c>
      <c r="Q49" s="9">
        <v>0.37662337662337664</v>
      </c>
      <c r="R49" s="9">
        <v>0.36363636363636365</v>
      </c>
      <c r="S49" s="9">
        <v>0.36363636363636365</v>
      </c>
      <c r="T49" s="9">
        <v>0.32467532467532467</v>
      </c>
      <c r="U49" s="9">
        <v>0.31168831168831168</v>
      </c>
      <c r="V49" s="9">
        <v>0.33766233766233766</v>
      </c>
      <c r="W49" s="9">
        <v>0.31168831168831168</v>
      </c>
    </row>
    <row r="50" spans="2:23" x14ac:dyDescent="0.2">
      <c r="B50" s="4" t="s">
        <v>135</v>
      </c>
      <c r="C50" s="9">
        <v>1</v>
      </c>
      <c r="D50" s="9">
        <v>0.94117647058823528</v>
      </c>
      <c r="E50" s="9">
        <v>0.92352941176470593</v>
      </c>
      <c r="F50" s="9">
        <v>0.85882352941176465</v>
      </c>
      <c r="G50" s="9">
        <v>0.81764705882352939</v>
      </c>
      <c r="H50" s="9">
        <v>0.77647058823529413</v>
      </c>
      <c r="I50" s="9">
        <v>0.74117647058823533</v>
      </c>
      <c r="J50" s="9">
        <v>0.74705882352941178</v>
      </c>
      <c r="K50" s="9">
        <v>0.67647058823529416</v>
      </c>
      <c r="L50" s="9">
        <v>0.62352941176470589</v>
      </c>
      <c r="M50" s="9">
        <v>0.57647058823529407</v>
      </c>
      <c r="N50" s="9">
        <v>0.50588235294117645</v>
      </c>
      <c r="O50" s="9">
        <v>0.48823529411764705</v>
      </c>
      <c r="P50" s="9">
        <v>0.47647058823529409</v>
      </c>
      <c r="Q50" s="9">
        <v>0.42941176470588233</v>
      </c>
      <c r="R50" s="9">
        <v>0.41176470588235292</v>
      </c>
      <c r="S50" s="9">
        <v>0.39411764705882352</v>
      </c>
      <c r="T50" s="9">
        <v>0.35294117647058826</v>
      </c>
      <c r="U50" s="9">
        <v>0.34705882352941175</v>
      </c>
      <c r="V50" s="9">
        <v>0.34705882352941175</v>
      </c>
      <c r="W50" s="9">
        <v>0.3411764705882353</v>
      </c>
    </row>
    <row r="51" spans="2:23" x14ac:dyDescent="0.2">
      <c r="B51" s="4" t="s">
        <v>136</v>
      </c>
      <c r="C51" s="9">
        <v>1</v>
      </c>
      <c r="D51" s="9">
        <v>0.96363636363636362</v>
      </c>
      <c r="E51" s="9">
        <v>0.92727272727272725</v>
      </c>
      <c r="F51" s="9">
        <v>0.81818181818181823</v>
      </c>
      <c r="G51" s="9">
        <v>0.8</v>
      </c>
      <c r="H51" s="9">
        <v>0.72727272727272729</v>
      </c>
      <c r="I51" s="9">
        <v>0.70909090909090911</v>
      </c>
      <c r="J51" s="9">
        <v>0.69090909090909092</v>
      </c>
      <c r="K51" s="9">
        <v>0.61818181818181817</v>
      </c>
      <c r="L51" s="9">
        <v>0.6</v>
      </c>
      <c r="M51" s="9">
        <v>0.6</v>
      </c>
      <c r="N51" s="9">
        <v>0.5636363636363636</v>
      </c>
      <c r="O51" s="9">
        <v>0.5636363636363636</v>
      </c>
      <c r="P51" s="9">
        <v>0.54545454545454541</v>
      </c>
      <c r="Q51" s="9">
        <v>0.52727272727272723</v>
      </c>
      <c r="R51" s="9">
        <v>0.54545454545454541</v>
      </c>
      <c r="S51" s="9">
        <v>0.50909090909090904</v>
      </c>
      <c r="T51" s="9">
        <v>0.47272727272727272</v>
      </c>
      <c r="U51" s="9">
        <v>0.45454545454545453</v>
      </c>
      <c r="V51" s="9">
        <v>0.41818181818181815</v>
      </c>
      <c r="W51" s="9">
        <v>0.38181818181818183</v>
      </c>
    </row>
    <row r="52" spans="2:23" x14ac:dyDescent="0.2">
      <c r="B52" s="4" t="s">
        <v>137</v>
      </c>
      <c r="C52" s="9">
        <v>1</v>
      </c>
      <c r="D52" s="9">
        <v>0.95833333333333337</v>
      </c>
      <c r="E52" s="9">
        <v>0.90972222222222221</v>
      </c>
      <c r="F52" s="9">
        <v>0.85416666666666663</v>
      </c>
      <c r="G52" s="9">
        <v>0.79861111111111116</v>
      </c>
      <c r="H52" s="9">
        <v>0.75694444444444442</v>
      </c>
      <c r="I52" s="9">
        <v>0.75</v>
      </c>
      <c r="J52" s="9">
        <v>0.71527777777777779</v>
      </c>
      <c r="K52" s="9">
        <v>0.68055555555555558</v>
      </c>
      <c r="L52" s="9">
        <v>0.63888888888888884</v>
      </c>
      <c r="M52" s="9">
        <v>0.625</v>
      </c>
      <c r="N52" s="9">
        <v>0.56944444444444442</v>
      </c>
      <c r="O52" s="9">
        <v>0.52777777777777779</v>
      </c>
      <c r="P52" s="9">
        <v>0.52083333333333337</v>
      </c>
      <c r="Q52" s="9">
        <v>0.51388888888888884</v>
      </c>
      <c r="R52" s="9">
        <v>0.4861111111111111</v>
      </c>
      <c r="S52" s="9">
        <v>0.4513888888888889</v>
      </c>
      <c r="T52" s="9">
        <v>0.41666666666666669</v>
      </c>
      <c r="U52" s="9">
        <v>0.40277777777777779</v>
      </c>
      <c r="V52" s="9">
        <v>0.40972222222222221</v>
      </c>
      <c r="W52" s="9">
        <v>0.38194444444444442</v>
      </c>
    </row>
    <row r="53" spans="2:23" x14ac:dyDescent="0.2">
      <c r="B53" s="4" t="s">
        <v>100</v>
      </c>
      <c r="C53" s="9">
        <v>1</v>
      </c>
      <c r="D53" s="9">
        <v>0.94219653179190754</v>
      </c>
      <c r="E53" s="9">
        <v>0.89884393063583812</v>
      </c>
      <c r="F53" s="9">
        <v>0.78901734104046239</v>
      </c>
      <c r="G53" s="9">
        <v>0.74277456647398843</v>
      </c>
      <c r="H53" s="9">
        <v>0.68497109826589597</v>
      </c>
      <c r="I53" s="9">
        <v>0.65317919075144504</v>
      </c>
      <c r="J53" s="9">
        <v>0.62138728323699421</v>
      </c>
      <c r="K53" s="9">
        <v>0.56936416184971095</v>
      </c>
      <c r="L53" s="9">
        <v>0.50867052023121384</v>
      </c>
      <c r="M53" s="9">
        <v>0.47976878612716761</v>
      </c>
      <c r="N53" s="9">
        <v>0.44508670520231214</v>
      </c>
      <c r="O53" s="9">
        <v>0.39595375722543352</v>
      </c>
      <c r="P53" s="9">
        <v>0.39017341040462428</v>
      </c>
      <c r="Q53" s="9">
        <v>0.35260115606936415</v>
      </c>
      <c r="R53" s="9">
        <v>0.31502890173410403</v>
      </c>
      <c r="S53" s="9">
        <v>0.29768786127167629</v>
      </c>
      <c r="T53" s="9">
        <v>0.27167630057803466</v>
      </c>
      <c r="U53" s="9">
        <v>0.25722543352601157</v>
      </c>
      <c r="V53" s="9">
        <v>0.24855491329479767</v>
      </c>
      <c r="W53" s="9">
        <v>0.24855491329479767</v>
      </c>
    </row>
    <row r="54" spans="2:23" x14ac:dyDescent="0.2">
      <c r="B54" s="4" t="s">
        <v>160</v>
      </c>
      <c r="C54" s="9">
        <v>1</v>
      </c>
      <c r="D54" s="9">
        <v>0.96078015687937246</v>
      </c>
      <c r="E54" s="9">
        <v>0.92516429934280264</v>
      </c>
      <c r="F54" s="9">
        <v>0.84290862836548652</v>
      </c>
      <c r="G54" s="9">
        <v>0.79160483358066569</v>
      </c>
      <c r="H54" s="9">
        <v>0.74729701081195676</v>
      </c>
      <c r="I54" s="9">
        <v>0.71422514309942764</v>
      </c>
      <c r="J54" s="9">
        <v>0.68284926860292561</v>
      </c>
      <c r="K54" s="9">
        <v>0.63324146703413187</v>
      </c>
      <c r="L54" s="9">
        <v>0.58384566461734155</v>
      </c>
      <c r="M54" s="9">
        <v>0.54801780792876831</v>
      </c>
      <c r="N54" s="9">
        <v>0.50180199279202886</v>
      </c>
      <c r="O54" s="9">
        <v>0.46618613525545899</v>
      </c>
      <c r="P54" s="9">
        <v>0.45791816832732668</v>
      </c>
      <c r="Q54" s="9">
        <v>0.43290226839092644</v>
      </c>
      <c r="R54" s="9">
        <v>0.41233835064659741</v>
      </c>
      <c r="S54" s="9">
        <v>0.39029043883824466</v>
      </c>
      <c r="T54" s="9">
        <v>0.36485054059783761</v>
      </c>
      <c r="U54" s="9">
        <v>0.35340258638965444</v>
      </c>
      <c r="V54" s="9">
        <v>0.3466186135255459</v>
      </c>
      <c r="W54" s="9">
        <v>0.32944668221327117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31FD-D33C-43D0-BD74-6E0CB47412FD}">
  <sheetPr>
    <tabColor rgb="FFFFFF00"/>
  </sheetPr>
  <dimension ref="B2:W73"/>
  <sheetViews>
    <sheetView workbookViewId="0">
      <selection activeCell="S41" sqref="S41"/>
    </sheetView>
  </sheetViews>
  <sheetFormatPr baseColWidth="10" defaultRowHeight="10.199999999999999" x14ac:dyDescent="0.2"/>
  <cols>
    <col min="2" max="2" width="17.5703125" bestFit="1" customWidth="1"/>
    <col min="3" max="3" width="17.28515625" bestFit="1" customWidth="1"/>
    <col min="4" max="26" width="5.7109375" bestFit="1" customWidth="1"/>
    <col min="27" max="27" width="8.140625" bestFit="1" customWidth="1"/>
  </cols>
  <sheetData>
    <row r="2" spans="2:23" x14ac:dyDescent="0.2">
      <c r="B2" t="s">
        <v>166</v>
      </c>
    </row>
    <row r="4" spans="2:23" x14ac:dyDescent="0.2">
      <c r="B4" s="3" t="s">
        <v>140</v>
      </c>
      <c r="C4" t="s" vm="1">
        <v>144</v>
      </c>
    </row>
    <row r="6" spans="2:23" x14ac:dyDescent="0.2">
      <c r="B6" s="3" t="s">
        <v>145</v>
      </c>
      <c r="C6" s="3" t="s">
        <v>74</v>
      </c>
    </row>
    <row r="7" spans="2:23" x14ac:dyDescent="0.2">
      <c r="B7" s="3" t="s">
        <v>53</v>
      </c>
      <c r="C7">
        <v>1998</v>
      </c>
      <c r="D7">
        <v>1999</v>
      </c>
      <c r="E7">
        <v>2000</v>
      </c>
      <c r="F7">
        <v>2001</v>
      </c>
      <c r="G7">
        <v>2002</v>
      </c>
      <c r="H7">
        <v>2003</v>
      </c>
      <c r="I7">
        <v>2004</v>
      </c>
      <c r="J7">
        <v>2005</v>
      </c>
      <c r="K7">
        <v>2006</v>
      </c>
      <c r="L7">
        <v>2007</v>
      </c>
      <c r="M7">
        <v>2008</v>
      </c>
      <c r="N7">
        <v>2009</v>
      </c>
      <c r="O7">
        <v>2010</v>
      </c>
      <c r="P7">
        <v>2011</v>
      </c>
      <c r="Q7">
        <v>2012</v>
      </c>
      <c r="R7">
        <v>2013</v>
      </c>
      <c r="S7">
        <v>2014</v>
      </c>
      <c r="T7">
        <v>2015</v>
      </c>
      <c r="U7">
        <v>2016</v>
      </c>
      <c r="V7">
        <v>2017</v>
      </c>
      <c r="W7">
        <v>2018</v>
      </c>
    </row>
    <row r="8" spans="2:23" x14ac:dyDescent="0.2">
      <c r="B8" s="4" t="s">
        <v>56</v>
      </c>
      <c r="C8" s="9">
        <v>1</v>
      </c>
      <c r="D8" s="9">
        <v>1.0609627988446413</v>
      </c>
      <c r="E8" s="9">
        <v>0.97963649510287243</v>
      </c>
      <c r="F8" s="9">
        <v>1.1362097109927913</v>
      </c>
      <c r="G8" s="9">
        <v>1.1774167758998688</v>
      </c>
      <c r="H8" s="9">
        <v>1.26227261303044</v>
      </c>
      <c r="I8" s="9">
        <v>1.2821710674553251</v>
      </c>
      <c r="J8" s="9">
        <v>1.3417890995304997</v>
      </c>
      <c r="K8" s="9">
        <v>1.3861838365793959</v>
      </c>
      <c r="L8" s="9">
        <v>1.5108053870335356</v>
      </c>
      <c r="M8" s="9">
        <v>1.4668622397653124</v>
      </c>
      <c r="N8" s="9">
        <v>1.6508842411611329</v>
      </c>
      <c r="O8" s="9">
        <v>1.6203171346963614</v>
      </c>
      <c r="P8" s="9">
        <v>1.6810594557286533</v>
      </c>
      <c r="Q8" s="9">
        <v>1.6088013835252961</v>
      </c>
      <c r="R8" s="9">
        <v>1.7942428225086131</v>
      </c>
      <c r="S8" s="9">
        <v>2.1629673719685654</v>
      </c>
      <c r="T8" s="9">
        <v>2.1172192513368984</v>
      </c>
      <c r="U8" s="9">
        <v>2.3845154724480997</v>
      </c>
      <c r="V8" s="9">
        <v>2.4785368937557277</v>
      </c>
      <c r="W8" s="9">
        <v>2.6852722829040294</v>
      </c>
    </row>
    <row r="9" spans="2:23" x14ac:dyDescent="0.2">
      <c r="B9" s="4" t="s">
        <v>57</v>
      </c>
      <c r="C9" s="9">
        <v>1</v>
      </c>
      <c r="D9" s="9">
        <v>0.97772869720937183</v>
      </c>
      <c r="E9" s="9">
        <v>0.97924787345172348</v>
      </c>
      <c r="F9" s="9">
        <v>1.01579346366214</v>
      </c>
      <c r="G9" s="9">
        <v>1.0244608267422772</v>
      </c>
      <c r="H9" s="9">
        <v>1.3848619609013579</v>
      </c>
      <c r="I9" s="9">
        <v>1.4773914341143113</v>
      </c>
      <c r="J9" s="9">
        <v>1.8743471123712878</v>
      </c>
      <c r="K9" s="9">
        <v>1.9161319206088643</v>
      </c>
      <c r="L9" s="9">
        <v>2.0892404118788241</v>
      </c>
      <c r="M9" s="9">
        <v>1.7072078794209817</v>
      </c>
      <c r="N9" s="9">
        <v>2.1757946575138036</v>
      </c>
      <c r="O9" s="9">
        <v>2.3544336666169228</v>
      </c>
      <c r="P9" s="9">
        <v>2.2842262348903151</v>
      </c>
      <c r="Q9" s="9">
        <v>3.6947679450828232</v>
      </c>
      <c r="R9" s="9">
        <v>3.8291120728249517</v>
      </c>
      <c r="S9" s="9">
        <v>4.05430234293389</v>
      </c>
      <c r="T9" s="9">
        <v>3.8463751678853901</v>
      </c>
      <c r="U9" s="9">
        <v>3.8519444858976271</v>
      </c>
      <c r="V9" s="9">
        <v>3.8779286673630802</v>
      </c>
      <c r="W9" s="9">
        <v>3.9101447545142514</v>
      </c>
    </row>
    <row r="10" spans="2:23" x14ac:dyDescent="0.2">
      <c r="B10" s="4" t="s">
        <v>58</v>
      </c>
      <c r="C10" s="9">
        <v>1</v>
      </c>
      <c r="D10" s="9">
        <v>1.0871535379258657</v>
      </c>
      <c r="E10" s="9">
        <v>1.1179463361698121</v>
      </c>
      <c r="F10" s="9">
        <v>1.2282657839217559</v>
      </c>
      <c r="G10" s="9">
        <v>1.3406714715478709</v>
      </c>
      <c r="H10" s="9">
        <v>1.5902592952965429</v>
      </c>
      <c r="I10" s="9">
        <v>2.0738501228034161</v>
      </c>
      <c r="J10" s="9">
        <v>2.036269258891668</v>
      </c>
      <c r="K10" s="9">
        <v>2.3192761728393232</v>
      </c>
      <c r="L10" s="9">
        <v>2.7322821976653735</v>
      </c>
      <c r="M10" s="9">
        <v>2.7772491852296968</v>
      </c>
      <c r="N10" s="9">
        <v>3.0588412789743118</v>
      </c>
      <c r="O10" s="9">
        <v>3.2808646403568846</v>
      </c>
      <c r="P10" s="9">
        <v>3.2213503571359898</v>
      </c>
      <c r="Q10" s="9">
        <v>3.5552577902090445</v>
      </c>
      <c r="R10" s="9">
        <v>3.3873311182536661</v>
      </c>
      <c r="S10" s="9">
        <v>3.4930602123878582</v>
      </c>
      <c r="T10" s="9">
        <v>3.2869607933528542</v>
      </c>
      <c r="U10" s="9">
        <v>3.2783986837713281</v>
      </c>
      <c r="V10" s="9">
        <v>3.3221116225829057</v>
      </c>
      <c r="W10" s="9">
        <v>3.2920181038964067</v>
      </c>
    </row>
    <row r="11" spans="2:23" x14ac:dyDescent="0.2">
      <c r="B11" s="4" t="s">
        <v>59</v>
      </c>
      <c r="C11" s="9">
        <v>1</v>
      </c>
      <c r="D11" s="9">
        <v>1.1433173167311985</v>
      </c>
      <c r="E11" s="9">
        <v>1.0922518490692226</v>
      </c>
      <c r="F11" s="9">
        <v>1.1460949816895369</v>
      </c>
      <c r="G11" s="9">
        <v>1.2189742997958206</v>
      </c>
      <c r="H11" s="9">
        <v>1.3053078623612995</v>
      </c>
      <c r="I11" s="9">
        <v>1.3053870912140833</v>
      </c>
      <c r="J11" s="9">
        <v>1.3711645391439298</v>
      </c>
      <c r="K11" s="9">
        <v>1.4106831661043819</v>
      </c>
      <c r="L11" s="9">
        <v>1.5968858157314281</v>
      </c>
      <c r="M11" s="9">
        <v>1.5841581159875391</v>
      </c>
      <c r="N11" s="9">
        <v>1.7976449946708548</v>
      </c>
      <c r="O11" s="9">
        <v>1.8002963381026149</v>
      </c>
      <c r="P11" s="9">
        <v>1.7148617463563804</v>
      </c>
      <c r="Q11" s="9">
        <v>1.8982260973183713</v>
      </c>
      <c r="R11" s="9">
        <v>2.2666026275766407</v>
      </c>
      <c r="S11" s="9">
        <v>2.36666153786003</v>
      </c>
      <c r="T11" s="9">
        <v>2.7198109569634563</v>
      </c>
      <c r="U11" s="9">
        <v>2.7340620429072295</v>
      </c>
      <c r="V11" s="9">
        <v>2.9777946889379265</v>
      </c>
      <c r="W11" s="9">
        <v>3.1333126187690996</v>
      </c>
    </row>
    <row r="12" spans="2:23" x14ac:dyDescent="0.2">
      <c r="B12" s="4" t="s">
        <v>60</v>
      </c>
      <c r="C12" s="9">
        <v>1</v>
      </c>
      <c r="D12" s="9">
        <v>1.0201996746573567</v>
      </c>
      <c r="E12" s="9">
        <v>0.99361544814340474</v>
      </c>
      <c r="F12" s="9">
        <v>1.1110459530949166</v>
      </c>
      <c r="G12" s="9">
        <v>1.1384841689328382</v>
      </c>
      <c r="H12" s="9">
        <v>1.1904194024269161</v>
      </c>
      <c r="I12" s="9">
        <v>1.2445520024359018</v>
      </c>
      <c r="J12" s="9">
        <v>1.2772025449262925</v>
      </c>
      <c r="K12" s="9">
        <v>1.3655757028948334</v>
      </c>
      <c r="L12" s="9">
        <v>1.6076017795535327</v>
      </c>
      <c r="M12" s="9">
        <v>1.6368150111135591</v>
      </c>
      <c r="N12" s="9">
        <v>1.7938467701929004</v>
      </c>
      <c r="O12" s="9">
        <v>1.9946100019663371</v>
      </c>
      <c r="P12" s="9">
        <v>2.0059598019537321</v>
      </c>
      <c r="Q12" s="9">
        <v>2.2899044798281212</v>
      </c>
      <c r="R12" s="9">
        <v>2.2660232056848453</v>
      </c>
      <c r="S12" s="9">
        <v>2.2999674434327058</v>
      </c>
      <c r="T12" s="9">
        <v>2.9054187043512445</v>
      </c>
      <c r="U12" s="9">
        <v>3.1328457505500893</v>
      </c>
      <c r="V12" s="9">
        <v>3.2360378217138765</v>
      </c>
      <c r="W12" s="9">
        <v>3.3932692145127845</v>
      </c>
    </row>
    <row r="13" spans="2:23" x14ac:dyDescent="0.2">
      <c r="B13" s="4" t="s">
        <v>61</v>
      </c>
      <c r="C13" s="9">
        <v>1</v>
      </c>
      <c r="D13" s="9">
        <v>1.1721141879932226</v>
      </c>
      <c r="E13" s="9">
        <v>1.1815353438526126</v>
      </c>
      <c r="F13" s="9">
        <v>1.1847442249774718</v>
      </c>
      <c r="G13" s="9">
        <v>1.2794242355444001</v>
      </c>
      <c r="H13" s="9">
        <v>1.3243303057355251</v>
      </c>
      <c r="I13" s="9">
        <v>1.4036683404643751</v>
      </c>
      <c r="J13" s="9">
        <v>1.6647466810175084</v>
      </c>
      <c r="K13" s="9">
        <v>1.6439001215056612</v>
      </c>
      <c r="L13" s="9">
        <v>1.7249955288374621</v>
      </c>
      <c r="M13" s="9">
        <v>2.118407523727706</v>
      </c>
      <c r="N13" s="9">
        <v>3.2937564028718502</v>
      </c>
      <c r="O13" s="9">
        <v>3.5846076011811419</v>
      </c>
      <c r="P13" s="9">
        <v>4.0355996871964983</v>
      </c>
      <c r="Q13" s="9">
        <v>4.1848113193664886</v>
      </c>
      <c r="R13" s="9">
        <v>4.6502450083876745</v>
      </c>
      <c r="S13" s="9">
        <v>4.3244892242557258</v>
      </c>
      <c r="T13" s="9">
        <v>4.091511053231252</v>
      </c>
      <c r="U13" s="9">
        <v>4.5116258109136469</v>
      </c>
      <c r="V13" s="9">
        <v>4.3728725998427578</v>
      </c>
      <c r="W13" s="9">
        <v>4.3111950754470278</v>
      </c>
    </row>
    <row r="14" spans="2:23" x14ac:dyDescent="0.2">
      <c r="B14" s="4" t="s">
        <v>62</v>
      </c>
      <c r="C14" s="9">
        <v>1</v>
      </c>
      <c r="D14" s="9">
        <v>1.1041552082731887</v>
      </c>
      <c r="E14" s="9">
        <v>1.0258895858062573</v>
      </c>
      <c r="F14" s="9">
        <v>1.1250930264017787</v>
      </c>
      <c r="G14" s="9">
        <v>1.1924670049213968</v>
      </c>
      <c r="H14" s="9">
        <v>1.2169269552916251</v>
      </c>
      <c r="I14" s="9">
        <v>1.3137299919405698</v>
      </c>
      <c r="J14" s="9">
        <v>1.360843363164022</v>
      </c>
      <c r="K14" s="9">
        <v>1.4142914992870503</v>
      </c>
      <c r="L14" s="9">
        <v>1.5184309451634845</v>
      </c>
      <c r="M14" s="9">
        <v>1.2586429291360786</v>
      </c>
      <c r="N14" s="9">
        <v>1.3020838295058978</v>
      </c>
      <c r="O14" s="9">
        <v>1.7366450396670401</v>
      </c>
      <c r="P14" s="9">
        <v>1.680943843381945</v>
      </c>
      <c r="Q14" s="9">
        <v>1.7950683146264368</v>
      </c>
      <c r="R14" s="9">
        <v>1.9876835520938325</v>
      </c>
      <c r="S14" s="9">
        <v>2.2126119603468415</v>
      </c>
      <c r="T14" s="9">
        <v>2.6461420860396565</v>
      </c>
      <c r="U14" s="9">
        <v>2.6796974379395295</v>
      </c>
      <c r="V14" s="9">
        <v>2.7559197562736855</v>
      </c>
      <c r="W14" s="9">
        <v>2.726815267571177</v>
      </c>
    </row>
    <row r="15" spans="2:23" x14ac:dyDescent="0.2">
      <c r="B15" s="4" t="s">
        <v>63</v>
      </c>
      <c r="C15" s="9">
        <v>1</v>
      </c>
      <c r="D15" s="9">
        <v>1.1180966933734906</v>
      </c>
      <c r="E15" s="9">
        <v>1.0831164426274615</v>
      </c>
      <c r="F15" s="9">
        <v>1.141161377397991</v>
      </c>
      <c r="G15" s="9">
        <v>1.2145187347367457</v>
      </c>
      <c r="H15" s="9">
        <v>1.2798801538096765</v>
      </c>
      <c r="I15" s="9">
        <v>1.3426855036208867</v>
      </c>
      <c r="J15" s="9">
        <v>1.4238138719818918</v>
      </c>
      <c r="K15" s="9">
        <v>1.4689539695811251</v>
      </c>
      <c r="L15" s="9">
        <v>1.6166228703049337</v>
      </c>
      <c r="M15" s="9">
        <v>1.6650685560057936</v>
      </c>
      <c r="N15" s="9">
        <v>1.8671171490399125</v>
      </c>
      <c r="O15" s="9">
        <v>1.9430887883594037</v>
      </c>
      <c r="P15" s="9">
        <v>1.99371834887651</v>
      </c>
      <c r="Q15" s="9">
        <v>2.2219183210856719</v>
      </c>
      <c r="R15" s="9">
        <v>2.2821334933763904</v>
      </c>
      <c r="S15" s="9">
        <v>2.4484965983143989</v>
      </c>
      <c r="T15" s="9">
        <v>2.615857761614683</v>
      </c>
      <c r="U15" s="9">
        <v>2.7511365405970114</v>
      </c>
      <c r="V15" s="9">
        <v>2.7413910157611725</v>
      </c>
      <c r="W15" s="9">
        <v>2.8793514219628036</v>
      </c>
    </row>
    <row r="16" spans="2:23" x14ac:dyDescent="0.2">
      <c r="B16" s="4" t="s">
        <v>64</v>
      </c>
      <c r="C16" s="9">
        <v>1</v>
      </c>
      <c r="D16" s="9">
        <v>1.0955754813743064</v>
      </c>
      <c r="E16" s="9">
        <v>1.1077270816644922</v>
      </c>
      <c r="F16" s="9">
        <v>1.1356350147263332</v>
      </c>
      <c r="G16" s="9">
        <v>1.2011868659816725</v>
      </c>
      <c r="H16" s="9">
        <v>1.2863047636608784</v>
      </c>
      <c r="I16" s="9">
        <v>1.3025538545964723</v>
      </c>
      <c r="J16" s="9">
        <v>1.4486511112606713</v>
      </c>
      <c r="K16" s="9">
        <v>1.5255135234012738</v>
      </c>
      <c r="L16" s="9">
        <v>1.6131979545540396</v>
      </c>
      <c r="M16" s="9">
        <v>1.5871208003078638</v>
      </c>
      <c r="N16" s="9">
        <v>1.5603917172055339</v>
      </c>
      <c r="O16" s="9">
        <v>1.9924602209036275</v>
      </c>
      <c r="P16" s="9">
        <v>2.3071115505878579</v>
      </c>
      <c r="Q16" s="9">
        <v>2.3819828155388394</v>
      </c>
      <c r="R16" s="9">
        <v>2.4917439633784717</v>
      </c>
      <c r="S16" s="9">
        <v>2.3509341380908331</v>
      </c>
      <c r="T16" s="9">
        <v>2.4374472015282747</v>
      </c>
      <c r="U16" s="9">
        <v>2.5744110913806759</v>
      </c>
      <c r="V16" s="9">
        <v>2.5127892634220168</v>
      </c>
      <c r="W16" s="9">
        <v>2.7674169696697768</v>
      </c>
    </row>
    <row r="17" spans="2:23" x14ac:dyDescent="0.2">
      <c r="B17" s="4" t="s">
        <v>65</v>
      </c>
      <c r="C17" s="9">
        <v>1</v>
      </c>
      <c r="D17" s="9">
        <v>1.0450921923430938</v>
      </c>
      <c r="E17" s="9">
        <v>1.0628457654580306</v>
      </c>
      <c r="F17" s="9">
        <v>1.0989370885649814</v>
      </c>
      <c r="G17" s="9">
        <v>1.1028253202278404</v>
      </c>
      <c r="H17" s="9">
        <v>1.2166264848819563</v>
      </c>
      <c r="I17" s="9">
        <v>1.2614642750017881</v>
      </c>
      <c r="J17" s="9">
        <v>1.2872047792516823</v>
      </c>
      <c r="K17" s="9">
        <v>1.5299604764643544</v>
      </c>
      <c r="L17" s="9">
        <v>1.6562404890036022</v>
      </c>
      <c r="M17" s="9">
        <v>1.7248675458916536</v>
      </c>
      <c r="N17" s="9">
        <v>1.9300160907544026</v>
      </c>
      <c r="O17" s="9">
        <v>1.9822349832523229</v>
      </c>
      <c r="P17" s="9">
        <v>2.0169798609024321</v>
      </c>
      <c r="Q17" s="9">
        <v>2.3425287777081696</v>
      </c>
      <c r="R17" s="9">
        <v>2.5949590567255023</v>
      </c>
      <c r="S17" s="9">
        <v>2.8038019434622679</v>
      </c>
      <c r="T17" s="9">
        <v>2.9284852664441163</v>
      </c>
      <c r="U17" s="9">
        <v>3.1314708567474074</v>
      </c>
      <c r="V17" s="9">
        <v>3.0896440880099494</v>
      </c>
      <c r="W17" s="9">
        <v>3.3467494110276874</v>
      </c>
    </row>
    <row r="18" spans="2:23" x14ac:dyDescent="0.2">
      <c r="B18" s="4" t="s">
        <v>66</v>
      </c>
      <c r="C18" s="9">
        <v>1</v>
      </c>
      <c r="D18" s="9">
        <v>1.057622078904858</v>
      </c>
      <c r="E18" s="9">
        <v>1.0541625427997983</v>
      </c>
      <c r="F18" s="9">
        <v>1.1053162390169577</v>
      </c>
      <c r="G18" s="9">
        <v>1.1694595708917428</v>
      </c>
      <c r="H18" s="9">
        <v>1.2358250939924285</v>
      </c>
      <c r="I18" s="9">
        <v>1.3230348728496286</v>
      </c>
      <c r="J18" s="9">
        <v>1.3505123779915451</v>
      </c>
      <c r="K18" s="9">
        <v>1.3565218483139341</v>
      </c>
      <c r="L18" s="9">
        <v>1.5083721443395035</v>
      </c>
      <c r="M18" s="9">
        <v>1.5571835936982457</v>
      </c>
      <c r="N18" s="9">
        <v>1.5671656621589587</v>
      </c>
      <c r="O18" s="9">
        <v>1.7333423183263916</v>
      </c>
      <c r="P18" s="9">
        <v>1.7463449957221129</v>
      </c>
      <c r="Q18" s="9">
        <v>1.7635162707798124</v>
      </c>
      <c r="R18" s="9">
        <v>1.9066415584807277</v>
      </c>
      <c r="S18" s="9">
        <v>1.8847836372252644</v>
      </c>
      <c r="T18" s="9">
        <v>1.9108214154728549</v>
      </c>
      <c r="U18" s="9">
        <v>2.2010856179307221</v>
      </c>
      <c r="V18" s="9">
        <v>2.1888178872206661</v>
      </c>
      <c r="W18" s="9">
        <v>2.2587546212367164</v>
      </c>
    </row>
    <row r="19" spans="2:23" x14ac:dyDescent="0.2">
      <c r="B19" s="4" t="s">
        <v>67</v>
      </c>
      <c r="C19" s="9">
        <v>1</v>
      </c>
      <c r="D19" s="9">
        <v>1.058839709504678</v>
      </c>
      <c r="E19" s="9">
        <v>1.0579077180782126</v>
      </c>
      <c r="F19" s="9">
        <v>1.0878491295247283</v>
      </c>
      <c r="G19" s="9">
        <v>1.1138571644927926</v>
      </c>
      <c r="H19" s="9">
        <v>1.2341144394227459</v>
      </c>
      <c r="I19" s="9">
        <v>1.277543827875175</v>
      </c>
      <c r="J19" s="9">
        <v>1.2892683248771997</v>
      </c>
      <c r="K19" s="9">
        <v>1.5347366575650463</v>
      </c>
      <c r="L19" s="9">
        <v>1.7528250921630735</v>
      </c>
      <c r="M19" s="9">
        <v>1.8255574763834523</v>
      </c>
      <c r="N19" s="9">
        <v>2.0193948801738539</v>
      </c>
      <c r="O19" s="9">
        <v>2.244885334598834</v>
      </c>
      <c r="P19" s="9">
        <v>2.2650192417233912</v>
      </c>
      <c r="Q19" s="9">
        <v>2.3356450265219695</v>
      </c>
      <c r="R19" s="9">
        <v>2.5789280622877455</v>
      </c>
      <c r="S19" s="9">
        <v>2.8591261243305377</v>
      </c>
      <c r="T19" s="9">
        <v>3.0672404133723781</v>
      </c>
      <c r="U19" s="9">
        <v>3.1907134689958978</v>
      </c>
      <c r="V19" s="9">
        <v>3.1786095246363528</v>
      </c>
      <c r="W19" s="9">
        <v>3.1819034031843119</v>
      </c>
    </row>
    <row r="20" spans="2:23" x14ac:dyDescent="0.2">
      <c r="B20" s="4" t="s">
        <v>68</v>
      </c>
      <c r="C20" s="9">
        <v>1</v>
      </c>
      <c r="D20" s="9">
        <v>1.0462941430812578</v>
      </c>
      <c r="E20" s="9">
        <v>1.0629547720539396</v>
      </c>
      <c r="F20" s="9">
        <v>1.0703893749623681</v>
      </c>
      <c r="G20" s="9">
        <v>1.1665655554859971</v>
      </c>
      <c r="H20" s="9">
        <v>1.2331061075381569</v>
      </c>
      <c r="I20" s="9">
        <v>1.2922194107950271</v>
      </c>
      <c r="J20" s="9">
        <v>1.3711485699412445</v>
      </c>
      <c r="K20" s="9">
        <v>1.537116653702755</v>
      </c>
      <c r="L20" s="9">
        <v>1.5456227599821384</v>
      </c>
      <c r="M20" s="9">
        <v>1.6725551918496386</v>
      </c>
      <c r="N20" s="9">
        <v>1.7936510004022135</v>
      </c>
      <c r="O20" s="9">
        <v>1.8778181142813057</v>
      </c>
      <c r="P20" s="9">
        <v>1.7605933438868524</v>
      </c>
      <c r="Q20" s="9">
        <v>2.2915516605138118</v>
      </c>
      <c r="R20" s="9">
        <v>2.3686805749006266</v>
      </c>
      <c r="S20" s="9">
        <v>2.4222584673502277</v>
      </c>
      <c r="T20" s="9">
        <v>2.5205019653914733</v>
      </c>
      <c r="U20" s="9">
        <v>2.5417631773204583</v>
      </c>
      <c r="V20" s="9">
        <v>2.5825441750831692</v>
      </c>
      <c r="W20" s="9">
        <v>2.5075377835902732</v>
      </c>
    </row>
    <row r="21" spans="2:23" x14ac:dyDescent="0.2">
      <c r="B21" s="4" t="s">
        <v>69</v>
      </c>
      <c r="C21" s="9">
        <v>1</v>
      </c>
      <c r="D21" s="9">
        <v>1.0463667330990571</v>
      </c>
      <c r="E21" s="9">
        <v>1.0210002472646693</v>
      </c>
      <c r="F21" s="9">
        <v>1.1296336653354271</v>
      </c>
      <c r="G21" s="9">
        <v>1.1784928578892326</v>
      </c>
      <c r="H21" s="9">
        <v>1.2957104829280215</v>
      </c>
      <c r="I21" s="9">
        <v>1.3708827980891798</v>
      </c>
      <c r="J21" s="9">
        <v>1.3881740377769223</v>
      </c>
      <c r="K21" s="9">
        <v>1.5267809250974391</v>
      </c>
      <c r="L21" s="9">
        <v>1.6409954157751041</v>
      </c>
      <c r="M21" s="9">
        <v>1.7244751587455287</v>
      </c>
      <c r="N21" s="9">
        <v>1.832036305538878</v>
      </c>
      <c r="O21" s="9">
        <v>2.0919563779878438</v>
      </c>
      <c r="P21" s="9">
        <v>2.0233848876876164</v>
      </c>
      <c r="Q21" s="9">
        <v>2.370937939864258</v>
      </c>
      <c r="R21" s="9">
        <v>2.2682581980885503</v>
      </c>
      <c r="S21" s="9">
        <v>2.526559403604522</v>
      </c>
      <c r="T21" s="9">
        <v>2.7336558172893159</v>
      </c>
      <c r="U21" s="9">
        <v>2.9084182745266971</v>
      </c>
      <c r="V21" s="9">
        <v>3.0871051646311258</v>
      </c>
      <c r="W21" s="9">
        <v>3.1835293042807167</v>
      </c>
    </row>
    <row r="22" spans="2:23" x14ac:dyDescent="0.2">
      <c r="B22" s="4" t="s">
        <v>70</v>
      </c>
      <c r="C22" s="9">
        <v>1</v>
      </c>
      <c r="D22" s="9">
        <v>1.0290561125245925</v>
      </c>
      <c r="E22" s="9">
        <v>1.0054501808155591</v>
      </c>
      <c r="F22" s="9">
        <v>1.0532452655850684</v>
      </c>
      <c r="G22" s="9">
        <v>1.0779473044649013</v>
      </c>
      <c r="H22" s="9">
        <v>1.1720515444850961</v>
      </c>
      <c r="I22" s="9">
        <v>1.2210899865213243</v>
      </c>
      <c r="J22" s="9">
        <v>1.2538190985838196</v>
      </c>
      <c r="K22" s="9">
        <v>1.3441255667832317</v>
      </c>
      <c r="L22" s="9">
        <v>1.4609171404296348</v>
      </c>
      <c r="M22" s="9">
        <v>1.5270782677863945</v>
      </c>
      <c r="N22" s="9">
        <v>1.6717284024972481</v>
      </c>
      <c r="O22" s="9">
        <v>1.9519906374776741</v>
      </c>
      <c r="P22" s="9">
        <v>1.9914283307429181</v>
      </c>
      <c r="Q22" s="9">
        <v>2.0715376997614059</v>
      </c>
      <c r="R22" s="9">
        <v>2.2668657616720798</v>
      </c>
      <c r="S22" s="9">
        <v>2.3901814005317319</v>
      </c>
      <c r="T22" s="9">
        <v>2.580355392028769</v>
      </c>
      <c r="U22" s="9">
        <v>2.771664230365761</v>
      </c>
      <c r="V22" s="9">
        <v>2.8638279284914878</v>
      </c>
      <c r="W22" s="9">
        <v>2.9764208104353296</v>
      </c>
    </row>
    <row r="23" spans="2:23" x14ac:dyDescent="0.2">
      <c r="B23" s="4" t="s">
        <v>71</v>
      </c>
      <c r="C23" s="9">
        <v>1</v>
      </c>
      <c r="D23" s="9">
        <v>1.043505442596822</v>
      </c>
      <c r="E23" s="9">
        <v>1.0283272737690945</v>
      </c>
      <c r="F23" s="9">
        <v>1.1251142400631264</v>
      </c>
      <c r="G23" s="9">
        <v>1.1608270334426343</v>
      </c>
      <c r="H23" s="9">
        <v>1.278254764441433</v>
      </c>
      <c r="I23" s="9">
        <v>1.338016409460614</v>
      </c>
      <c r="J23" s="9">
        <v>1.3242171922134862</v>
      </c>
      <c r="K23" s="9">
        <v>1.6785076981934988</v>
      </c>
      <c r="L23" s="9">
        <v>1.851070383684253</v>
      </c>
      <c r="M23" s="9">
        <v>2.1659694442882702</v>
      </c>
      <c r="N23" s="9">
        <v>2.4727402085688954</v>
      </c>
      <c r="O23" s="9">
        <v>2.5334404101650101</v>
      </c>
      <c r="P23" s="9">
        <v>2.3441517535645851</v>
      </c>
      <c r="Q23" s="9">
        <v>2.7763426981302608</v>
      </c>
      <c r="R23" s="9">
        <v>3.0230074300980827</v>
      </c>
      <c r="S23" s="9">
        <v>3.10508675799983</v>
      </c>
      <c r="T23" s="9">
        <v>3.7255728074299226</v>
      </c>
      <c r="U23" s="9">
        <v>4.0815047496974701</v>
      </c>
      <c r="V23" s="9">
        <v>4.1724291674453946</v>
      </c>
      <c r="W23" s="9">
        <v>4.3173159642075838</v>
      </c>
    </row>
    <row r="24" spans="2:23" x14ac:dyDescent="0.2">
      <c r="B24" s="4" t="s">
        <v>72</v>
      </c>
      <c r="C24" s="9">
        <v>1</v>
      </c>
      <c r="D24" s="9">
        <v>1.107167208849247</v>
      </c>
      <c r="E24" s="9">
        <v>1.0684623992477906</v>
      </c>
      <c r="F24" s="9">
        <v>1.1709958044621505</v>
      </c>
      <c r="G24" s="9">
        <v>1.2941676073193475</v>
      </c>
      <c r="H24" s="9">
        <v>1.3613269301536848</v>
      </c>
      <c r="I24" s="9">
        <v>1.4709542811337162</v>
      </c>
      <c r="J24" s="9">
        <v>1.4637310752635402</v>
      </c>
      <c r="K24" s="9">
        <v>1.8277290567927706</v>
      </c>
      <c r="L24" s="9">
        <v>2.0093124265846973</v>
      </c>
      <c r="M24" s="9">
        <v>1.9742891937568348</v>
      </c>
      <c r="N24" s="9">
        <v>2.0320227502912953</v>
      </c>
      <c r="O24" s="9">
        <v>1.9730326569023353</v>
      </c>
      <c r="P24" s="9">
        <v>2.1449919582632777</v>
      </c>
      <c r="Q24" s="9">
        <v>1.9452770583934536</v>
      </c>
      <c r="R24" s="9">
        <v>1.8150858668035807</v>
      </c>
      <c r="S24" s="9">
        <v>1.984045358649789</v>
      </c>
      <c r="T24" s="9">
        <v>1.9254284441505787</v>
      </c>
      <c r="U24" s="9">
        <v>2.8602379662522766</v>
      </c>
      <c r="V24" s="9">
        <v>2.5994899082753524</v>
      </c>
      <c r="W24" s="9">
        <v>2.2533538829765147</v>
      </c>
    </row>
    <row r="25" spans="2:23" x14ac:dyDescent="0.2">
      <c r="B25" s="4" t="s">
        <v>73</v>
      </c>
      <c r="C25" s="9">
        <v>1</v>
      </c>
      <c r="D25" s="9">
        <v>1.1161757068286788</v>
      </c>
      <c r="E25" s="9">
        <v>1.0639870110138794</v>
      </c>
      <c r="F25" s="9">
        <v>1.0995495654568037</v>
      </c>
      <c r="G25" s="9">
        <v>1.1930249814932996</v>
      </c>
      <c r="H25" s="9">
        <v>1.2634811935964612</v>
      </c>
      <c r="I25" s="9">
        <v>1.3600894683447502</v>
      </c>
      <c r="J25" s="9">
        <v>1.4259200820940638</v>
      </c>
      <c r="K25" s="9">
        <v>1.4345759144461392</v>
      </c>
      <c r="L25" s="9">
        <v>1.5815437367181164</v>
      </c>
      <c r="M25" s="9">
        <v>1.5064432719116316</v>
      </c>
      <c r="N25" s="9">
        <v>1.5065977341827235</v>
      </c>
      <c r="O25" s="9">
        <v>1.6253845993347427</v>
      </c>
      <c r="P25" s="9">
        <v>1.4801771086277071</v>
      </c>
      <c r="Q25" s="9">
        <v>1.6803367326023384</v>
      </c>
      <c r="R25" s="9">
        <v>1.8518071851412932</v>
      </c>
      <c r="S25" s="9">
        <v>1.8269243154117758</v>
      </c>
      <c r="T25" s="9">
        <v>2.1733548640190463</v>
      </c>
      <c r="U25" s="9">
        <v>2.2854233379802653</v>
      </c>
      <c r="V25" s="9">
        <v>2.2749099439903642</v>
      </c>
      <c r="W25" s="9">
        <v>2.2750935889934056</v>
      </c>
    </row>
    <row r="26" spans="2:23" x14ac:dyDescent="0.2">
      <c r="B26" s="4" t="s">
        <v>92</v>
      </c>
      <c r="C26" s="9">
        <v>1</v>
      </c>
      <c r="D26" s="9">
        <v>1.0129967789700607</v>
      </c>
      <c r="E26" s="9">
        <v>0.96865924544700632</v>
      </c>
      <c r="F26" s="9">
        <v>1.0195062841703038</v>
      </c>
      <c r="G26" s="9">
        <v>1.1041788042907601</v>
      </c>
      <c r="H26" s="9">
        <v>1.1341498134591317</v>
      </c>
      <c r="I26" s="9">
        <v>1.2205445403512676</v>
      </c>
      <c r="J26" s="9">
        <v>1.2292302645567692</v>
      </c>
      <c r="K26" s="9">
        <v>1.3401331502987022</v>
      </c>
      <c r="L26" s="9">
        <v>1.5244797527541281</v>
      </c>
      <c r="M26" s="9">
        <v>1.5555544753366155</v>
      </c>
      <c r="N26" s="9">
        <v>1.6317414255448888</v>
      </c>
      <c r="O26" s="9">
        <v>1.7624955973158694</v>
      </c>
      <c r="P26" s="9">
        <v>1.6799125393458474</v>
      </c>
      <c r="Q26" s="9">
        <v>1.7474961506984112</v>
      </c>
      <c r="R26" s="9">
        <v>1.8756727659200199</v>
      </c>
      <c r="S26" s="9">
        <v>1.9042671566770482</v>
      </c>
      <c r="T26" s="9">
        <v>2.1426719248454531</v>
      </c>
      <c r="U26" s="9">
        <v>2.2151288223808541</v>
      </c>
      <c r="V26" s="9">
        <v>1.7887914461713312</v>
      </c>
      <c r="W26" s="9">
        <v>1.9598901006791296</v>
      </c>
    </row>
    <row r="27" spans="2:23" x14ac:dyDescent="0.2">
      <c r="B27" s="4" t="s">
        <v>117</v>
      </c>
      <c r="C27" s="9">
        <v>1</v>
      </c>
      <c r="D27" s="9">
        <v>1.012342773695077</v>
      </c>
      <c r="E27" s="9">
        <v>1.0015432177553441</v>
      </c>
      <c r="F27" s="9">
        <v>1.050905093726048</v>
      </c>
      <c r="G27" s="9">
        <v>1.158070992416899</v>
      </c>
      <c r="H27" s="9">
        <v>1.2814002776897178</v>
      </c>
      <c r="I27" s="9">
        <v>1.3220970841276263</v>
      </c>
      <c r="J27" s="9">
        <v>1.3773500515032795</v>
      </c>
      <c r="K27" s="9">
        <v>1.4698025585669989</v>
      </c>
      <c r="L27" s="9">
        <v>1.751297205274065</v>
      </c>
      <c r="M27" s="9">
        <v>1.7848802576722222</v>
      </c>
      <c r="N27" s="9">
        <v>1.942434700682198</v>
      </c>
      <c r="O27" s="9">
        <v>2.0426490431893849</v>
      </c>
      <c r="P27" s="9">
        <v>2.0048168532950585</v>
      </c>
      <c r="Q27" s="9">
        <v>2.2096584726000628</v>
      </c>
      <c r="R27" s="9">
        <v>2.2483716918250214</v>
      </c>
      <c r="S27" s="9">
        <v>2.2831362626169458</v>
      </c>
      <c r="T27" s="9">
        <v>2.614039199430009</v>
      </c>
      <c r="U27" s="9">
        <v>2.7256573708250249</v>
      </c>
      <c r="V27" s="9">
        <v>2.7020874419087817</v>
      </c>
      <c r="W27" s="9">
        <v>2.8166757258795365</v>
      </c>
    </row>
    <row r="28" spans="2:23" x14ac:dyDescent="0.2">
      <c r="B28" s="4" t="s">
        <v>118</v>
      </c>
      <c r="C28" s="9">
        <v>1</v>
      </c>
      <c r="D28" s="9">
        <v>0.99420333039555309</v>
      </c>
      <c r="E28" s="9">
        <v>0.92510304510589891</v>
      </c>
      <c r="F28" s="9">
        <v>0.99083013492482408</v>
      </c>
      <c r="G28" s="9">
        <v>0.99576217064484884</v>
      </c>
      <c r="H28" s="9">
        <v>1.1340523138230156</v>
      </c>
      <c r="I28" s="9">
        <v>1.2318697317835894</v>
      </c>
      <c r="J28" s="9">
        <v>1.2691943707251965</v>
      </c>
      <c r="K28" s="9">
        <v>1.3059561665076762</v>
      </c>
      <c r="L28" s="9">
        <v>1.8230544174081145</v>
      </c>
      <c r="M28" s="9">
        <v>1.8254563336365839</v>
      </c>
      <c r="N28" s="9">
        <v>2.2289782600194075</v>
      </c>
      <c r="O28" s="9">
        <v>2.3227362593589596</v>
      </c>
      <c r="P28" s="9">
        <v>2.2372723436358926</v>
      </c>
      <c r="Q28" s="9">
        <v>2.4973960494635068</v>
      </c>
      <c r="R28" s="9">
        <v>2.9232555771673248</v>
      </c>
      <c r="S28" s="9">
        <v>2.6156477416642345</v>
      </c>
      <c r="T28" s="9">
        <v>3.1170627663336057</v>
      </c>
      <c r="U28" s="9">
        <v>3.0177380401921678</v>
      </c>
      <c r="V28" s="9">
        <v>3.1984808999799563</v>
      </c>
      <c r="W28" s="9">
        <v>3.1922093576491157</v>
      </c>
    </row>
    <row r="29" spans="2:23" x14ac:dyDescent="0.2">
      <c r="B29" s="4" t="s">
        <v>93</v>
      </c>
      <c r="C29" s="9">
        <v>1</v>
      </c>
      <c r="D29" s="9">
        <v>1.0222271254470503</v>
      </c>
      <c r="E29" s="9">
        <v>0.98242708685381297</v>
      </c>
      <c r="F29" s="9">
        <v>1.0422667660801617</v>
      </c>
      <c r="G29" s="9">
        <v>1.0669476576914774</v>
      </c>
      <c r="H29" s="9">
        <v>1.1229504760487865</v>
      </c>
      <c r="I29" s="9">
        <v>1.1927312819785363</v>
      </c>
      <c r="J29" s="9">
        <v>1.3291833677301721</v>
      </c>
      <c r="K29" s="9">
        <v>1.4406076448055007</v>
      </c>
      <c r="L29" s="9">
        <v>1.5938121771975526</v>
      </c>
      <c r="M29" s="9">
        <v>1.7132444398674709</v>
      </c>
      <c r="N29" s="9">
        <v>1.7640093609863274</v>
      </c>
      <c r="O29" s="9">
        <v>2.0086132528645293</v>
      </c>
      <c r="P29" s="9">
        <v>1.9287827401872906</v>
      </c>
      <c r="Q29" s="9">
        <v>2.3317937371361168</v>
      </c>
      <c r="R29" s="9">
        <v>2.7045114631552649</v>
      </c>
      <c r="S29" s="9">
        <v>2.9344319698169397</v>
      </c>
      <c r="T29" s="9">
        <v>3.0251234536305147</v>
      </c>
      <c r="U29" s="9">
        <v>3.5285292716138557</v>
      </c>
      <c r="V29" s="9">
        <v>3.4294044964423929</v>
      </c>
      <c r="W29" s="9">
        <v>3.7564893427464767</v>
      </c>
    </row>
    <row r="30" spans="2:23" x14ac:dyDescent="0.2">
      <c r="B30" s="4" t="s">
        <v>94</v>
      </c>
      <c r="C30" s="9">
        <v>1</v>
      </c>
      <c r="D30" s="9">
        <v>1.0519640368568635</v>
      </c>
      <c r="E30" s="9">
        <v>1.0149121706061417</v>
      </c>
      <c r="F30" s="9">
        <v>1.0870396893493717</v>
      </c>
      <c r="G30" s="9">
        <v>1.1913518859218908</v>
      </c>
      <c r="H30" s="9">
        <v>1.3042385324957695</v>
      </c>
      <c r="I30" s="9">
        <v>1.3402985988924376</v>
      </c>
      <c r="J30" s="9">
        <v>1.3290314879526157</v>
      </c>
      <c r="K30" s="9">
        <v>1.3922648829040654</v>
      </c>
      <c r="L30" s="9">
        <v>1.4916696622163395</v>
      </c>
      <c r="M30" s="9">
        <v>1.5362337161839137</v>
      </c>
      <c r="N30" s="9">
        <v>1.6150663420619908</v>
      </c>
      <c r="O30" s="9">
        <v>1.8248240156936635</v>
      </c>
      <c r="P30" s="9">
        <v>1.8876309221768321</v>
      </c>
      <c r="Q30" s="9">
        <v>1.9852338659113009</v>
      </c>
      <c r="R30" s="9">
        <v>1.9140980437347286</v>
      </c>
      <c r="S30" s="9">
        <v>2.0326222518294732</v>
      </c>
      <c r="T30" s="9">
        <v>2.3575127532738169</v>
      </c>
      <c r="U30" s="9">
        <v>2.494384303774269</v>
      </c>
      <c r="V30" s="9">
        <v>2.6749443193067743</v>
      </c>
      <c r="W30" s="9">
        <v>3.1311731252834205</v>
      </c>
    </row>
    <row r="31" spans="2:23" x14ac:dyDescent="0.2">
      <c r="B31" s="4" t="s">
        <v>95</v>
      </c>
      <c r="C31" s="9">
        <v>1</v>
      </c>
      <c r="D31" s="9">
        <v>1.0261704590186311</v>
      </c>
      <c r="E31" s="9">
        <v>1.0277342102888349</v>
      </c>
      <c r="F31" s="9">
        <v>1.0363189233941263</v>
      </c>
      <c r="G31" s="9">
        <v>1.0574037389745081</v>
      </c>
      <c r="H31" s="9">
        <v>1.1598796501224657</v>
      </c>
      <c r="I31" s="9">
        <v>1.2424045682886966</v>
      </c>
      <c r="J31" s="9">
        <v>1.2709187714953225</v>
      </c>
      <c r="K31" s="9">
        <v>1.3994072626794649</v>
      </c>
      <c r="L31" s="9">
        <v>1.5037628640397509</v>
      </c>
      <c r="M31" s="9">
        <v>1.4572115657786113</v>
      </c>
      <c r="N31" s="9">
        <v>1.5283612918751441</v>
      </c>
      <c r="O31" s="9">
        <v>1.5281175633286874</v>
      </c>
      <c r="P31" s="9">
        <v>1.6686278947511664</v>
      </c>
      <c r="Q31" s="9">
        <v>1.6026898666937877</v>
      </c>
      <c r="R31" s="9">
        <v>1.6695464271111513</v>
      </c>
      <c r="S31" s="9">
        <v>1.6988548413983617</v>
      </c>
      <c r="T31" s="9">
        <v>1.9352938869845602</v>
      </c>
      <c r="U31" s="9">
        <v>1.7046083965868186</v>
      </c>
      <c r="V31" s="9">
        <v>1.8099876166888933</v>
      </c>
      <c r="W31" s="9">
        <v>2.1457937761669803</v>
      </c>
    </row>
    <row r="32" spans="2:23" x14ac:dyDescent="0.2">
      <c r="B32" s="4" t="s">
        <v>96</v>
      </c>
      <c r="C32" s="9">
        <v>1</v>
      </c>
      <c r="D32" s="9">
        <v>1.0914215730965362</v>
      </c>
      <c r="E32" s="9">
        <v>1.0707205917211806</v>
      </c>
      <c r="F32" s="9">
        <v>1.2355296728142851</v>
      </c>
      <c r="G32" s="9">
        <v>1.3203189103440731</v>
      </c>
      <c r="H32" s="9">
        <v>1.4047371587987527</v>
      </c>
      <c r="I32" s="9">
        <v>1.4350053789909378</v>
      </c>
      <c r="J32" s="9">
        <v>1.517057783126379</v>
      </c>
      <c r="K32" s="9">
        <v>1.6673858914436561</v>
      </c>
      <c r="L32" s="9">
        <v>1.4746640409897342</v>
      </c>
      <c r="M32" s="9">
        <v>1.7285706471199604</v>
      </c>
      <c r="N32" s="9">
        <v>2.1470379082107103</v>
      </c>
      <c r="O32" s="9">
        <v>2.1271675510092445</v>
      </c>
      <c r="P32" s="9">
        <v>2.1228780336597195</v>
      </c>
      <c r="Q32" s="9">
        <v>2.5361304086209726</v>
      </c>
      <c r="R32" s="9">
        <v>3.1304937123546606</v>
      </c>
      <c r="S32" s="9">
        <v>3.1492502841444363</v>
      </c>
      <c r="T32" s="9">
        <v>2.8036212461025105</v>
      </c>
      <c r="U32" s="9">
        <v>3.0915583271034284</v>
      </c>
      <c r="V32" s="9">
        <v>3.1408687830108977</v>
      </c>
      <c r="W32" s="9">
        <v>3.1872435862370767</v>
      </c>
    </row>
    <row r="33" spans="2:23" x14ac:dyDescent="0.2">
      <c r="B33" s="4" t="s">
        <v>97</v>
      </c>
      <c r="C33" s="9">
        <v>1</v>
      </c>
      <c r="D33" s="9">
        <v>1.0257586915445904</v>
      </c>
      <c r="E33" s="9">
        <v>0.97200055478044356</v>
      </c>
      <c r="F33" s="9">
        <v>1.0525554561232393</v>
      </c>
      <c r="G33" s="9">
        <v>1.1514905312877961</v>
      </c>
      <c r="H33" s="9">
        <v>1.2382472372966424</v>
      </c>
      <c r="I33" s="9">
        <v>1.3043823513710184</v>
      </c>
      <c r="J33" s="9">
        <v>1.3368712940537815</v>
      </c>
      <c r="K33" s="9">
        <v>1.5005708974668375</v>
      </c>
      <c r="L33" s="9">
        <v>1.6766843878661015</v>
      </c>
      <c r="M33" s="9">
        <v>1.7552548790809344</v>
      </c>
      <c r="N33" s="9">
        <v>1.8339509146965522</v>
      </c>
      <c r="O33" s="9">
        <v>1.9734227276359282</v>
      </c>
      <c r="P33" s="9">
        <v>2.0601139529146599</v>
      </c>
      <c r="Q33" s="9">
        <v>2.0671053597951392</v>
      </c>
      <c r="R33" s="9">
        <v>2.3218620461330421</v>
      </c>
      <c r="S33" s="9">
        <v>2.5161903530994332</v>
      </c>
      <c r="T33" s="9">
        <v>2.598287666612825</v>
      </c>
      <c r="U33" s="9">
        <v>2.6391282479004161</v>
      </c>
      <c r="V33" s="9">
        <v>2.4755055300767594</v>
      </c>
      <c r="W33" s="9">
        <v>2.7837012347193122</v>
      </c>
    </row>
    <row r="34" spans="2:23" x14ac:dyDescent="0.2">
      <c r="B34" s="4" t="s">
        <v>98</v>
      </c>
      <c r="C34" s="9">
        <v>1</v>
      </c>
      <c r="D34" s="9">
        <v>0.96746230901947616</v>
      </c>
      <c r="E34" s="9">
        <v>0.96879646143457088</v>
      </c>
      <c r="F34" s="9">
        <v>1.0009325615649227</v>
      </c>
      <c r="G34" s="9">
        <v>1.0991688227706566</v>
      </c>
      <c r="H34" s="9">
        <v>1.1850279033250979</v>
      </c>
      <c r="I34" s="9">
        <v>1.2132454082223385</v>
      </c>
      <c r="J34" s="9">
        <v>1.2982346303164782</v>
      </c>
      <c r="K34" s="9">
        <v>1.3138321629193996</v>
      </c>
      <c r="L34" s="9">
        <v>1.5105536358471077</v>
      </c>
      <c r="M34" s="9">
        <v>1.6315235735052884</v>
      </c>
      <c r="N34" s="9">
        <v>1.8415728648726581</v>
      </c>
      <c r="O34" s="9">
        <v>1.9481903825971889</v>
      </c>
      <c r="P34" s="9">
        <v>1.9182425620390644</v>
      </c>
      <c r="Q34" s="9">
        <v>2.1419874357945505</v>
      </c>
      <c r="R34" s="9">
        <v>2.2465911002758525</v>
      </c>
      <c r="S34" s="9">
        <v>2.3398644498034771</v>
      </c>
      <c r="T34" s="9">
        <v>2.6323633257227654</v>
      </c>
      <c r="U34" s="9">
        <v>2.9256649086795985</v>
      </c>
      <c r="V34" s="9">
        <v>2.9414933887485941</v>
      </c>
      <c r="W34" s="9">
        <v>3.1526361069081514</v>
      </c>
    </row>
    <row r="35" spans="2:23" x14ac:dyDescent="0.2">
      <c r="B35" s="4" t="s">
        <v>101</v>
      </c>
      <c r="C35" s="9">
        <v>1</v>
      </c>
      <c r="D35" s="9">
        <v>1.0782754520952054</v>
      </c>
      <c r="E35" s="9">
        <v>1.0545223862660271</v>
      </c>
      <c r="F35" s="9">
        <v>1.0928046165371377</v>
      </c>
      <c r="G35" s="9">
        <v>1.1365861953826315</v>
      </c>
      <c r="H35" s="9">
        <v>1.2174165039133227</v>
      </c>
      <c r="I35" s="9">
        <v>1.2357739129466847</v>
      </c>
      <c r="J35" s="9">
        <v>1.288795556013167</v>
      </c>
      <c r="K35" s="9">
        <v>1.2803675893160147</v>
      </c>
      <c r="L35" s="9">
        <v>1.5092160336313578</v>
      </c>
      <c r="M35" s="9">
        <v>1.6415102332180562</v>
      </c>
      <c r="N35" s="9">
        <v>1.8457247066763329</v>
      </c>
      <c r="O35" s="9">
        <v>1.944417491266041</v>
      </c>
      <c r="P35" s="9">
        <v>2.0453083441433488</v>
      </c>
      <c r="Q35" s="9">
        <v>2.1590098924729686</v>
      </c>
      <c r="R35" s="9">
        <v>2.3679674547012874</v>
      </c>
      <c r="S35" s="9">
        <v>2.3286616246724554</v>
      </c>
      <c r="T35" s="9">
        <v>2.4793990554994556</v>
      </c>
      <c r="U35" s="9">
        <v>2.5625610683305968</v>
      </c>
      <c r="V35" s="9">
        <v>2.5075388746085401</v>
      </c>
      <c r="W35" s="9">
        <v>2.9962177107255621</v>
      </c>
    </row>
    <row r="36" spans="2:23" x14ac:dyDescent="0.2">
      <c r="B36" s="4" t="s">
        <v>102</v>
      </c>
      <c r="C36" s="9">
        <v>1</v>
      </c>
      <c r="D36" s="9">
        <v>1.0677215528928785</v>
      </c>
      <c r="E36" s="9">
        <v>1.0582048741727936</v>
      </c>
      <c r="F36" s="9">
        <v>1.145733479405125</v>
      </c>
      <c r="G36" s="9">
        <v>1.1975922020712824</v>
      </c>
      <c r="H36" s="9">
        <v>1.2705357752596151</v>
      </c>
      <c r="I36" s="9">
        <v>1.3930943438226686</v>
      </c>
      <c r="J36" s="9">
        <v>1.5593454918967589</v>
      </c>
      <c r="K36" s="9">
        <v>1.6720909038453604</v>
      </c>
      <c r="L36" s="9">
        <v>1.840426937790109</v>
      </c>
      <c r="M36" s="9">
        <v>2.0025970660027048</v>
      </c>
      <c r="N36" s="9">
        <v>2.2576188445699086</v>
      </c>
      <c r="O36" s="9">
        <v>2.742942844170845</v>
      </c>
      <c r="P36" s="9">
        <v>2.8093948872263512</v>
      </c>
      <c r="Q36" s="9">
        <v>2.9615125451212934</v>
      </c>
      <c r="R36" s="9">
        <v>3.177591639151232</v>
      </c>
      <c r="S36" s="9">
        <v>3.3143280407410924</v>
      </c>
      <c r="T36" s="9">
        <v>3.3924108726462521</v>
      </c>
      <c r="U36" s="9">
        <v>3.4320967148320931</v>
      </c>
      <c r="V36" s="9">
        <v>3.5510629967044012</v>
      </c>
      <c r="W36" s="9">
        <v>3.6787563866896322</v>
      </c>
    </row>
    <row r="37" spans="2:23" x14ac:dyDescent="0.2">
      <c r="B37" s="4" t="s">
        <v>103</v>
      </c>
      <c r="C37" s="9">
        <v>1</v>
      </c>
      <c r="D37" s="9">
        <v>1.0537300168726145</v>
      </c>
      <c r="E37" s="9">
        <v>0.96204800861085094</v>
      </c>
      <c r="F37" s="9">
        <v>1.0558098716350475</v>
      </c>
      <c r="G37" s="9">
        <v>1.1937849951041075</v>
      </c>
      <c r="H37" s="9">
        <v>1.2391869114371632</v>
      </c>
      <c r="I37" s="9">
        <v>1.3630070402001691</v>
      </c>
      <c r="J37" s="9">
        <v>1.3868782809311651</v>
      </c>
      <c r="K37" s="9">
        <v>1.6134471165674853</v>
      </c>
      <c r="L37" s="9">
        <v>1.9744558758473143</v>
      </c>
      <c r="M37" s="9">
        <v>1.9980803478994251</v>
      </c>
      <c r="N37" s="9">
        <v>2.1948765452345</v>
      </c>
      <c r="O37" s="9">
        <v>2.5591684701668234</v>
      </c>
      <c r="P37" s="9">
        <v>2.3787928934972409</v>
      </c>
      <c r="Q37" s="9">
        <v>2.7195261069692718</v>
      </c>
      <c r="R37" s="9">
        <v>2.7627665024966381</v>
      </c>
      <c r="S37" s="9">
        <v>2.7949119955652897</v>
      </c>
      <c r="T37" s="9">
        <v>2.967334670127348</v>
      </c>
      <c r="U37" s="9">
        <v>3.239468082549525</v>
      </c>
      <c r="V37" s="9">
        <v>3.4081669526556917</v>
      </c>
      <c r="W37" s="9">
        <v>3.6591436689535244</v>
      </c>
    </row>
    <row r="38" spans="2:23" x14ac:dyDescent="0.2">
      <c r="B38" s="4" t="s">
        <v>104</v>
      </c>
      <c r="C38" s="9">
        <v>1</v>
      </c>
      <c r="D38" s="9">
        <v>1.0581792002435155</v>
      </c>
      <c r="E38" s="9">
        <v>1.0027043493746046</v>
      </c>
      <c r="F38" s="9">
        <v>1.0708829776723967</v>
      </c>
      <c r="G38" s="9">
        <v>1.1768439812611264</v>
      </c>
      <c r="H38" s="9">
        <v>1.2055108343237138</v>
      </c>
      <c r="I38" s="9">
        <v>1.2797568642157515</v>
      </c>
      <c r="J38" s="9">
        <v>1.3112728790389896</v>
      </c>
      <c r="K38" s="9">
        <v>1.3201899785578899</v>
      </c>
      <c r="L38" s="9">
        <v>1.5689981040825736</v>
      </c>
      <c r="M38" s="9">
        <v>1.6944519102968629</v>
      </c>
      <c r="N38" s="9">
        <v>1.7793631975611821</v>
      </c>
      <c r="O38" s="9">
        <v>2.1358929147112002</v>
      </c>
      <c r="P38" s="9">
        <v>2.2366783456121038</v>
      </c>
      <c r="Q38" s="9">
        <v>2.7991306273546765</v>
      </c>
      <c r="R38" s="9">
        <v>2.5873709004118015</v>
      </c>
      <c r="S38" s="9">
        <v>3.0675688078654701</v>
      </c>
      <c r="T38" s="9">
        <v>3.2686630694809047</v>
      </c>
      <c r="U38" s="9">
        <v>3.359161047717842</v>
      </c>
      <c r="V38" s="9">
        <v>3.1907652973014935</v>
      </c>
      <c r="W38" s="9">
        <v>3.6886529745270962</v>
      </c>
    </row>
    <row r="39" spans="2:23" x14ac:dyDescent="0.2">
      <c r="B39" s="4" t="s">
        <v>105</v>
      </c>
      <c r="C39" s="9">
        <v>1</v>
      </c>
      <c r="D39" s="9">
        <v>0.99649026771666793</v>
      </c>
      <c r="E39" s="9">
        <v>1.044703929932608</v>
      </c>
      <c r="F39" s="9">
        <v>1.0440078878180341</v>
      </c>
      <c r="G39" s="9">
        <v>1.1276576053576988</v>
      </c>
      <c r="H39" s="9">
        <v>1.2008571224244262</v>
      </c>
      <c r="I39" s="9">
        <v>1.2282943310898375</v>
      </c>
      <c r="J39" s="9">
        <v>1.3262903227314242</v>
      </c>
      <c r="K39" s="9">
        <v>1.3411727284913069</v>
      </c>
      <c r="L39" s="9">
        <v>1.3923462565090907</v>
      </c>
      <c r="M39" s="9">
        <v>1.3768903911800718</v>
      </c>
      <c r="N39" s="9">
        <v>1.451610682661441</v>
      </c>
      <c r="O39" s="9">
        <v>1.5725652581580292</v>
      </c>
      <c r="P39" s="9">
        <v>1.5015046442363513</v>
      </c>
      <c r="Q39" s="9">
        <v>1.7779264776407042</v>
      </c>
      <c r="R39" s="9">
        <v>1.7724394500474161</v>
      </c>
      <c r="S39" s="9">
        <v>1.9106262948232708</v>
      </c>
      <c r="T39" s="9">
        <v>1.9794608299222509</v>
      </c>
      <c r="U39" s="9">
        <v>2.0575238235098405</v>
      </c>
      <c r="V39" s="9">
        <v>2.0780105504934498</v>
      </c>
      <c r="W39" s="9">
        <v>2.29520534048349</v>
      </c>
    </row>
    <row r="40" spans="2:23" x14ac:dyDescent="0.2">
      <c r="B40" s="4" t="s">
        <v>106</v>
      </c>
      <c r="C40" s="9">
        <v>1</v>
      </c>
      <c r="D40" s="9">
        <v>1.0267814088053278</v>
      </c>
      <c r="E40" s="9">
        <v>1.0533736841212391</v>
      </c>
      <c r="F40" s="9">
        <v>1.0833914656875805</v>
      </c>
      <c r="G40" s="9">
        <v>1.1562781867100502</v>
      </c>
      <c r="H40" s="9">
        <v>1.1882372387265276</v>
      </c>
      <c r="I40" s="9">
        <v>1.2113154058007254</v>
      </c>
      <c r="J40" s="9">
        <v>1.2404302438202774</v>
      </c>
      <c r="K40" s="9">
        <v>1.3753232978383869</v>
      </c>
      <c r="L40" s="9">
        <v>1.4517376286323356</v>
      </c>
      <c r="M40" s="9">
        <v>1.5478789516279525</v>
      </c>
      <c r="N40" s="9">
        <v>1.592921840775019</v>
      </c>
      <c r="O40" s="9">
        <v>1.7073199540251802</v>
      </c>
      <c r="P40" s="9">
        <v>1.6559899546464709</v>
      </c>
      <c r="Q40" s="9">
        <v>1.8641311896726704</v>
      </c>
      <c r="R40" s="9">
        <v>1.8309011468066148</v>
      </c>
      <c r="S40" s="9">
        <v>1.9854856301262902</v>
      </c>
      <c r="T40" s="9">
        <v>2.1226909557677653</v>
      </c>
      <c r="U40" s="9">
        <v>2.1183547340546434</v>
      </c>
      <c r="V40" s="9">
        <v>2.1806165736190204</v>
      </c>
      <c r="W40" s="9">
        <v>2.2807513469389384</v>
      </c>
    </row>
    <row r="41" spans="2:23" x14ac:dyDescent="0.2">
      <c r="B41" s="4" t="s">
        <v>107</v>
      </c>
      <c r="C41" s="9">
        <v>1</v>
      </c>
      <c r="D41" s="9">
        <v>0.98903568817304599</v>
      </c>
      <c r="E41" s="9">
        <v>0.96509271953145614</v>
      </c>
      <c r="F41" s="9">
        <v>1.0184966709796999</v>
      </c>
      <c r="G41" s="9">
        <v>1.0877878823070133</v>
      </c>
      <c r="H41" s="9">
        <v>1.1101445175522127</v>
      </c>
      <c r="I41" s="9">
        <v>1.1703253576903652</v>
      </c>
      <c r="J41" s="9">
        <v>1.198226080927419</v>
      </c>
      <c r="K41" s="9">
        <v>1.2419584386153737</v>
      </c>
      <c r="L41" s="9">
        <v>1.4029085650897066</v>
      </c>
      <c r="M41" s="9">
        <v>1.403161432531143</v>
      </c>
      <c r="N41" s="9">
        <v>1.5363358767596864</v>
      </c>
      <c r="O41" s="9">
        <v>1.82012137999134</v>
      </c>
      <c r="P41" s="9">
        <v>1.8585518070139799</v>
      </c>
      <c r="Q41" s="9">
        <v>2.0267696724828719</v>
      </c>
      <c r="R41" s="9">
        <v>2.048086797442787</v>
      </c>
      <c r="S41" s="9">
        <v>2.1386519945246385</v>
      </c>
      <c r="T41" s="9">
        <v>2.3499963934658368</v>
      </c>
      <c r="U41" s="9">
        <v>2.3342305276496136</v>
      </c>
      <c r="V41" s="9">
        <v>2.3102516436621836</v>
      </c>
      <c r="W41" s="9">
        <v>2.4301549306936576</v>
      </c>
    </row>
    <row r="42" spans="2:23" x14ac:dyDescent="0.2">
      <c r="B42" s="4" t="s">
        <v>108</v>
      </c>
      <c r="C42" s="9">
        <v>1</v>
      </c>
      <c r="D42" s="9">
        <v>1.0883393583723366</v>
      </c>
      <c r="E42" s="9">
        <v>1.0389257767911859</v>
      </c>
      <c r="F42" s="9">
        <v>1.0858772238444763</v>
      </c>
      <c r="G42" s="9">
        <v>1.1906937648693552</v>
      </c>
      <c r="H42" s="9">
        <v>1.3022755401009847</v>
      </c>
      <c r="I42" s="9">
        <v>1.4157175866484228</v>
      </c>
      <c r="J42" s="9">
        <v>1.4518321673836214</v>
      </c>
      <c r="K42" s="9">
        <v>1.5750906658563755</v>
      </c>
      <c r="L42" s="9">
        <v>1.6536106746852757</v>
      </c>
      <c r="M42" s="9">
        <v>1.7793877437153356</v>
      </c>
      <c r="N42" s="9">
        <v>1.7719122764279254</v>
      </c>
      <c r="O42" s="9">
        <v>1.8976049864936833</v>
      </c>
      <c r="P42" s="9">
        <v>1.9845607286368856</v>
      </c>
      <c r="Q42" s="9">
        <v>2.1842423154829032</v>
      </c>
      <c r="R42" s="9">
        <v>2.4210394802260029</v>
      </c>
      <c r="S42" s="9">
        <v>2.680109450804455</v>
      </c>
      <c r="T42" s="9">
        <v>2.888715220360401</v>
      </c>
      <c r="U42" s="9">
        <v>2.94272935566087</v>
      </c>
      <c r="V42" s="9">
        <v>3.0854788514093263</v>
      </c>
      <c r="W42" s="9">
        <v>3.4757646769210582</v>
      </c>
    </row>
    <row r="43" spans="2:23" x14ac:dyDescent="0.2">
      <c r="B43" s="4" t="s">
        <v>109</v>
      </c>
      <c r="C43" s="9">
        <v>1</v>
      </c>
      <c r="D43" s="9">
        <v>1.0088472645176112</v>
      </c>
      <c r="E43" s="9">
        <v>1.012846791880966</v>
      </c>
      <c r="F43" s="9">
        <v>1.0437268657059338</v>
      </c>
      <c r="G43" s="9">
        <v>1.0815700162175554</v>
      </c>
      <c r="H43" s="9">
        <v>1.1822380125191847</v>
      </c>
      <c r="I43" s="9">
        <v>1.2429612767995533</v>
      </c>
      <c r="J43" s="9">
        <v>1.2985900656811893</v>
      </c>
      <c r="K43" s="9">
        <v>1.3578059025804421</v>
      </c>
      <c r="L43" s="9">
        <v>1.4144094199084105</v>
      </c>
      <c r="M43" s="9">
        <v>1.5428183114935978</v>
      </c>
      <c r="N43" s="9">
        <v>1.6705932499632858</v>
      </c>
      <c r="O43" s="9">
        <v>1.8211060013449218</v>
      </c>
      <c r="P43" s="9">
        <v>1.9366486303411017</v>
      </c>
      <c r="Q43" s="9">
        <v>2.0186094152773526</v>
      </c>
      <c r="R43" s="9">
        <v>1.9746180762644343</v>
      </c>
      <c r="S43" s="9">
        <v>2.1426955837056707</v>
      </c>
      <c r="T43" s="9">
        <v>2.2279680994720668</v>
      </c>
      <c r="U43" s="9">
        <v>2.2015553286536682</v>
      </c>
      <c r="V43" s="9">
        <v>2.2632281574309459</v>
      </c>
      <c r="W43" s="9">
        <v>2.413360344924699</v>
      </c>
    </row>
    <row r="44" spans="2:23" x14ac:dyDescent="0.2">
      <c r="B44" s="4" t="s">
        <v>110</v>
      </c>
      <c r="C44" s="9">
        <v>1</v>
      </c>
      <c r="D44" s="9">
        <v>1.139351489871012</v>
      </c>
      <c r="E44" s="9">
        <v>1.037963133273021</v>
      </c>
      <c r="F44" s="9">
        <v>1.3117132855406208</v>
      </c>
      <c r="G44" s="9">
        <v>1.3448806687490225</v>
      </c>
      <c r="H44" s="9">
        <v>1.4361310744691989</v>
      </c>
      <c r="I44" s="9">
        <v>1.5025499275136407</v>
      </c>
      <c r="J44" s="9">
        <v>1.5584701332407296</v>
      </c>
      <c r="K44" s="9">
        <v>1.6416713276049757</v>
      </c>
      <c r="L44" s="9">
        <v>1.7555537652847044</v>
      </c>
      <c r="M44" s="9">
        <v>1.7296684734714325</v>
      </c>
      <c r="N44" s="9">
        <v>1.7915481059717979</v>
      </c>
      <c r="O44" s="9">
        <v>1.9140224432117274</v>
      </c>
      <c r="P44" s="9">
        <v>1.9847747769760453</v>
      </c>
      <c r="Q44" s="9">
        <v>1.8756290244073863</v>
      </c>
      <c r="R44" s="9">
        <v>2.0675105334051982</v>
      </c>
      <c r="S44" s="9">
        <v>2.1230856587247127</v>
      </c>
      <c r="T44" s="9">
        <v>2.1909197841370092</v>
      </c>
      <c r="U44" s="9">
        <v>2.1861920994971888</v>
      </c>
      <c r="V44" s="9">
        <v>2.0958729749512623</v>
      </c>
      <c r="W44" s="9">
        <v>2.1920127060378469</v>
      </c>
    </row>
    <row r="45" spans="2:23" x14ac:dyDescent="0.2">
      <c r="B45" s="4" t="s">
        <v>141</v>
      </c>
      <c r="C45" s="9">
        <v>1</v>
      </c>
      <c r="D45" s="9">
        <v>1.0032994624181011</v>
      </c>
      <c r="E45" s="9">
        <v>0.98862232748762924</v>
      </c>
      <c r="F45" s="9">
        <v>1.0270808246519694</v>
      </c>
      <c r="G45" s="9">
        <v>1.0890694277816808</v>
      </c>
      <c r="H45" s="9">
        <v>1.1422562768215934</v>
      </c>
      <c r="I45" s="9">
        <v>1.1856088093102077</v>
      </c>
      <c r="J45" s="9">
        <v>1.2114728748287167</v>
      </c>
      <c r="K45" s="9">
        <v>1.2831155902117035</v>
      </c>
      <c r="L45" s="9">
        <v>1.4614622807892896</v>
      </c>
      <c r="M45" s="9">
        <v>1.5446330524169976</v>
      </c>
      <c r="N45" s="9">
        <v>1.6085467776134657</v>
      </c>
      <c r="O45" s="9">
        <v>1.7055802139117144</v>
      </c>
      <c r="P45" s="9">
        <v>1.7069344727747413</v>
      </c>
      <c r="Q45" s="9">
        <v>1.882375308456619</v>
      </c>
      <c r="R45" s="9">
        <v>2.0244447554176461</v>
      </c>
      <c r="S45" s="9">
        <v>2.1678100077129945</v>
      </c>
      <c r="T45" s="9">
        <v>2.2489919827599278</v>
      </c>
      <c r="U45" s="9">
        <v>2.2124674591315188</v>
      </c>
      <c r="V45" s="9">
        <v>2.3407354760820747</v>
      </c>
      <c r="W45" s="9">
        <v>2.4442630183535581</v>
      </c>
    </row>
    <row r="46" spans="2:23" x14ac:dyDescent="0.2">
      <c r="B46" s="4" t="s">
        <v>111</v>
      </c>
      <c r="C46" s="9">
        <v>1</v>
      </c>
      <c r="D46" s="9">
        <v>1.0312248640608306</v>
      </c>
      <c r="E46" s="9">
        <v>0.9726218039942206</v>
      </c>
      <c r="F46" s="9">
        <v>1.04276755457994</v>
      </c>
      <c r="G46" s="9">
        <v>1.1054068595996849</v>
      </c>
      <c r="H46" s="9">
        <v>1.1709544636304257</v>
      </c>
      <c r="I46" s="9">
        <v>1.2176112086580342</v>
      </c>
      <c r="J46" s="9">
        <v>1.2570418822871003</v>
      </c>
      <c r="K46" s="9">
        <v>1.3965494309877733</v>
      </c>
      <c r="L46" s="9">
        <v>1.5524269179818633</v>
      </c>
      <c r="M46" s="9">
        <v>1.5433217747678933</v>
      </c>
      <c r="N46" s="9">
        <v>1.647433863157139</v>
      </c>
      <c r="O46" s="9">
        <v>1.7027128177361706</v>
      </c>
      <c r="P46" s="9">
        <v>1.7927330030980664</v>
      </c>
      <c r="Q46" s="9">
        <v>1.8608350643222267</v>
      </c>
      <c r="R46" s="9">
        <v>1.9420529807017064</v>
      </c>
      <c r="S46" s="9">
        <v>2.0022343773124995</v>
      </c>
      <c r="T46" s="9">
        <v>2.1360239524796261</v>
      </c>
      <c r="U46" s="9">
        <v>2.2557707776884919</v>
      </c>
      <c r="V46" s="9">
        <v>2.0813456503253671</v>
      </c>
      <c r="W46" s="9">
        <v>2.4623217861355267</v>
      </c>
    </row>
    <row r="47" spans="2:23" x14ac:dyDescent="0.2">
      <c r="B47" s="4" t="s">
        <v>112</v>
      </c>
      <c r="C47" s="9">
        <v>1</v>
      </c>
      <c r="D47" s="9">
        <v>1.0329038637098074</v>
      </c>
      <c r="E47" s="9">
        <v>1.0110023875575611</v>
      </c>
      <c r="F47" s="9">
        <v>1.0822340213013733</v>
      </c>
      <c r="G47" s="9">
        <v>1.1326178571312744</v>
      </c>
      <c r="H47" s="9">
        <v>1.1860527132818433</v>
      </c>
      <c r="I47" s="9">
        <v>1.2204461276582008</v>
      </c>
      <c r="J47" s="9">
        <v>1.2303922000307368</v>
      </c>
      <c r="K47" s="9">
        <v>1.2406856772597521</v>
      </c>
      <c r="L47" s="9">
        <v>1.2520172750615799</v>
      </c>
      <c r="M47" s="9">
        <v>1.5069447502543636</v>
      </c>
      <c r="N47" s="9">
        <v>1.4821534972570698</v>
      </c>
      <c r="O47" s="9">
        <v>1.7965648641768717</v>
      </c>
      <c r="P47" s="9">
        <v>1.7406228177013654</v>
      </c>
      <c r="Q47" s="9">
        <v>2.0049547827402607</v>
      </c>
      <c r="R47" s="9">
        <v>2.1325678718217449</v>
      </c>
      <c r="S47" s="9">
        <v>2.1525657586510789</v>
      </c>
      <c r="T47" s="9">
        <v>2.378346693009799</v>
      </c>
      <c r="U47" s="9">
        <v>2.6059818979469243</v>
      </c>
      <c r="V47" s="9">
        <v>2.6890515458697317</v>
      </c>
      <c r="W47" s="9">
        <v>3.036185273767142</v>
      </c>
    </row>
    <row r="48" spans="2:23" x14ac:dyDescent="0.2">
      <c r="B48" s="4" t="s">
        <v>113</v>
      </c>
      <c r="C48" s="9">
        <v>1</v>
      </c>
      <c r="D48" s="9">
        <v>1.0037647294403405</v>
      </c>
      <c r="E48" s="9">
        <v>1.0966015655205346</v>
      </c>
      <c r="F48" s="9">
        <v>1.0848997843237749</v>
      </c>
      <c r="G48" s="9">
        <v>1.0544994598023492</v>
      </c>
      <c r="H48" s="9">
        <v>1.1048840321273476</v>
      </c>
      <c r="I48" s="9">
        <v>1.1349758253926936</v>
      </c>
      <c r="J48" s="9">
        <v>1.1743048340529176</v>
      </c>
      <c r="K48" s="9">
        <v>1.3021409771251724</v>
      </c>
      <c r="L48" s="9">
        <v>1.3163075154075861</v>
      </c>
      <c r="M48" s="9">
        <v>1.5958343031837261</v>
      </c>
      <c r="N48" s="9">
        <v>1.7482393649140888</v>
      </c>
      <c r="O48" s="9">
        <v>1.9430589485679612</v>
      </c>
      <c r="P48" s="9">
        <v>2.0501841186191232</v>
      </c>
      <c r="Q48" s="9">
        <v>1.9972606299842708</v>
      </c>
      <c r="R48" s="9">
        <v>2.1704900719972149</v>
      </c>
      <c r="S48" s="9">
        <v>2.1327045414127124</v>
      </c>
      <c r="T48" s="9">
        <v>2.1245845852379102</v>
      </c>
      <c r="U48" s="9">
        <v>2.1206980629198364</v>
      </c>
      <c r="V48" s="9">
        <v>2.0817846060492298</v>
      </c>
      <c r="W48" s="9">
        <v>2.245829240426477</v>
      </c>
    </row>
    <row r="49" spans="2:23" x14ac:dyDescent="0.2">
      <c r="B49" s="4" t="s">
        <v>114</v>
      </c>
      <c r="C49" s="9">
        <v>1</v>
      </c>
      <c r="D49" s="9">
        <v>0.98258122946538928</v>
      </c>
      <c r="E49" s="9">
        <v>1.0094794860873832</v>
      </c>
      <c r="F49" s="9">
        <v>1.0513515657537236</v>
      </c>
      <c r="G49" s="9">
        <v>1.1684663535959467</v>
      </c>
      <c r="H49" s="9">
        <v>1.2591406116023149</v>
      </c>
      <c r="I49" s="9">
        <v>1.3174815570081035</v>
      </c>
      <c r="J49" s="9">
        <v>1.3353694411941639</v>
      </c>
      <c r="K49" s="9">
        <v>1.3447022503347172</v>
      </c>
      <c r="L49" s="9">
        <v>1.4761393123975091</v>
      </c>
      <c r="M49" s="9">
        <v>1.3493686549049939</v>
      </c>
      <c r="N49" s="9">
        <v>1.3900182236060705</v>
      </c>
      <c r="O49" s="9">
        <v>1.7563578790102401</v>
      </c>
      <c r="P49" s="9">
        <v>1.6027840367923265</v>
      </c>
      <c r="Q49" s="9">
        <v>1.9441987452815845</v>
      </c>
      <c r="R49" s="9">
        <v>1.9572108848034517</v>
      </c>
      <c r="S49" s="9">
        <v>1.934253989030579</v>
      </c>
      <c r="T49" s="9">
        <v>2.2541036167357489</v>
      </c>
      <c r="U49" s="9">
        <v>2.3129884810863728</v>
      </c>
      <c r="V49" s="9">
        <v>2.4402812809690619</v>
      </c>
      <c r="W49" s="9">
        <v>2.4829842562226592</v>
      </c>
    </row>
    <row r="50" spans="2:23" x14ac:dyDescent="0.2">
      <c r="B50" s="4" t="s">
        <v>115</v>
      </c>
      <c r="C50" s="9">
        <v>1</v>
      </c>
      <c r="D50" s="9">
        <v>1.0148960355109122</v>
      </c>
      <c r="E50" s="9">
        <v>1.0673537156388269</v>
      </c>
      <c r="F50" s="9">
        <v>1.0681588169434257</v>
      </c>
      <c r="G50" s="9">
        <v>1.1195423412356098</v>
      </c>
      <c r="H50" s="9">
        <v>1.2083990224941148</v>
      </c>
      <c r="I50" s="9">
        <v>1.2329445592883654</v>
      </c>
      <c r="J50" s="9">
        <v>1.347231121217578</v>
      </c>
      <c r="K50" s="9">
        <v>1.564648083876758</v>
      </c>
      <c r="L50" s="9">
        <v>1.7255815057239734</v>
      </c>
      <c r="M50" s="9">
        <v>1.807557300319302</v>
      </c>
      <c r="N50" s="9">
        <v>1.9421878115044944</v>
      </c>
      <c r="O50" s="9">
        <v>2.1804415967659305</v>
      </c>
      <c r="P50" s="9">
        <v>2.182787880113874</v>
      </c>
      <c r="Q50" s="9">
        <v>2.3151144069656788</v>
      </c>
      <c r="R50" s="9">
        <v>2.4249034263187226</v>
      </c>
      <c r="S50" s="9">
        <v>2.5632692647869977</v>
      </c>
      <c r="T50" s="9">
        <v>2.6228804605785623</v>
      </c>
      <c r="U50" s="9">
        <v>2.9246569315147277</v>
      </c>
      <c r="V50" s="9">
        <v>3.0517446451313304</v>
      </c>
      <c r="W50" s="9">
        <v>3.1801183740872423</v>
      </c>
    </row>
    <row r="51" spans="2:23" x14ac:dyDescent="0.2">
      <c r="B51" s="4" t="s">
        <v>116</v>
      </c>
      <c r="C51" s="9">
        <v>1</v>
      </c>
      <c r="D51" s="9">
        <v>1.0546065571384213</v>
      </c>
      <c r="E51" s="9">
        <v>1.035279524015855</v>
      </c>
      <c r="F51" s="9">
        <v>1.0675172718365118</v>
      </c>
      <c r="G51" s="9">
        <v>1.1264106410019818</v>
      </c>
      <c r="H51" s="9">
        <v>1.1745489281418147</v>
      </c>
      <c r="I51" s="9">
        <v>1.2414941779172244</v>
      </c>
      <c r="J51" s="9">
        <v>1.2231378416983383</v>
      </c>
      <c r="K51" s="9">
        <v>1.3813199520525263</v>
      </c>
      <c r="L51" s="9">
        <v>1.6315501751932733</v>
      </c>
      <c r="M51" s="9">
        <v>1.6270159922145053</v>
      </c>
      <c r="N51" s="9">
        <v>1.8109023019089765</v>
      </c>
      <c r="O51" s="9">
        <v>1.8141273655021521</v>
      </c>
      <c r="P51" s="9">
        <v>1.7050350025800693</v>
      </c>
      <c r="Q51" s="9">
        <v>2.0117215031200648</v>
      </c>
      <c r="R51" s="9">
        <v>2.146479955057178</v>
      </c>
      <c r="S51" s="9">
        <v>2.1823019654020674</v>
      </c>
      <c r="T51" s="9">
        <v>2.2756545962181587</v>
      </c>
      <c r="U51" s="9">
        <v>2.3545637382948175</v>
      </c>
      <c r="V51" s="9">
        <v>2.4381903954820188</v>
      </c>
      <c r="W51" s="9">
        <v>2.504803966866004</v>
      </c>
    </row>
    <row r="52" spans="2:23" x14ac:dyDescent="0.2">
      <c r="B52" s="4" t="s">
        <v>119</v>
      </c>
      <c r="C52" s="9">
        <v>1</v>
      </c>
      <c r="D52" s="9">
        <v>0.92452145115298057</v>
      </c>
      <c r="E52" s="9">
        <v>0.88622577718530193</v>
      </c>
      <c r="F52" s="9">
        <v>1.1117530049909945</v>
      </c>
      <c r="G52" s="9">
        <v>1.1317437080652244</v>
      </c>
      <c r="H52" s="9">
        <v>1.12943926278308</v>
      </c>
      <c r="I52" s="9">
        <v>1.2202077414692556</v>
      </c>
      <c r="J52" s="9">
        <v>1.0998021640920246</v>
      </c>
      <c r="K52" s="9">
        <v>1.4045604273193939</v>
      </c>
      <c r="L52" s="9">
        <v>1.9712742393772271</v>
      </c>
      <c r="M52" s="9">
        <v>2.2818325273684996</v>
      </c>
      <c r="N52" s="9">
        <v>3.4587236281959468</v>
      </c>
      <c r="O52" s="9">
        <v>3.4588521097571721</v>
      </c>
      <c r="P52" s="9">
        <v>3.1903719001574924</v>
      </c>
      <c r="Q52" s="9">
        <v>3.4295531745352625</v>
      </c>
      <c r="R52" s="9">
        <v>3.2023258246139323</v>
      </c>
      <c r="S52" s="9">
        <v>2.9309624887803474</v>
      </c>
      <c r="T52" s="9">
        <v>4.7726454533330553</v>
      </c>
      <c r="U52" s="9">
        <v>4.6674421813702249</v>
      </c>
      <c r="V52" s="9">
        <v>5.0410228776837549</v>
      </c>
      <c r="W52" s="9">
        <v>5.0608347344247582</v>
      </c>
    </row>
    <row r="53" spans="2:23" x14ac:dyDescent="0.2">
      <c r="B53" s="4" t="s">
        <v>120</v>
      </c>
      <c r="C53" s="9">
        <v>1</v>
      </c>
      <c r="D53" s="9">
        <v>1.0229456476261709</v>
      </c>
      <c r="E53" s="9">
        <v>0.97332745086322403</v>
      </c>
      <c r="F53" s="9">
        <v>1.0451493642401024</v>
      </c>
      <c r="G53" s="9">
        <v>1.1104516089142347</v>
      </c>
      <c r="H53" s="9">
        <v>1.1646367262607784</v>
      </c>
      <c r="I53" s="9">
        <v>1.2314747186605108</v>
      </c>
      <c r="J53" s="9">
        <v>1.2476186633638711</v>
      </c>
      <c r="K53" s="9">
        <v>1.2708169505572064</v>
      </c>
      <c r="L53" s="9">
        <v>1.578846160879372</v>
      </c>
      <c r="M53" s="9">
        <v>1.6936125806438784</v>
      </c>
      <c r="N53" s="9">
        <v>1.7247084292022168</v>
      </c>
      <c r="O53" s="9">
        <v>1.7995376881580036</v>
      </c>
      <c r="P53" s="9">
        <v>1.7628205986775602</v>
      </c>
      <c r="Q53" s="9">
        <v>1.8227937760224391</v>
      </c>
      <c r="R53" s="9">
        <v>1.6889691393412145</v>
      </c>
      <c r="S53" s="9">
        <v>1.9167245495408913</v>
      </c>
      <c r="T53" s="9">
        <v>2.1182223202445001</v>
      </c>
      <c r="U53" s="9">
        <v>2.1971313298623492</v>
      </c>
      <c r="V53" s="9">
        <v>2.1168644568472224</v>
      </c>
      <c r="W53" s="9">
        <v>2.2236512067500334</v>
      </c>
    </row>
    <row r="54" spans="2:23" x14ac:dyDescent="0.2">
      <c r="B54" s="4" t="s">
        <v>121</v>
      </c>
      <c r="C54" s="9">
        <v>1</v>
      </c>
      <c r="D54" s="9">
        <v>1.0250087305020272</v>
      </c>
      <c r="E54" s="9">
        <v>0.98502566148440329</v>
      </c>
      <c r="F54" s="9">
        <v>1.0739680211842613</v>
      </c>
      <c r="G54" s="9">
        <v>1.1406351775953769</v>
      </c>
      <c r="H54" s="9">
        <v>1.3605056548727856</v>
      </c>
      <c r="I54" s="9">
        <v>1.465162121428065</v>
      </c>
      <c r="J54" s="9">
        <v>1.5027469967234333</v>
      </c>
      <c r="K54" s="9">
        <v>1.5795367850424187</v>
      </c>
      <c r="L54" s="9">
        <v>1.74387341219596</v>
      </c>
      <c r="M54" s="9">
        <v>2.3795114152515944</v>
      </c>
      <c r="N54" s="9">
        <v>2.4092553079422392</v>
      </c>
      <c r="O54" s="9">
        <v>2.6084677833019718</v>
      </c>
      <c r="P54" s="9">
        <v>2.6781878349773951</v>
      </c>
      <c r="Q54" s="9">
        <v>2.7047994387217287</v>
      </c>
      <c r="R54" s="9">
        <v>2.5097456002104108</v>
      </c>
      <c r="S54" s="9">
        <v>2.5447075264212291</v>
      </c>
      <c r="T54" s="9">
        <v>2.5068417149832793</v>
      </c>
      <c r="U54" s="9">
        <v>2.6363598432662099</v>
      </c>
      <c r="V54" s="9">
        <v>2.7079880941807315</v>
      </c>
      <c r="W54" s="9">
        <v>2.8743196600934042</v>
      </c>
    </row>
    <row r="55" spans="2:23" x14ac:dyDescent="0.2">
      <c r="B55" s="4" t="s">
        <v>122</v>
      </c>
      <c r="C55" s="9">
        <v>1</v>
      </c>
      <c r="D55" s="9">
        <v>1.0298816859791782</v>
      </c>
      <c r="E55" s="9">
        <v>1.0152801019706266</v>
      </c>
      <c r="F55" s="9">
        <v>1.07589813398448</v>
      </c>
      <c r="G55" s="9">
        <v>1.1839269202604976</v>
      </c>
      <c r="H55" s="9">
        <v>1.243158441894632</v>
      </c>
      <c r="I55" s="9">
        <v>1.2933635276852511</v>
      </c>
      <c r="J55" s="9">
        <v>1.3740030047820118</v>
      </c>
      <c r="K55" s="9">
        <v>1.476332268619357</v>
      </c>
      <c r="L55" s="9">
        <v>1.6947811199333169</v>
      </c>
      <c r="M55" s="9">
        <v>1.8101971862454203</v>
      </c>
      <c r="N55" s="9">
        <v>2.0131709709406689</v>
      </c>
      <c r="O55" s="9">
        <v>2.1870531991377025</v>
      </c>
      <c r="P55" s="9">
        <v>2.2431061245818884</v>
      </c>
      <c r="Q55" s="9">
        <v>2.4665019486426409</v>
      </c>
      <c r="R55" s="9">
        <v>2.4932072573321209</v>
      </c>
      <c r="S55" s="9">
        <v>2.6162749375640129</v>
      </c>
      <c r="T55" s="9">
        <v>2.830170060467859</v>
      </c>
      <c r="U55" s="9">
        <v>2.914665731794277</v>
      </c>
      <c r="V55" s="9">
        <v>2.9633650077708813</v>
      </c>
      <c r="W55" s="9">
        <v>3.0493761123484133</v>
      </c>
    </row>
    <row r="56" spans="2:23" x14ac:dyDescent="0.2">
      <c r="B56" s="4" t="s">
        <v>123</v>
      </c>
      <c r="C56" s="9">
        <v>1</v>
      </c>
      <c r="D56" s="9">
        <v>1.0117024428595041</v>
      </c>
      <c r="E56" s="9">
        <v>0.97252235469921788</v>
      </c>
      <c r="F56" s="9">
        <v>1.0404409729246935</v>
      </c>
      <c r="G56" s="9">
        <v>1.1362928174124036</v>
      </c>
      <c r="H56" s="9">
        <v>1.2634854676967875</v>
      </c>
      <c r="I56" s="9">
        <v>1.3417261448055489</v>
      </c>
      <c r="J56" s="9">
        <v>1.3672861381136174</v>
      </c>
      <c r="K56" s="9">
        <v>1.4732919488723839</v>
      </c>
      <c r="L56" s="9">
        <v>1.6802739413567076</v>
      </c>
      <c r="M56" s="9">
        <v>1.7929066039410695</v>
      </c>
      <c r="N56" s="9">
        <v>1.7495140682108292</v>
      </c>
      <c r="O56" s="9">
        <v>1.9222163667736694</v>
      </c>
      <c r="P56" s="9">
        <v>1.992375468377914</v>
      </c>
      <c r="Q56" s="9">
        <v>2.2508366008133538</v>
      </c>
      <c r="R56" s="9">
        <v>2.2781843820295351</v>
      </c>
      <c r="S56" s="9">
        <v>2.2784323058688156</v>
      </c>
      <c r="T56" s="9">
        <v>2.5548127415410176</v>
      </c>
      <c r="U56" s="9">
        <v>2.5606581421105261</v>
      </c>
      <c r="V56" s="9">
        <v>2.5807116340025082</v>
      </c>
      <c r="W56" s="9">
        <v>2.7803655652945491</v>
      </c>
    </row>
    <row r="57" spans="2:23" x14ac:dyDescent="0.2">
      <c r="B57" s="4" t="s">
        <v>124</v>
      </c>
      <c r="C57" s="9">
        <v>1</v>
      </c>
      <c r="D57" s="9">
        <v>1.0026934614405976</v>
      </c>
      <c r="E57" s="9">
        <v>1.0396852317356577</v>
      </c>
      <c r="F57" s="9">
        <v>1.0535626092982342</v>
      </c>
      <c r="G57" s="9">
        <v>1.0964190490647872</v>
      </c>
      <c r="H57" s="9">
        <v>1.1129166767105161</v>
      </c>
      <c r="I57" s="9">
        <v>1.1699128299191524</v>
      </c>
      <c r="J57" s="9">
        <v>1.2924330132944142</v>
      </c>
      <c r="K57" s="9">
        <v>1.287948858660779</v>
      </c>
      <c r="L57" s="9">
        <v>1.3999993417084016</v>
      </c>
      <c r="M57" s="9">
        <v>1.4394759173223688</v>
      </c>
      <c r="N57" s="9">
        <v>1.5756228001043076</v>
      </c>
      <c r="O57" s="9">
        <v>1.8647569713528025</v>
      </c>
      <c r="P57" s="9">
        <v>1.7498876106564467</v>
      </c>
      <c r="Q57" s="9">
        <v>1.9580560758328198</v>
      </c>
      <c r="R57" s="9">
        <v>2.0088060859193329</v>
      </c>
      <c r="S57" s="9">
        <v>2.1401252172277041</v>
      </c>
      <c r="T57" s="9">
        <v>2.1778377604156156</v>
      </c>
      <c r="U57" s="9">
        <v>2.0897120533991265</v>
      </c>
      <c r="V57" s="9">
        <v>2.0653165718553388</v>
      </c>
      <c r="W57" s="9">
        <v>2.0610838815795893</v>
      </c>
    </row>
    <row r="58" spans="2:23" x14ac:dyDescent="0.2">
      <c r="B58" s="4" t="s">
        <v>125</v>
      </c>
      <c r="C58" s="9">
        <v>1</v>
      </c>
      <c r="D58" s="9">
        <v>0.97697999438685879</v>
      </c>
      <c r="E58" s="9">
        <v>0.94935879940073664</v>
      </c>
      <c r="F58" s="9">
        <v>1.0162188542393222</v>
      </c>
      <c r="G58" s="9">
        <v>1.0569820151772726</v>
      </c>
      <c r="H58" s="9">
        <v>1.1149444503535808</v>
      </c>
      <c r="I58" s="9">
        <v>1.1538367904386191</v>
      </c>
      <c r="J58" s="9">
        <v>1.2049449217078712</v>
      </c>
      <c r="K58" s="9">
        <v>1.2719275009453754</v>
      </c>
      <c r="L58" s="9">
        <v>1.4158919331557813</v>
      </c>
      <c r="M58" s="9">
        <v>1.4351126081007148</v>
      </c>
      <c r="N58" s="9">
        <v>1.5200789029353057</v>
      </c>
      <c r="O58" s="9">
        <v>1.6248862669567836</v>
      </c>
      <c r="P58" s="9">
        <v>1.6873042002644891</v>
      </c>
      <c r="Q58" s="9">
        <v>1.7666866896864057</v>
      </c>
      <c r="R58" s="9">
        <v>1.8811848485936526</v>
      </c>
      <c r="S58" s="9">
        <v>1.8474506752347584</v>
      </c>
      <c r="T58" s="9">
        <v>2.1579769224294205</v>
      </c>
      <c r="U58" s="9">
        <v>2.2339012458309382</v>
      </c>
      <c r="V58" s="9">
        <v>2.1857448397475649</v>
      </c>
      <c r="W58" s="9">
        <v>2.3604585973830767</v>
      </c>
    </row>
    <row r="59" spans="2:23" x14ac:dyDescent="0.2">
      <c r="B59" s="4" t="s">
        <v>142</v>
      </c>
      <c r="C59" s="9">
        <v>1</v>
      </c>
      <c r="D59" s="9">
        <v>0.99303268329651873</v>
      </c>
      <c r="E59" s="9">
        <v>0.9683582667788222</v>
      </c>
      <c r="F59" s="9">
        <v>0.99067264772057262</v>
      </c>
      <c r="G59" s="9">
        <v>1.096647202682633</v>
      </c>
      <c r="H59" s="9">
        <v>1.1632077235655822</v>
      </c>
      <c r="I59" s="9">
        <v>1.1930055975820479</v>
      </c>
      <c r="J59" s="9">
        <v>1.2272302861917408</v>
      </c>
      <c r="K59" s="9">
        <v>1.3315962859116535</v>
      </c>
      <c r="L59" s="9">
        <v>1.4583984502171967</v>
      </c>
      <c r="M59" s="9">
        <v>1.4506985839753674</v>
      </c>
      <c r="N59" s="9">
        <v>1.554142598676802</v>
      </c>
      <c r="O59" s="9">
        <v>1.6573383889375908</v>
      </c>
      <c r="P59" s="9">
        <v>1.6952796992273569</v>
      </c>
      <c r="Q59" s="9">
        <v>1.7937557197916369</v>
      </c>
      <c r="R59" s="9">
        <v>1.7840960544796016</v>
      </c>
      <c r="S59" s="9">
        <v>1.8679659369627302</v>
      </c>
      <c r="T59" s="9">
        <v>2.1125987808378377</v>
      </c>
      <c r="U59" s="9">
        <v>2.1036229805834945</v>
      </c>
      <c r="V59" s="9">
        <v>2.1076722328310029</v>
      </c>
      <c r="W59" s="9">
        <v>2.2236309944671615</v>
      </c>
    </row>
    <row r="60" spans="2:23" x14ac:dyDescent="0.2">
      <c r="B60" s="4" t="s">
        <v>126</v>
      </c>
      <c r="C60" s="9">
        <v>1</v>
      </c>
      <c r="D60" s="9">
        <v>1.0339155406944232</v>
      </c>
      <c r="E60" s="9">
        <v>1.0856616048449779</v>
      </c>
      <c r="F60" s="9">
        <v>1.1668964556760264</v>
      </c>
      <c r="G60" s="9">
        <v>1.2520326978362115</v>
      </c>
      <c r="H60" s="9">
        <v>1.3321770537143907</v>
      </c>
      <c r="I60" s="9">
        <v>1.3452123610816138</v>
      </c>
      <c r="J60" s="9">
        <v>1.6286039803597785</v>
      </c>
      <c r="K60" s="9">
        <v>1.6076209756574225</v>
      </c>
      <c r="L60" s="9">
        <v>1.8313529141339071</v>
      </c>
      <c r="M60" s="9">
        <v>1.8853464026608131</v>
      </c>
      <c r="N60" s="9">
        <v>1.9839603882929462</v>
      </c>
      <c r="O60" s="9">
        <v>2.2379262903200141</v>
      </c>
      <c r="P60" s="9">
        <v>1.9103453347404213</v>
      </c>
      <c r="Q60" s="9">
        <v>1.9470585162933094</v>
      </c>
      <c r="R60" s="9">
        <v>1.9842733839443125</v>
      </c>
      <c r="S60" s="9">
        <v>2.0251605180260221</v>
      </c>
      <c r="T60" s="9">
        <v>2.4299975085103034</v>
      </c>
      <c r="U60" s="9">
        <v>2.7357999601234564</v>
      </c>
      <c r="V60" s="9">
        <v>2.9800261002753263</v>
      </c>
      <c r="W60" s="9">
        <v>3.1654186136877431</v>
      </c>
    </row>
    <row r="61" spans="2:23" x14ac:dyDescent="0.2">
      <c r="B61" s="4" t="s">
        <v>127</v>
      </c>
      <c r="C61" s="9">
        <v>1</v>
      </c>
      <c r="D61" s="9">
        <v>0.96354270529474251</v>
      </c>
      <c r="E61" s="9">
        <v>1.034047291103392</v>
      </c>
      <c r="F61" s="9">
        <v>1.0523344178279275</v>
      </c>
      <c r="G61" s="9">
        <v>1.263335404792491</v>
      </c>
      <c r="H61" s="9">
        <v>1.3111845654650658</v>
      </c>
      <c r="I61" s="9">
        <v>1.343308413988842</v>
      </c>
      <c r="J61" s="9">
        <v>1.3005141767970516</v>
      </c>
      <c r="K61" s="9">
        <v>1.2962078384632865</v>
      </c>
      <c r="L61" s="9">
        <v>1.3220458684658769</v>
      </c>
      <c r="M61" s="9">
        <v>1.4142732811140122</v>
      </c>
      <c r="N61" s="9">
        <v>1.3188161147155533</v>
      </c>
      <c r="O61" s="9">
        <v>1.3145155181662331</v>
      </c>
      <c r="P61" s="9">
        <v>1.3891353899521866</v>
      </c>
      <c r="Q61" s="9">
        <v>1.3454285678951659</v>
      </c>
      <c r="R61" s="9">
        <v>1.3644898568065211</v>
      </c>
      <c r="S61" s="9">
        <v>1.2672014200316284</v>
      </c>
      <c r="T61" s="9">
        <v>1.3320042758627086</v>
      </c>
      <c r="U61" s="9">
        <v>1.2239919800521577</v>
      </c>
      <c r="V61" s="9">
        <v>1.4212140219234581</v>
      </c>
      <c r="W61" s="9">
        <v>1.030854500090433</v>
      </c>
    </row>
    <row r="62" spans="2:23" x14ac:dyDescent="0.2">
      <c r="B62" s="4" t="s">
        <v>128</v>
      </c>
      <c r="C62" s="9">
        <v>1</v>
      </c>
      <c r="D62" s="9">
        <v>1.0865606591952282</v>
      </c>
      <c r="E62" s="9">
        <v>1.0657019295244676</v>
      </c>
      <c r="F62" s="9">
        <v>1.2073929993243033</v>
      </c>
      <c r="G62" s="9">
        <v>1.3796040609866775</v>
      </c>
      <c r="H62" s="9">
        <v>1.5483973338265984</v>
      </c>
      <c r="I62" s="9">
        <v>1.5573442766962182</v>
      </c>
      <c r="J62" s="9">
        <v>1.6007274386898986</v>
      </c>
      <c r="K62" s="9">
        <v>1.6085141600733797</v>
      </c>
      <c r="L62" s="9">
        <v>1.4983876719355755</v>
      </c>
      <c r="M62" s="9">
        <v>1.7807119415252186</v>
      </c>
      <c r="N62" s="9">
        <v>1.7873862741396309</v>
      </c>
      <c r="O62" s="9">
        <v>1.8306893441419385</v>
      </c>
      <c r="P62" s="9">
        <v>1.9121375599021353</v>
      </c>
      <c r="Q62" s="9">
        <v>2.144734491870345</v>
      </c>
      <c r="R62" s="9">
        <v>2.1055677282669429</v>
      </c>
      <c r="S62" s="9">
        <v>2.3515008667097637</v>
      </c>
      <c r="T62" s="9">
        <v>2.4793306513110402</v>
      </c>
      <c r="U62" s="9">
        <v>2.6656127577643147</v>
      </c>
      <c r="V62" s="9">
        <v>2.9922618264406551</v>
      </c>
      <c r="W62" s="9">
        <v>2.5645989584227218</v>
      </c>
    </row>
    <row r="63" spans="2:23" x14ac:dyDescent="0.2">
      <c r="B63" s="4" t="s">
        <v>129</v>
      </c>
      <c r="C63" s="9">
        <v>1</v>
      </c>
      <c r="D63" s="9">
        <v>1.0238159889714069</v>
      </c>
      <c r="E63" s="9">
        <v>0.98074559517044524</v>
      </c>
      <c r="F63" s="9">
        <v>1.0506539377816404</v>
      </c>
      <c r="G63" s="9">
        <v>1.1313596335388698</v>
      </c>
      <c r="H63" s="9">
        <v>1.1525390537954729</v>
      </c>
      <c r="I63" s="9">
        <v>1.1993487319630243</v>
      </c>
      <c r="J63" s="9">
        <v>1.3850262853398234</v>
      </c>
      <c r="K63" s="9">
        <v>1.4907041113268948</v>
      </c>
      <c r="L63" s="9">
        <v>1.6220646356190784</v>
      </c>
      <c r="M63" s="9">
        <v>1.6034033912210242</v>
      </c>
      <c r="N63" s="9">
        <v>1.7091858531409228</v>
      </c>
      <c r="O63" s="9">
        <v>1.887257977340594</v>
      </c>
      <c r="P63" s="9">
        <v>1.7958791250100816</v>
      </c>
      <c r="Q63" s="9">
        <v>2.3856392557038588</v>
      </c>
      <c r="R63" s="9">
        <v>2.8225357900614094</v>
      </c>
      <c r="S63" s="9">
        <v>3.0739432961623163</v>
      </c>
      <c r="T63" s="9">
        <v>3.5025879635346446</v>
      </c>
      <c r="U63" s="9">
        <v>3.7195874082400788</v>
      </c>
      <c r="V63" s="9">
        <v>3.9472944091606235</v>
      </c>
      <c r="W63" s="9">
        <v>4.1045120354816715</v>
      </c>
    </row>
    <row r="64" spans="2:23" x14ac:dyDescent="0.2">
      <c r="B64" s="4" t="s">
        <v>130</v>
      </c>
      <c r="C64" s="9">
        <v>1</v>
      </c>
      <c r="D64" s="9">
        <v>1.028318279249367</v>
      </c>
      <c r="E64" s="9">
        <v>1.0572776969649051</v>
      </c>
      <c r="F64" s="9">
        <v>1.0738085654300868</v>
      </c>
      <c r="G64" s="9">
        <v>1.1121149667390051</v>
      </c>
      <c r="H64" s="9">
        <v>1.1925582297056665</v>
      </c>
      <c r="I64" s="9">
        <v>1.2513118205552118</v>
      </c>
      <c r="J64" s="9">
        <v>1.3339203544781495</v>
      </c>
      <c r="K64" s="9">
        <v>1.3793429823049055</v>
      </c>
      <c r="L64" s="9">
        <v>1.550877900675278</v>
      </c>
      <c r="M64" s="9">
        <v>1.627129113173913</v>
      </c>
      <c r="N64" s="9">
        <v>1.646219010695569</v>
      </c>
      <c r="O64" s="9">
        <v>1.7949582950199763</v>
      </c>
      <c r="P64" s="9">
        <v>1.8201512338998815</v>
      </c>
      <c r="Q64" s="9">
        <v>1.8235381705761757</v>
      </c>
      <c r="R64" s="9">
        <v>1.8636774628395829</v>
      </c>
      <c r="S64" s="9">
        <v>1.9610358456572263</v>
      </c>
      <c r="T64" s="9">
        <v>2.2098923267263935</v>
      </c>
      <c r="U64" s="9">
        <v>2.0740684414763342</v>
      </c>
      <c r="V64" s="9">
        <v>2.0117095587735294</v>
      </c>
      <c r="W64" s="9">
        <v>2.1265845973922763</v>
      </c>
    </row>
    <row r="65" spans="2:23" x14ac:dyDescent="0.2">
      <c r="B65" s="4" t="s">
        <v>131</v>
      </c>
      <c r="C65" s="9">
        <v>1</v>
      </c>
      <c r="D65" s="9">
        <v>1.0070025760936934</v>
      </c>
      <c r="E65" s="9">
        <v>0.99369556006318394</v>
      </c>
      <c r="F65" s="9">
        <v>1.0503510266481644</v>
      </c>
      <c r="G65" s="9">
        <v>1.117830416957946</v>
      </c>
      <c r="H65" s="9">
        <v>1.2405681468538232</v>
      </c>
      <c r="I65" s="9">
        <v>1.261892358952883</v>
      </c>
      <c r="J65" s="9">
        <v>1.2852878424701315</v>
      </c>
      <c r="K65" s="9">
        <v>1.3464248197523498</v>
      </c>
      <c r="L65" s="9">
        <v>1.5705475583092421</v>
      </c>
      <c r="M65" s="9">
        <v>1.5898461745625474</v>
      </c>
      <c r="N65" s="9">
        <v>1.6570052518797249</v>
      </c>
      <c r="O65" s="9">
        <v>1.7695552898049347</v>
      </c>
      <c r="P65" s="9">
        <v>1.7412744188248206</v>
      </c>
      <c r="Q65" s="9">
        <v>1.9153823563030579</v>
      </c>
      <c r="R65" s="9">
        <v>1.9934252676544959</v>
      </c>
      <c r="S65" s="9">
        <v>2.0042078271966348</v>
      </c>
      <c r="T65" s="9">
        <v>2.2134957243587459</v>
      </c>
      <c r="U65" s="9">
        <v>2.1852408621106059</v>
      </c>
      <c r="V65" s="9">
        <v>2.1684899573367966</v>
      </c>
      <c r="W65" s="9">
        <v>2.2674035516010034</v>
      </c>
    </row>
    <row r="66" spans="2:23" x14ac:dyDescent="0.2">
      <c r="B66" s="4" t="s">
        <v>132</v>
      </c>
      <c r="C66" s="9">
        <v>1</v>
      </c>
      <c r="D66" s="9">
        <v>1.0566348720624248</v>
      </c>
      <c r="E66" s="9">
        <v>1.0399591491064666</v>
      </c>
      <c r="F66" s="9">
        <v>1.0454858376702691</v>
      </c>
      <c r="G66" s="9">
        <v>1.0455074992775746</v>
      </c>
      <c r="H66" s="9">
        <v>1.1863785167414058</v>
      </c>
      <c r="I66" s="9">
        <v>1.2539779458933871</v>
      </c>
      <c r="J66" s="9">
        <v>1.3090519124112323</v>
      </c>
      <c r="K66" s="9">
        <v>1.5741625403649186</v>
      </c>
      <c r="L66" s="9">
        <v>1.9814695630330068</v>
      </c>
      <c r="M66" s="9">
        <v>2.0169682034130769</v>
      </c>
      <c r="N66" s="9">
        <v>2.4026369720050926</v>
      </c>
      <c r="O66" s="9">
        <v>2.4202701637228099</v>
      </c>
      <c r="P66" s="9">
        <v>2.1703513008528108</v>
      </c>
      <c r="Q66" s="9">
        <v>2.4760818292042264</v>
      </c>
      <c r="R66" s="9">
        <v>2.7472459485634282</v>
      </c>
      <c r="S66" s="9">
        <v>2.7688162590183776</v>
      </c>
      <c r="T66" s="9">
        <v>2.8397082092167842</v>
      </c>
      <c r="U66" s="9">
        <v>3.2166146686151804</v>
      </c>
      <c r="V66" s="9">
        <v>2.9206213714571243</v>
      </c>
      <c r="W66" s="9">
        <v>3.4345615854755471</v>
      </c>
    </row>
    <row r="67" spans="2:23" x14ac:dyDescent="0.2">
      <c r="B67" s="4" t="s">
        <v>133</v>
      </c>
      <c r="C67" s="9">
        <v>1</v>
      </c>
      <c r="D67" s="9">
        <v>0.98030233986546855</v>
      </c>
      <c r="E67" s="9">
        <v>0.99993630637305031</v>
      </c>
      <c r="F67" s="9">
        <v>1.0505886836456926</v>
      </c>
      <c r="G67" s="9">
        <v>1.0832074803995972</v>
      </c>
      <c r="H67" s="9">
        <v>1.0714698124372182</v>
      </c>
      <c r="I67" s="9">
        <v>1.0990933954497848</v>
      </c>
      <c r="J67" s="9">
        <v>1.1652581435654352</v>
      </c>
      <c r="K67" s="9">
        <v>1.3638172235303341</v>
      </c>
      <c r="L67" s="9">
        <v>1.4468510206065646</v>
      </c>
      <c r="M67" s="9">
        <v>1.5091684417662929</v>
      </c>
      <c r="N67" s="9">
        <v>1.8197939678782982</v>
      </c>
      <c r="O67" s="9">
        <v>2.2478967454472225</v>
      </c>
      <c r="P67" s="9">
        <v>2.1105017828628387</v>
      </c>
      <c r="Q67" s="9">
        <v>2.4516051512340522</v>
      </c>
      <c r="R67" s="9">
        <v>2.7330392252173126</v>
      </c>
      <c r="S67" s="9">
        <v>3.0384501664415042</v>
      </c>
      <c r="T67" s="9">
        <v>2.8575093110025716</v>
      </c>
      <c r="U67" s="9">
        <v>3.2044746449080299</v>
      </c>
      <c r="V67" s="9">
        <v>3.5500253098359722</v>
      </c>
      <c r="W67" s="9">
        <v>3.5339532287640423</v>
      </c>
    </row>
    <row r="68" spans="2:23" x14ac:dyDescent="0.2">
      <c r="B68" s="4" t="s">
        <v>134</v>
      </c>
      <c r="C68" s="9">
        <v>1</v>
      </c>
      <c r="D68" s="9">
        <v>1.0175514483406103</v>
      </c>
      <c r="E68" s="9">
        <v>1.0683713616407062</v>
      </c>
      <c r="F68" s="9">
        <v>1.1370729209913246</v>
      </c>
      <c r="G68" s="9">
        <v>1.2236588565831177</v>
      </c>
      <c r="H68" s="9">
        <v>1.3883524317394214</v>
      </c>
      <c r="I68" s="9">
        <v>1.4234302394724703</v>
      </c>
      <c r="J68" s="9">
        <v>1.4518302131263092</v>
      </c>
      <c r="K68" s="9">
        <v>1.6680019938974535</v>
      </c>
      <c r="L68" s="9">
        <v>1.8503261464242207</v>
      </c>
      <c r="M68" s="9">
        <v>1.8912692283698989</v>
      </c>
      <c r="N68" s="9">
        <v>2.1459624456572008</v>
      </c>
      <c r="O68" s="9">
        <v>2.4559899289698479</v>
      </c>
      <c r="P68" s="9">
        <v>2.4931101890263054</v>
      </c>
      <c r="Q68" s="9">
        <v>2.6395132612043768</v>
      </c>
      <c r="R68" s="9">
        <v>2.9002614692614976</v>
      </c>
      <c r="S68" s="9">
        <v>2.9219684731098607</v>
      </c>
      <c r="T68" s="9">
        <v>3.3958835208755942</v>
      </c>
      <c r="U68" s="9">
        <v>3.5013420332004657</v>
      </c>
      <c r="V68" s="9">
        <v>3.171641005674172</v>
      </c>
      <c r="W68" s="9">
        <v>3.4776346622267447</v>
      </c>
    </row>
    <row r="69" spans="2:23" x14ac:dyDescent="0.2">
      <c r="B69" s="4" t="s">
        <v>135</v>
      </c>
      <c r="C69" s="9">
        <v>1</v>
      </c>
      <c r="D69" s="9">
        <v>1.0274790843857684</v>
      </c>
      <c r="E69" s="9">
        <v>1.0000190418758839</v>
      </c>
      <c r="F69" s="9">
        <v>1.0576461880685146</v>
      </c>
      <c r="G69" s="9">
        <v>1.1414544638491833</v>
      </c>
      <c r="H69" s="9">
        <v>1.2446163832595911</v>
      </c>
      <c r="I69" s="9">
        <v>1.2920366079699079</v>
      </c>
      <c r="J69" s="9">
        <v>1.2809582202227765</v>
      </c>
      <c r="K69" s="9">
        <v>1.4253658200381509</v>
      </c>
      <c r="L69" s="9">
        <v>1.6726895319677084</v>
      </c>
      <c r="M69" s="9">
        <v>1.7558805352490672</v>
      </c>
      <c r="N69" s="9">
        <v>2.0386365571980196</v>
      </c>
      <c r="O69" s="9">
        <v>2.1618118226069183</v>
      </c>
      <c r="P69" s="9">
        <v>2.1777349294839179</v>
      </c>
      <c r="Q69" s="9">
        <v>2.5802016210889498</v>
      </c>
      <c r="R69" s="9">
        <v>2.6709781314181513</v>
      </c>
      <c r="S69" s="9">
        <v>2.6883263828494175</v>
      </c>
      <c r="T69" s="9">
        <v>3.1155035943056695</v>
      </c>
      <c r="U69" s="9">
        <v>3.1598252125357442</v>
      </c>
      <c r="V69" s="9">
        <v>3.147765086028429</v>
      </c>
      <c r="W69" s="9">
        <v>3.3243561453235899</v>
      </c>
    </row>
    <row r="70" spans="2:23" x14ac:dyDescent="0.2">
      <c r="B70" s="4" t="s">
        <v>136</v>
      </c>
      <c r="C70" s="9">
        <v>1</v>
      </c>
      <c r="D70" s="9">
        <v>1.0353089655902703</v>
      </c>
      <c r="E70" s="9">
        <v>0.9874961765834035</v>
      </c>
      <c r="F70" s="9">
        <v>1.091863507472276</v>
      </c>
      <c r="G70" s="9">
        <v>1.1488942755543763</v>
      </c>
      <c r="H70" s="9">
        <v>1.3424012447331004</v>
      </c>
      <c r="I70" s="9">
        <v>1.3775522541431389</v>
      </c>
      <c r="J70" s="9">
        <v>1.3482685924075895</v>
      </c>
      <c r="K70" s="9">
        <v>1.5404785093874951</v>
      </c>
      <c r="L70" s="9">
        <v>1.6751215845063991</v>
      </c>
      <c r="M70" s="9">
        <v>1.6967515619247027</v>
      </c>
      <c r="N70" s="9">
        <v>1.8768308147821777</v>
      </c>
      <c r="O70" s="9">
        <v>1.8490037790594096</v>
      </c>
      <c r="P70" s="9">
        <v>1.9432695681599041</v>
      </c>
      <c r="Q70" s="9">
        <v>2.1422757262227625</v>
      </c>
      <c r="R70" s="9">
        <v>2.0327660511255758</v>
      </c>
      <c r="S70" s="9">
        <v>2.1415354482369917</v>
      </c>
      <c r="T70" s="9">
        <v>2.2857874631763502</v>
      </c>
      <c r="U70" s="9">
        <v>2.1913323777689975</v>
      </c>
      <c r="V70" s="9">
        <v>2.1608952453297117</v>
      </c>
      <c r="W70" s="9">
        <v>2.4772316677701389</v>
      </c>
    </row>
    <row r="71" spans="2:23" x14ac:dyDescent="0.2">
      <c r="B71" s="4" t="s">
        <v>137</v>
      </c>
      <c r="C71" s="9">
        <v>1</v>
      </c>
      <c r="D71" s="9">
        <v>1.0187476163832523</v>
      </c>
      <c r="E71" s="9">
        <v>1.0319384698961986</v>
      </c>
      <c r="F71" s="9">
        <v>1.0794216874135079</v>
      </c>
      <c r="G71" s="9">
        <v>1.1426641885075188</v>
      </c>
      <c r="H71" s="9">
        <v>1.2036112116855937</v>
      </c>
      <c r="I71" s="9">
        <v>1.222630812968166</v>
      </c>
      <c r="J71" s="9">
        <v>1.2755786867381878</v>
      </c>
      <c r="K71" s="9">
        <v>1.3366472196050523</v>
      </c>
      <c r="L71" s="9">
        <v>1.5170133411539877</v>
      </c>
      <c r="M71" s="9">
        <v>1.5701722237738513</v>
      </c>
      <c r="N71" s="9">
        <v>1.677267385890268</v>
      </c>
      <c r="O71" s="9">
        <v>1.8358413655109125</v>
      </c>
      <c r="P71" s="9">
        <v>1.845129926836802</v>
      </c>
      <c r="Q71" s="9">
        <v>1.9719599146347828</v>
      </c>
      <c r="R71" s="9">
        <v>2.048860044652943</v>
      </c>
      <c r="S71" s="9">
        <v>2.1371035201413586</v>
      </c>
      <c r="T71" s="9">
        <v>2.4604087193388495</v>
      </c>
      <c r="U71" s="9">
        <v>2.516568143514275</v>
      </c>
      <c r="V71" s="9">
        <v>2.4531018501000501</v>
      </c>
      <c r="W71" s="9">
        <v>2.6155363466366377</v>
      </c>
    </row>
    <row r="72" spans="2:23" x14ac:dyDescent="0.2">
      <c r="B72" s="4" t="s">
        <v>100</v>
      </c>
      <c r="C72" s="9">
        <v>1</v>
      </c>
      <c r="D72" s="9">
        <v>1.0503418243057396</v>
      </c>
      <c r="E72" s="9">
        <v>1.0148316387698799</v>
      </c>
      <c r="F72" s="9">
        <v>1.1062946317812579</v>
      </c>
      <c r="G72" s="9">
        <v>1.1727588502087694</v>
      </c>
      <c r="H72" s="9">
        <v>1.3014394736015182</v>
      </c>
      <c r="I72" s="9">
        <v>1.3704111340046301</v>
      </c>
      <c r="J72" s="9">
        <v>1.4375007382712717</v>
      </c>
      <c r="K72" s="9">
        <v>1.5508123455683183</v>
      </c>
      <c r="L72" s="9">
        <v>1.8096552458580171</v>
      </c>
      <c r="M72" s="9">
        <v>1.8823647344338388</v>
      </c>
      <c r="N72" s="9">
        <v>1.9629250920399961</v>
      </c>
      <c r="O72" s="9">
        <v>2.222199690309453</v>
      </c>
      <c r="P72" s="9">
        <v>2.1760202430833133</v>
      </c>
      <c r="Q72" s="9">
        <v>2.4546870467617286</v>
      </c>
      <c r="R72" s="9">
        <v>2.6585390983312016</v>
      </c>
      <c r="S72" s="9">
        <v>2.7437270381018397</v>
      </c>
      <c r="T72" s="9">
        <v>3.0708153283177801</v>
      </c>
      <c r="U72" s="9">
        <v>3.2829713113089638</v>
      </c>
      <c r="V72" s="9">
        <v>3.3130117209959153</v>
      </c>
      <c r="W72" s="9">
        <v>3.3616167213907988</v>
      </c>
    </row>
    <row r="73" spans="2:23" x14ac:dyDescent="0.2">
      <c r="B73" s="4" t="s">
        <v>160</v>
      </c>
      <c r="C73" s="9">
        <v>1</v>
      </c>
      <c r="D73" s="9">
        <v>1.0371295054488681</v>
      </c>
      <c r="E73" s="9">
        <v>1.0216866930449866</v>
      </c>
      <c r="F73" s="9">
        <v>1.0845832733611103</v>
      </c>
      <c r="G73" s="9">
        <v>1.1531131275415725</v>
      </c>
      <c r="H73" s="9">
        <v>1.239085996682139</v>
      </c>
      <c r="I73" s="9">
        <v>1.3005885044582568</v>
      </c>
      <c r="J73" s="9">
        <v>1.3551523798679803</v>
      </c>
      <c r="K73" s="9">
        <v>1.4588183378649209</v>
      </c>
      <c r="L73" s="9">
        <v>1.6250485976073319</v>
      </c>
      <c r="M73" s="9">
        <v>1.6912030779197906</v>
      </c>
      <c r="N73" s="9">
        <v>1.8483187568398156</v>
      </c>
      <c r="O73" s="9">
        <v>2.0131370314177546</v>
      </c>
      <c r="P73" s="9">
        <v>2.0119035461801515</v>
      </c>
      <c r="Q73" s="9">
        <v>2.2101352928144502</v>
      </c>
      <c r="R73" s="9">
        <v>2.3155661009205515</v>
      </c>
      <c r="S73" s="9">
        <v>2.4045207444248518</v>
      </c>
      <c r="T73" s="9">
        <v>2.6063888290087087</v>
      </c>
      <c r="U73" s="9">
        <v>2.7228744194378489</v>
      </c>
      <c r="V73" s="9">
        <v>2.7467899146867327</v>
      </c>
      <c r="W73" s="9">
        <v>2.8831392061282863</v>
      </c>
    </row>
  </sheetData>
  <conditionalFormatting pivot="1" sqref="W8:W73">
    <cfRule type="colorScale" priority="1">
      <colorScale>
        <cfvo type="min"/>
        <cfvo type="num" val="2.94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BD8E-81A3-4E0C-B3F8-8D2C0AC65AD2}">
  <sheetPr>
    <tabColor rgb="FFFFFF00"/>
  </sheetPr>
  <dimension ref="B1:Z54"/>
  <sheetViews>
    <sheetView workbookViewId="0">
      <selection activeCell="T42" sqref="T42"/>
    </sheetView>
  </sheetViews>
  <sheetFormatPr baseColWidth="10" defaultRowHeight="10.199999999999999" x14ac:dyDescent="0.2"/>
  <cols>
    <col min="2" max="2" width="12" bestFit="1" customWidth="1"/>
    <col min="3" max="26" width="6.42578125" customWidth="1"/>
    <col min="27" max="27" width="12" bestFit="1" customWidth="1"/>
  </cols>
  <sheetData>
    <row r="1" spans="2:26" x14ac:dyDescent="0.2">
      <c r="B1" t="s">
        <v>167</v>
      </c>
    </row>
    <row r="3" spans="2:26" x14ac:dyDescent="0.2">
      <c r="B3" s="3" t="s">
        <v>140</v>
      </c>
      <c r="C3" t="s" vm="2">
        <v>91</v>
      </c>
    </row>
    <row r="5" spans="2:26" x14ac:dyDescent="0.2">
      <c r="B5" s="3" t="s">
        <v>146</v>
      </c>
      <c r="C5" s="3" t="s">
        <v>74</v>
      </c>
    </row>
    <row r="6" spans="2:26" x14ac:dyDescent="0.2">
      <c r="B6" s="3" t="s">
        <v>53</v>
      </c>
      <c r="C6">
        <v>1995</v>
      </c>
      <c r="D6">
        <v>1996</v>
      </c>
      <c r="E6">
        <v>1997</v>
      </c>
      <c r="F6">
        <v>1998</v>
      </c>
      <c r="G6">
        <v>1999</v>
      </c>
      <c r="H6">
        <v>2000</v>
      </c>
      <c r="I6">
        <v>2001</v>
      </c>
      <c r="J6">
        <v>2002</v>
      </c>
      <c r="K6">
        <v>2003</v>
      </c>
      <c r="L6">
        <v>2004</v>
      </c>
      <c r="M6">
        <v>2005</v>
      </c>
      <c r="N6">
        <v>2006</v>
      </c>
      <c r="O6">
        <v>2007</v>
      </c>
      <c r="P6">
        <v>2008</v>
      </c>
      <c r="Q6">
        <v>2009</v>
      </c>
      <c r="R6">
        <v>2010</v>
      </c>
      <c r="S6">
        <v>2011</v>
      </c>
      <c r="T6">
        <v>2012</v>
      </c>
      <c r="U6">
        <v>2013</v>
      </c>
      <c r="V6">
        <v>2014</v>
      </c>
      <c r="W6">
        <v>2015</v>
      </c>
      <c r="X6">
        <v>2016</v>
      </c>
      <c r="Y6">
        <v>2017</v>
      </c>
      <c r="Z6">
        <v>2018</v>
      </c>
    </row>
    <row r="7" spans="2:26" x14ac:dyDescent="0.2">
      <c r="B7" s="4" t="s">
        <v>92</v>
      </c>
      <c r="C7" s="9">
        <v>1</v>
      </c>
      <c r="D7" s="9">
        <v>0.97703671200819076</v>
      </c>
      <c r="E7" s="9">
        <v>0.9520384671639609</v>
      </c>
      <c r="F7" s="9">
        <v>0.93276407781190585</v>
      </c>
      <c r="G7" s="9">
        <v>0.93322173467895275</v>
      </c>
      <c r="H7" s="9">
        <v>0.84775705718882544</v>
      </c>
      <c r="I7" s="9">
        <v>0.78659558285797859</v>
      </c>
      <c r="J7" s="9">
        <v>0.75020198917653946</v>
      </c>
      <c r="K7" s="9">
        <v>0.73138364779874221</v>
      </c>
      <c r="L7" s="9">
        <v>0.73087611525522889</v>
      </c>
      <c r="M7" s="9">
        <v>0.70776656428258011</v>
      </c>
      <c r="N7" s="9">
        <v>0.66359514406903608</v>
      </c>
      <c r="O7" s="9">
        <v>0.68465701330993123</v>
      </c>
      <c r="P7" s="9">
        <v>0.64487348252157384</v>
      </c>
      <c r="Q7" s="9">
        <v>0.63887670030715227</v>
      </c>
      <c r="R7" s="9">
        <v>0.66977475500950712</v>
      </c>
      <c r="S7" s="9">
        <v>0.6577371654234313</v>
      </c>
      <c r="T7" s="9">
        <v>0.66407474038320913</v>
      </c>
      <c r="U7" s="9">
        <v>0.66958475939739648</v>
      </c>
      <c r="V7" s="9">
        <v>0.63593491297352633</v>
      </c>
      <c r="W7" s="9">
        <v>0.64152830188679244</v>
      </c>
      <c r="X7" s="9">
        <v>0.63771376334649699</v>
      </c>
      <c r="Y7" s="9">
        <v>0.55617346789527566</v>
      </c>
      <c r="Z7" s="9">
        <v>0.49652508410121399</v>
      </c>
    </row>
    <row r="8" spans="2:26" x14ac:dyDescent="0.2">
      <c r="B8" s="4" t="s">
        <v>117</v>
      </c>
      <c r="C8" s="9">
        <v>1</v>
      </c>
      <c r="D8" s="9">
        <v>0.98757383772533891</v>
      </c>
      <c r="E8" s="9">
        <v>0.99814565543415057</v>
      </c>
      <c r="F8" s="9">
        <v>1.0080513573898937</v>
      </c>
      <c r="G8" s="9">
        <v>0.98558188718513762</v>
      </c>
      <c r="H8" s="9">
        <v>0.93255804486885197</v>
      </c>
      <c r="I8" s="9">
        <v>0.90603697242371373</v>
      </c>
      <c r="J8" s="9">
        <v>0.92469975208888078</v>
      </c>
      <c r="K8" s="9">
        <v>0.94499317479264222</v>
      </c>
      <c r="L8" s="9">
        <v>0.96097695344780099</v>
      </c>
      <c r="M8" s="9">
        <v>0.96094634713677962</v>
      </c>
      <c r="N8" s="9">
        <v>0.95136657178710249</v>
      </c>
      <c r="O8" s="9">
        <v>1.0034891194564319</v>
      </c>
      <c r="P8" s="9">
        <v>0.97064854773054199</v>
      </c>
      <c r="Q8" s="9">
        <v>0.96357848988461425</v>
      </c>
      <c r="R8" s="9">
        <v>0.9699421846784807</v>
      </c>
      <c r="S8" s="9">
        <v>0.95197774921188749</v>
      </c>
      <c r="T8" s="9">
        <v>0.9847670247605057</v>
      </c>
      <c r="U8" s="9">
        <v>0.96026930493067675</v>
      </c>
      <c r="V8" s="9">
        <v>0.92060744345484047</v>
      </c>
      <c r="W8" s="9">
        <v>0.92228001713953411</v>
      </c>
      <c r="X8" s="9">
        <v>0.92550824840082024</v>
      </c>
      <c r="Y8" s="9">
        <v>0.88883295075444557</v>
      </c>
      <c r="Z8" s="9">
        <v>0.91905398953264161</v>
      </c>
    </row>
    <row r="9" spans="2:26" x14ac:dyDescent="0.2">
      <c r="B9" s="4" t="s">
        <v>118</v>
      </c>
      <c r="C9" s="9">
        <v>1</v>
      </c>
      <c r="D9" s="9">
        <v>0.98762227989618689</v>
      </c>
      <c r="E9" s="9">
        <v>0.99668496705929333</v>
      </c>
      <c r="F9" s="9">
        <v>0.98355400279496907</v>
      </c>
      <c r="G9" s="9">
        <v>0.97785266520263536</v>
      </c>
      <c r="H9" s="9">
        <v>0.89707346775803554</v>
      </c>
      <c r="I9" s="9">
        <v>0.83727650229586736</v>
      </c>
      <c r="J9" s="9">
        <v>0.82765002994609693</v>
      </c>
      <c r="K9" s="9">
        <v>0.80120403274106611</v>
      </c>
      <c r="L9" s="9">
        <v>0.78498702335795567</v>
      </c>
      <c r="M9" s="9">
        <v>0.773607506488321</v>
      </c>
      <c r="N9" s="9">
        <v>0.75983230185665807</v>
      </c>
      <c r="O9" s="9">
        <v>0.80814533839089642</v>
      </c>
      <c r="P9" s="9">
        <v>0.75863445797564388</v>
      </c>
      <c r="Q9" s="9">
        <v>0.83369934118586542</v>
      </c>
      <c r="R9" s="9">
        <v>0.86876741864643636</v>
      </c>
      <c r="S9" s="9">
        <v>0.8368015571970453</v>
      </c>
      <c r="T9" s="9">
        <v>0.86490277500499102</v>
      </c>
      <c r="U9" s="9">
        <v>0.85040527051307657</v>
      </c>
      <c r="V9" s="9">
        <v>0.86962168097424641</v>
      </c>
      <c r="W9" s="9">
        <v>0.90678578558594536</v>
      </c>
      <c r="X9" s="9">
        <v>0.87789119584747455</v>
      </c>
      <c r="Y9" s="9">
        <v>0.8418548612497504</v>
      </c>
      <c r="Z9" s="9">
        <v>0.88442543421840691</v>
      </c>
    </row>
    <row r="10" spans="2:26" x14ac:dyDescent="0.2">
      <c r="B10" s="4" t="s">
        <v>93</v>
      </c>
      <c r="C10" s="9">
        <v>1</v>
      </c>
      <c r="D10" s="9">
        <v>0.98164055920498572</v>
      </c>
      <c r="E10" s="9">
        <v>0.9884081185784066</v>
      </c>
      <c r="F10" s="9">
        <v>0.97365167593060464</v>
      </c>
      <c r="G10" s="9">
        <v>0.95201953848745158</v>
      </c>
      <c r="H10" s="9">
        <v>0.91495300656897427</v>
      </c>
      <c r="I10" s="9">
        <v>0.8714084554488799</v>
      </c>
      <c r="J10" s="9">
        <v>0.83558497557689071</v>
      </c>
      <c r="K10" s="9">
        <v>0.85567508842849926</v>
      </c>
      <c r="L10" s="9">
        <v>0.87097860872494526</v>
      </c>
      <c r="M10" s="9">
        <v>0.90028633990230755</v>
      </c>
      <c r="N10" s="9">
        <v>0.9147717702543372</v>
      </c>
      <c r="O10" s="9">
        <v>0.94458480714165405</v>
      </c>
      <c r="P10" s="9">
        <v>0.92470944921677611</v>
      </c>
      <c r="Q10" s="9">
        <v>0.9147717702543372</v>
      </c>
      <c r="R10" s="9">
        <v>0.95658733367020377</v>
      </c>
      <c r="S10" s="9">
        <v>0.91856863735893557</v>
      </c>
      <c r="T10" s="9">
        <v>0.96243304699343102</v>
      </c>
      <c r="U10" s="9">
        <v>1.0017806973218797</v>
      </c>
      <c r="V10" s="9">
        <v>1.0558901802257032</v>
      </c>
      <c r="W10" s="9">
        <v>1.0885234967155129</v>
      </c>
      <c r="X10" s="9">
        <v>1.1576338217955198</v>
      </c>
      <c r="Y10" s="9">
        <v>1.1614071079669868</v>
      </c>
      <c r="Z10" s="9">
        <v>1.1926670035371398</v>
      </c>
    </row>
    <row r="11" spans="2:26" x14ac:dyDescent="0.2">
      <c r="B11" s="4" t="s">
        <v>94</v>
      </c>
      <c r="C11" s="9">
        <v>1</v>
      </c>
      <c r="D11" s="9">
        <v>0.99036799209681403</v>
      </c>
      <c r="E11" s="9">
        <v>1.0058456408989873</v>
      </c>
      <c r="F11" s="9">
        <v>0.99766633736725119</v>
      </c>
      <c r="G11" s="9">
        <v>0.98492393183502092</v>
      </c>
      <c r="H11" s="9">
        <v>0.88792294393677451</v>
      </c>
      <c r="I11" s="9">
        <v>0.88428698444060261</v>
      </c>
      <c r="J11" s="9">
        <v>0.85942874783897261</v>
      </c>
      <c r="K11" s="9">
        <v>0.88080884168930595</v>
      </c>
      <c r="L11" s="9">
        <v>0.90516176833786122</v>
      </c>
      <c r="M11" s="9">
        <v>0.85675475426031122</v>
      </c>
      <c r="N11" s="9">
        <v>0.85477895776734991</v>
      </c>
      <c r="O11" s="9">
        <v>0.84712274635712526</v>
      </c>
      <c r="P11" s="9">
        <v>0.84885156828846631</v>
      </c>
      <c r="Q11" s="9">
        <v>0.86762163497159794</v>
      </c>
      <c r="R11" s="9">
        <v>0.86826969622128913</v>
      </c>
      <c r="S11" s="9">
        <v>0.84020844653000737</v>
      </c>
      <c r="T11" s="9">
        <v>0.88365275376636199</v>
      </c>
      <c r="U11" s="9">
        <v>0.88136823907137563</v>
      </c>
      <c r="V11" s="9">
        <v>0.87354778957767343</v>
      </c>
      <c r="W11" s="9">
        <v>0.9046196591751049</v>
      </c>
      <c r="X11" s="9">
        <v>0.88056853544084956</v>
      </c>
      <c r="Y11" s="9">
        <v>0.82113904667819215</v>
      </c>
      <c r="Z11" s="9">
        <v>0.81701111385527292</v>
      </c>
    </row>
    <row r="12" spans="2:26" x14ac:dyDescent="0.2">
      <c r="B12" s="4" t="s">
        <v>95</v>
      </c>
      <c r="C12" s="9">
        <v>1</v>
      </c>
      <c r="D12" s="9">
        <v>0.99928315412186375</v>
      </c>
      <c r="E12" s="9">
        <v>0.96086762246117086</v>
      </c>
      <c r="F12" s="9">
        <v>0.9532234169653524</v>
      </c>
      <c r="G12" s="9">
        <v>0.9330234169653524</v>
      </c>
      <c r="H12" s="9">
        <v>0.85908673835125438</v>
      </c>
      <c r="I12" s="9">
        <v>0.77507718040621265</v>
      </c>
      <c r="J12" s="9">
        <v>0.74432640382317794</v>
      </c>
      <c r="K12" s="9">
        <v>0.74842270011947432</v>
      </c>
      <c r="L12" s="9">
        <v>0.72879330943847076</v>
      </c>
      <c r="M12" s="9">
        <v>0.70824372759856635</v>
      </c>
      <c r="N12" s="9">
        <v>0.7182795698924731</v>
      </c>
      <c r="O12" s="9">
        <v>0.68363201911589011</v>
      </c>
      <c r="P12" s="9">
        <v>0.64109916367980879</v>
      </c>
      <c r="Q12" s="9">
        <v>0.56033452807646356</v>
      </c>
      <c r="R12" s="9">
        <v>0.53783536439665469</v>
      </c>
      <c r="S12" s="9">
        <v>0.51387813620071687</v>
      </c>
      <c r="T12" s="9">
        <v>0.49357156511350064</v>
      </c>
      <c r="U12" s="9">
        <v>0.4407094384707288</v>
      </c>
      <c r="V12" s="9">
        <v>0.39861863799283154</v>
      </c>
      <c r="W12" s="9">
        <v>0.39733452807646358</v>
      </c>
      <c r="X12" s="9">
        <v>0.3749706093189964</v>
      </c>
      <c r="Y12" s="9">
        <v>0.34506451612903227</v>
      </c>
      <c r="Z12" s="9">
        <v>0.34614814814814815</v>
      </c>
    </row>
    <row r="13" spans="2:26" x14ac:dyDescent="0.2">
      <c r="B13" s="4" t="s">
        <v>96</v>
      </c>
      <c r="C13" s="9">
        <v>1</v>
      </c>
      <c r="D13" s="9">
        <v>0.92342342342342343</v>
      </c>
      <c r="E13" s="9">
        <v>0.90106486486486492</v>
      </c>
      <c r="F13" s="9">
        <v>0.9387540540540541</v>
      </c>
      <c r="G13" s="9">
        <v>0.97065135135135139</v>
      </c>
      <c r="H13" s="9">
        <v>0.89933873873873871</v>
      </c>
      <c r="I13" s="9">
        <v>0.79358738738738732</v>
      </c>
      <c r="J13" s="9">
        <v>0.78281351351351347</v>
      </c>
      <c r="K13" s="9">
        <v>0.83286486486486488</v>
      </c>
      <c r="L13" s="9">
        <v>0.70900900900900898</v>
      </c>
      <c r="M13" s="9">
        <v>0.74954954954954955</v>
      </c>
      <c r="N13" s="9">
        <v>0.74144144144144142</v>
      </c>
      <c r="O13" s="9">
        <v>0.58288288288288292</v>
      </c>
      <c r="P13" s="9">
        <v>0.42702702702702705</v>
      </c>
      <c r="Q13" s="9">
        <v>0.42432432432432432</v>
      </c>
      <c r="R13" s="9">
        <v>0.4203972972972973</v>
      </c>
      <c r="S13" s="9">
        <v>0.41954954954954954</v>
      </c>
      <c r="T13" s="9">
        <v>0.50122162162162165</v>
      </c>
      <c r="U13" s="9">
        <v>0.46401531531531531</v>
      </c>
      <c r="V13" s="9">
        <v>0.46679549549549554</v>
      </c>
      <c r="W13" s="9">
        <v>0.41556486486486488</v>
      </c>
      <c r="X13" s="9">
        <v>0.45824414414414416</v>
      </c>
      <c r="Y13" s="9">
        <v>0.46555315315315315</v>
      </c>
      <c r="Z13" s="9">
        <v>0.47242702702702705</v>
      </c>
    </row>
    <row r="14" spans="2:26" x14ac:dyDescent="0.2">
      <c r="B14" s="4" t="s">
        <v>97</v>
      </c>
      <c r="C14" s="9">
        <v>1</v>
      </c>
      <c r="D14" s="9">
        <v>1.0022288981490455</v>
      </c>
      <c r="E14" s="9">
        <v>0.99887954259133638</v>
      </c>
      <c r="F14" s="9">
        <v>0.9971926543269698</v>
      </c>
      <c r="G14" s="9">
        <v>0.9879088089931195</v>
      </c>
      <c r="H14" s="9">
        <v>0.93613431534063374</v>
      </c>
      <c r="I14" s="9">
        <v>0.88812355848434932</v>
      </c>
      <c r="J14" s="9">
        <v>0.93234615757340822</v>
      </c>
      <c r="K14" s="9">
        <v>0.99203827890299456</v>
      </c>
      <c r="L14" s="9">
        <v>0.98943696094582811</v>
      </c>
      <c r="M14" s="9">
        <v>0.96850470006783607</v>
      </c>
      <c r="N14" s="9">
        <v>0.97199341021416807</v>
      </c>
      <c r="O14" s="9">
        <v>0.95745711793778465</v>
      </c>
      <c r="P14" s="9">
        <v>0.88264366702199826</v>
      </c>
      <c r="Q14" s="9">
        <v>0.797170268436864</v>
      </c>
      <c r="R14" s="9">
        <v>0.77369745130342082</v>
      </c>
      <c r="S14" s="9">
        <v>0.7198935943405369</v>
      </c>
      <c r="T14" s="9">
        <v>0.75757263300707434</v>
      </c>
      <c r="U14" s="9">
        <v>0.73220273282294801</v>
      </c>
      <c r="V14" s="9">
        <v>0.72914788254675844</v>
      </c>
      <c r="W14" s="9">
        <v>0.73079300319798424</v>
      </c>
      <c r="X14" s="9">
        <v>0.69729314856090707</v>
      </c>
      <c r="Y14" s="9">
        <v>0.65406182769648225</v>
      </c>
      <c r="Z14" s="9">
        <v>0.61686364957844753</v>
      </c>
    </row>
    <row r="15" spans="2:26" x14ac:dyDescent="0.2">
      <c r="B15" s="4" t="s">
        <v>98</v>
      </c>
      <c r="C15" s="9">
        <v>1</v>
      </c>
      <c r="D15" s="9">
        <v>1.0007578628268283</v>
      </c>
      <c r="E15" s="9">
        <v>1.0078471011746875</v>
      </c>
      <c r="F15" s="9">
        <v>1.0052821144372868</v>
      </c>
      <c r="G15" s="9">
        <v>0.9482582417582418</v>
      </c>
      <c r="H15" s="9">
        <v>0.91304414550966262</v>
      </c>
      <c r="I15" s="9">
        <v>0.85528666161424793</v>
      </c>
      <c r="J15" s="9">
        <v>0.85635543766578248</v>
      </c>
      <c r="K15" s="9">
        <v>0.89346551724137935</v>
      </c>
      <c r="L15" s="9">
        <v>0.91474043198181132</v>
      </c>
      <c r="M15" s="9">
        <v>0.94619173929518752</v>
      </c>
      <c r="N15" s="9">
        <v>0.95755968169761274</v>
      </c>
      <c r="O15" s="9">
        <v>1.0250094732853354</v>
      </c>
      <c r="P15" s="9">
        <v>0.98408488063660482</v>
      </c>
      <c r="Q15" s="9">
        <v>0.99507389162561577</v>
      </c>
      <c r="R15" s="9">
        <v>1.0037214854111405</v>
      </c>
      <c r="S15" s="9">
        <v>0.9882921561197423</v>
      </c>
      <c r="T15" s="9">
        <v>1.0497345585449034</v>
      </c>
      <c r="U15" s="9">
        <v>1.0445367563471011</v>
      </c>
      <c r="V15" s="9">
        <v>0.99969514967790818</v>
      </c>
      <c r="W15" s="9">
        <v>1.025428760894278</v>
      </c>
      <c r="X15" s="9">
        <v>1.1029194770746495</v>
      </c>
      <c r="Y15" s="9">
        <v>1.1088865100416825</v>
      </c>
      <c r="Z15" s="9">
        <v>1.109251042061387</v>
      </c>
    </row>
    <row r="16" spans="2:26" x14ac:dyDescent="0.2">
      <c r="B16" s="4" t="s">
        <v>101</v>
      </c>
      <c r="C16" s="9">
        <v>1</v>
      </c>
      <c r="D16" s="9">
        <v>0.99004380724810837</v>
      </c>
      <c r="E16" s="9">
        <v>0.99371724412584639</v>
      </c>
      <c r="F16" s="9">
        <v>0.96599183592194349</v>
      </c>
      <c r="G16" s="9">
        <v>0.95552220230983664</v>
      </c>
      <c r="H16" s="9">
        <v>0.88396117084826753</v>
      </c>
      <c r="I16" s="9">
        <v>0.82008422939068093</v>
      </c>
      <c r="J16" s="9">
        <v>0.7803490641178813</v>
      </c>
      <c r="K16" s="9">
        <v>0.7969684388689765</v>
      </c>
      <c r="L16" s="9">
        <v>0.75965750696933487</v>
      </c>
      <c r="M16" s="9">
        <v>0.75109518120270813</v>
      </c>
      <c r="N16" s="9">
        <v>0.70529669454400634</v>
      </c>
      <c r="O16" s="9">
        <v>0.71087216248506568</v>
      </c>
      <c r="P16" s="9">
        <v>0.7338709677419355</v>
      </c>
      <c r="Q16" s="9">
        <v>0.72202309836718437</v>
      </c>
      <c r="R16" s="9">
        <v>0.69853813221823979</v>
      </c>
      <c r="S16" s="9">
        <v>0.65314088012743932</v>
      </c>
      <c r="T16" s="9">
        <v>0.65497739944245315</v>
      </c>
      <c r="U16" s="9">
        <v>0.68055983671843878</v>
      </c>
      <c r="V16" s="9">
        <v>0.66926324173635998</v>
      </c>
      <c r="W16" s="9">
        <v>0.69279151732377542</v>
      </c>
      <c r="X16" s="9">
        <v>0.71602857427319799</v>
      </c>
      <c r="Y16" s="9">
        <v>0.70065432098765434</v>
      </c>
      <c r="Z16" s="9">
        <v>0.7176004579848666</v>
      </c>
    </row>
    <row r="17" spans="2:26" x14ac:dyDescent="0.2">
      <c r="B17" s="4" t="s">
        <v>102</v>
      </c>
      <c r="C17" s="9">
        <v>1</v>
      </c>
      <c r="D17" s="9">
        <v>0.95982475764354958</v>
      </c>
      <c r="E17" s="9">
        <v>0.93548210290827749</v>
      </c>
      <c r="F17" s="9">
        <v>0.93380919090231174</v>
      </c>
      <c r="G17" s="9">
        <v>0.93230480984340036</v>
      </c>
      <c r="H17" s="9">
        <v>0.89832857941834454</v>
      </c>
      <c r="I17" s="9">
        <v>0.8684224459358687</v>
      </c>
      <c r="J17" s="9">
        <v>0.87868204697986574</v>
      </c>
      <c r="K17" s="9">
        <v>0.88597641685309458</v>
      </c>
      <c r="L17" s="9">
        <v>0.89541387024608499</v>
      </c>
      <c r="M17" s="9">
        <v>0.90771812080536918</v>
      </c>
      <c r="N17" s="9">
        <v>0.93279269202087989</v>
      </c>
      <c r="O17" s="9">
        <v>1.0043810589112603</v>
      </c>
      <c r="P17" s="9">
        <v>0.98359433258762119</v>
      </c>
      <c r="Q17" s="9">
        <v>0.9856450410141685</v>
      </c>
      <c r="R17" s="9">
        <v>0.99794230052199839</v>
      </c>
      <c r="S17" s="9">
        <v>0.97101304996271443</v>
      </c>
      <c r="T17" s="9">
        <v>1.0235895786726323</v>
      </c>
      <c r="U17" s="9">
        <v>1.0212013422818793</v>
      </c>
      <c r="V17" s="9">
        <v>1.0249509694258017</v>
      </c>
      <c r="W17" s="9">
        <v>1.0490979679343773</v>
      </c>
      <c r="X17" s="9">
        <v>1.0405595637583893</v>
      </c>
      <c r="Y17" s="9">
        <v>1.0335631991051455</v>
      </c>
      <c r="Z17" s="9">
        <v>1.0484224459358689</v>
      </c>
    </row>
    <row r="18" spans="2:26" x14ac:dyDescent="0.2">
      <c r="B18" s="4" t="s">
        <v>103</v>
      </c>
      <c r="C18" s="9">
        <v>1</v>
      </c>
      <c r="D18" s="9">
        <v>0.98331870061457416</v>
      </c>
      <c r="E18" s="9">
        <v>0.97193064091308168</v>
      </c>
      <c r="F18" s="9">
        <v>0.92541000877963131</v>
      </c>
      <c r="G18" s="9">
        <v>0.93612701199882942</v>
      </c>
      <c r="H18" s="9">
        <v>0.83687152472929471</v>
      </c>
      <c r="I18" s="9">
        <v>0.76210447761194022</v>
      </c>
      <c r="J18" s="9">
        <v>0.77331840796019902</v>
      </c>
      <c r="K18" s="9">
        <v>0.75685894059116177</v>
      </c>
      <c r="L18" s="9">
        <v>0.75680421422300259</v>
      </c>
      <c r="M18" s="9">
        <v>0.79572724612232948</v>
      </c>
      <c r="N18" s="9">
        <v>0.77641205736025753</v>
      </c>
      <c r="O18" s="9">
        <v>0.84050336552531457</v>
      </c>
      <c r="P18" s="9">
        <v>0.81357916300848698</v>
      </c>
      <c r="Q18" s="9">
        <v>0.85308750365817965</v>
      </c>
      <c r="R18" s="9">
        <v>0.89994644424934156</v>
      </c>
      <c r="S18" s="9">
        <v>0.92457067603160659</v>
      </c>
      <c r="T18" s="9">
        <v>0.95633713784021068</v>
      </c>
      <c r="U18" s="9">
        <v>0.97154287386596438</v>
      </c>
      <c r="V18" s="9">
        <v>0.93111823236757385</v>
      </c>
      <c r="W18" s="9">
        <v>0.9885604331284753</v>
      </c>
      <c r="X18" s="9">
        <v>0.95930757974831726</v>
      </c>
      <c r="Y18" s="9">
        <v>0.94618554287386591</v>
      </c>
      <c r="Z18" s="9">
        <v>1.0158624524436641</v>
      </c>
    </row>
    <row r="19" spans="2:26" x14ac:dyDescent="0.2">
      <c r="B19" s="4" t="s">
        <v>104</v>
      </c>
      <c r="C19" s="9">
        <v>1</v>
      </c>
      <c r="D19" s="9">
        <v>0.94331144141030077</v>
      </c>
      <c r="E19" s="9">
        <v>0.94978983753888702</v>
      </c>
      <c r="F19" s="9">
        <v>0.97966125129623227</v>
      </c>
      <c r="G19" s="9">
        <v>0.93551987556170058</v>
      </c>
      <c r="H19" s="9">
        <v>0.81459903214656071</v>
      </c>
      <c r="I19" s="9">
        <v>0.76763601797442105</v>
      </c>
      <c r="J19" s="9">
        <v>0.81547182855167644</v>
      </c>
      <c r="K19" s="9">
        <v>0.83533598340822679</v>
      </c>
      <c r="L19" s="9">
        <v>0.85620463187003115</v>
      </c>
      <c r="M19" s="9">
        <v>0.87729001036985832</v>
      </c>
      <c r="N19" s="9">
        <v>0.85171102661596954</v>
      </c>
      <c r="O19" s="9">
        <v>0.89975803664016596</v>
      </c>
      <c r="P19" s="9">
        <v>0.93121327341859661</v>
      </c>
      <c r="Q19" s="9">
        <v>0.93536121673003803</v>
      </c>
      <c r="R19" s="9">
        <v>0.96967265814033876</v>
      </c>
      <c r="S19" s="9">
        <v>1.068871759419288</v>
      </c>
      <c r="T19" s="9">
        <v>1.1370096785343935</v>
      </c>
      <c r="U19" s="9">
        <v>1.1128157621845836</v>
      </c>
      <c r="V19" s="9">
        <v>1.172752506049084</v>
      </c>
      <c r="W19" s="9">
        <v>1.2496322156930522</v>
      </c>
      <c r="X19" s="9">
        <v>1.2842302108537849</v>
      </c>
      <c r="Y19" s="9">
        <v>1.2198513653646734</v>
      </c>
      <c r="Z19" s="9">
        <v>1.233922571724853</v>
      </c>
    </row>
    <row r="20" spans="2:26" x14ac:dyDescent="0.2">
      <c r="B20" s="4" t="s">
        <v>105</v>
      </c>
      <c r="C20" s="9">
        <v>1</v>
      </c>
      <c r="D20" s="9">
        <v>0.98643979961996886</v>
      </c>
      <c r="E20" s="9">
        <v>0.98233891863879774</v>
      </c>
      <c r="F20" s="9">
        <v>0.99235705648643979</v>
      </c>
      <c r="G20" s="9">
        <v>0.98205432717222318</v>
      </c>
      <c r="H20" s="9">
        <v>0.97237122128174125</v>
      </c>
      <c r="I20" s="9">
        <v>0.95743332181723961</v>
      </c>
      <c r="J20" s="9">
        <v>0.97240628778718263</v>
      </c>
      <c r="K20" s="9">
        <v>0.98621713594748661</v>
      </c>
      <c r="L20" s="9">
        <v>0.97512523751943336</v>
      </c>
      <c r="M20" s="9">
        <v>0.98030747970288479</v>
      </c>
      <c r="N20" s="9">
        <v>0.94541371566764554</v>
      </c>
      <c r="O20" s="9">
        <v>0.96242874416997759</v>
      </c>
      <c r="P20" s="9">
        <v>0.92347555709103468</v>
      </c>
      <c r="Q20" s="9">
        <v>0.87424425634824665</v>
      </c>
      <c r="R20" s="9">
        <v>0.87175341164277076</v>
      </c>
      <c r="S20" s="9">
        <v>0.82208481603040251</v>
      </c>
      <c r="T20" s="9">
        <v>0.82741362929694251</v>
      </c>
      <c r="U20" s="9">
        <v>0.84912065987217145</v>
      </c>
      <c r="V20" s="9">
        <v>0.82378951459664873</v>
      </c>
      <c r="W20" s="9">
        <v>0.78573276904473999</v>
      </c>
      <c r="X20" s="9">
        <v>0.77447521160822252</v>
      </c>
      <c r="Y20" s="9">
        <v>0.7821866470893073</v>
      </c>
      <c r="Z20" s="9">
        <v>0.81681715322162729</v>
      </c>
    </row>
    <row r="21" spans="2:26" x14ac:dyDescent="0.2">
      <c r="B21" s="4" t="s">
        <v>106</v>
      </c>
      <c r="C21" s="9">
        <v>1</v>
      </c>
      <c r="D21" s="9">
        <v>0.96506024096385545</v>
      </c>
      <c r="E21" s="9">
        <v>0.96346771084337346</v>
      </c>
      <c r="F21" s="9">
        <v>0.96586698795180725</v>
      </c>
      <c r="G21" s="9">
        <v>0.97386518072289163</v>
      </c>
      <c r="H21" s="9">
        <v>0.96242325301204823</v>
      </c>
      <c r="I21" s="9">
        <v>0.96156783132530121</v>
      </c>
      <c r="J21" s="9">
        <v>0.98601325301204823</v>
      </c>
      <c r="K21" s="9">
        <v>0.99258734939759041</v>
      </c>
      <c r="L21" s="9">
        <v>1.0013253012048193</v>
      </c>
      <c r="M21" s="9">
        <v>0.99301204819277111</v>
      </c>
      <c r="N21" s="9">
        <v>0.98132530120481931</v>
      </c>
      <c r="O21" s="9">
        <v>0.99795180722891563</v>
      </c>
      <c r="P21" s="9">
        <v>0.96975903614457837</v>
      </c>
      <c r="Q21" s="9">
        <v>0.92867469879518072</v>
      </c>
      <c r="R21" s="9">
        <v>0.9656563855421687</v>
      </c>
      <c r="S21" s="9">
        <v>0.95103385542168672</v>
      </c>
      <c r="T21" s="9">
        <v>0.94080325301204826</v>
      </c>
      <c r="U21" s="9">
        <v>0.95589566265060244</v>
      </c>
      <c r="V21" s="9">
        <v>0.95021915662650602</v>
      </c>
      <c r="W21" s="9">
        <v>0.97894204819277109</v>
      </c>
      <c r="X21" s="9">
        <v>0.95850939759036136</v>
      </c>
      <c r="Y21" s="9">
        <v>0.92975759036144578</v>
      </c>
      <c r="Z21" s="9">
        <v>0.89306855421686748</v>
      </c>
    </row>
    <row r="22" spans="2:26" x14ac:dyDescent="0.2">
      <c r="B22" s="4" t="s">
        <v>107</v>
      </c>
      <c r="C22" s="9">
        <v>1</v>
      </c>
      <c r="D22" s="9">
        <v>0.96769260179697958</v>
      </c>
      <c r="E22" s="9">
        <v>0.97635413878799471</v>
      </c>
      <c r="F22" s="9">
        <v>0.98479076658382714</v>
      </c>
      <c r="G22" s="9">
        <v>0.97399321353469692</v>
      </c>
      <c r="H22" s="9">
        <v>0.93121410820110873</v>
      </c>
      <c r="I22" s="9">
        <v>0.91182374307015868</v>
      </c>
      <c r="J22" s="9">
        <v>0.93057512903842476</v>
      </c>
      <c r="K22" s="9">
        <v>0.92761460523800421</v>
      </c>
      <c r="L22" s="9">
        <v>0.96625884152169761</v>
      </c>
      <c r="M22" s="9">
        <v>0.98929458994456132</v>
      </c>
      <c r="N22" s="9">
        <v>0.98833874976103997</v>
      </c>
      <c r="O22" s="9">
        <v>1.0885108009940738</v>
      </c>
      <c r="P22" s="9">
        <v>1.0607914356719557</v>
      </c>
      <c r="Q22" s="9">
        <v>1.069776333397056</v>
      </c>
      <c r="R22" s="9">
        <v>1.1044319441789332</v>
      </c>
      <c r="S22" s="9">
        <v>1.1092634295545785</v>
      </c>
      <c r="T22" s="9">
        <v>1.2096630663353087</v>
      </c>
      <c r="U22" s="9">
        <v>1.1816398394188492</v>
      </c>
      <c r="V22" s="9">
        <v>1.1700692984133052</v>
      </c>
      <c r="W22" s="9">
        <v>1.2155681514050851</v>
      </c>
      <c r="X22" s="9">
        <v>1.1841935576371629</v>
      </c>
      <c r="Y22" s="9">
        <v>1.1720286752055056</v>
      </c>
      <c r="Z22" s="9">
        <v>1.1603365513286179</v>
      </c>
    </row>
    <row r="23" spans="2:26" x14ac:dyDescent="0.2">
      <c r="B23" s="4" t="s">
        <v>108</v>
      </c>
      <c r="C23" s="9">
        <v>1</v>
      </c>
      <c r="D23" s="9">
        <v>0.95648090169067002</v>
      </c>
      <c r="E23" s="9">
        <v>0.95547411813817562</v>
      </c>
      <c r="F23" s="9">
        <v>0.95019640993529531</v>
      </c>
      <c r="G23" s="9">
        <v>0.94012377374243372</v>
      </c>
      <c r="H23" s="9">
        <v>0.88248225840116878</v>
      </c>
      <c r="I23" s="9">
        <v>0.83638060947610093</v>
      </c>
      <c r="J23" s="9">
        <v>0.8142600709663953</v>
      </c>
      <c r="K23" s="9">
        <v>0.81557065330828638</v>
      </c>
      <c r="L23" s="9">
        <v>0.81527864746399503</v>
      </c>
      <c r="M23" s="9">
        <v>0.81517428511792944</v>
      </c>
      <c r="N23" s="9">
        <v>0.79367564182842831</v>
      </c>
      <c r="O23" s="9">
        <v>0.80943435608432479</v>
      </c>
      <c r="P23" s="9">
        <v>0.81976622834481316</v>
      </c>
      <c r="Q23" s="9">
        <v>0.81632227092465037</v>
      </c>
      <c r="R23" s="9">
        <v>0.79227008975161761</v>
      </c>
      <c r="S23" s="9">
        <v>0.78571769985389273</v>
      </c>
      <c r="T23" s="9">
        <v>0.8018819661865999</v>
      </c>
      <c r="U23" s="9">
        <v>0.81910425798371944</v>
      </c>
      <c r="V23" s="9">
        <v>0.81029148403256102</v>
      </c>
      <c r="W23" s="9">
        <v>0.85256606136505941</v>
      </c>
      <c r="X23" s="9">
        <v>0.8685076184512629</v>
      </c>
      <c r="Y23" s="9">
        <v>0.86621686495512418</v>
      </c>
      <c r="Z23" s="9">
        <v>0.90072521394280947</v>
      </c>
    </row>
    <row r="24" spans="2:26" x14ac:dyDescent="0.2">
      <c r="B24" s="4" t="s">
        <v>109</v>
      </c>
      <c r="C24" s="9">
        <v>1</v>
      </c>
      <c r="D24" s="9">
        <v>0.99698704429044893</v>
      </c>
      <c r="E24" s="9">
        <v>0.98220699005724621</v>
      </c>
      <c r="F24" s="9">
        <v>0.96539349201566738</v>
      </c>
      <c r="G24" s="9">
        <v>0.9438128954504369</v>
      </c>
      <c r="H24" s="9">
        <v>0.89715275685447426</v>
      </c>
      <c r="I24" s="9">
        <v>0.84140388671286526</v>
      </c>
      <c r="J24" s="9">
        <v>0.83961825851159999</v>
      </c>
      <c r="K24" s="9">
        <v>0.85893522145224466</v>
      </c>
      <c r="L24" s="9">
        <v>0.85357035251581803</v>
      </c>
      <c r="M24" s="9">
        <v>0.86592347092497746</v>
      </c>
      <c r="N24" s="9">
        <v>0.86486893642663454</v>
      </c>
      <c r="O24" s="9">
        <v>0.85869237722205483</v>
      </c>
      <c r="P24" s="9">
        <v>0.82916541126845433</v>
      </c>
      <c r="Q24" s="9">
        <v>0.81470322386260918</v>
      </c>
      <c r="R24" s="9">
        <v>0.85185507683037054</v>
      </c>
      <c r="S24" s="9">
        <v>0.82880415787887918</v>
      </c>
      <c r="T24" s="9">
        <v>0.84378969569147333</v>
      </c>
      <c r="U24" s="9">
        <v>0.78609626393492016</v>
      </c>
      <c r="V24" s="9">
        <v>0.78903238927387764</v>
      </c>
      <c r="W24" s="9">
        <v>0.84260726122326002</v>
      </c>
      <c r="X24" s="9">
        <v>0.85452907502259712</v>
      </c>
      <c r="Y24" s="9">
        <v>0.85594245254594759</v>
      </c>
      <c r="Z24" s="9">
        <v>0.912721753540223</v>
      </c>
    </row>
    <row r="25" spans="2:26" x14ac:dyDescent="0.2">
      <c r="B25" s="4" t="s">
        <v>110</v>
      </c>
      <c r="C25" s="9">
        <v>1</v>
      </c>
      <c r="D25" s="9">
        <v>0.96388319672131151</v>
      </c>
      <c r="E25" s="9">
        <v>0.91761475409836069</v>
      </c>
      <c r="F25" s="9">
        <v>0.87830968237704909</v>
      </c>
      <c r="G25" s="9">
        <v>0.84908171106557373</v>
      </c>
      <c r="H25" s="9">
        <v>0.73208504098360649</v>
      </c>
      <c r="I25" s="9">
        <v>0.68078073770491809</v>
      </c>
      <c r="J25" s="9">
        <v>0.6622000512295082</v>
      </c>
      <c r="K25" s="9">
        <v>0.63068391393442624</v>
      </c>
      <c r="L25" s="9">
        <v>0.63985655737704916</v>
      </c>
      <c r="M25" s="9">
        <v>0.64293032786885251</v>
      </c>
      <c r="N25" s="9">
        <v>0.67725409836065575</v>
      </c>
      <c r="O25" s="9">
        <v>0.67751024590163933</v>
      </c>
      <c r="P25" s="9">
        <v>0.66752049180327866</v>
      </c>
      <c r="Q25" s="9">
        <v>0.61987704918032782</v>
      </c>
      <c r="R25" s="9">
        <v>0.61131070696721301</v>
      </c>
      <c r="S25" s="9">
        <v>0.60749513319672133</v>
      </c>
      <c r="T25" s="9">
        <v>0.59904841188524593</v>
      </c>
      <c r="U25" s="9">
        <v>0.57779098360655734</v>
      </c>
      <c r="V25" s="9">
        <v>0.62157556352459009</v>
      </c>
      <c r="W25" s="9">
        <v>0.61227920081967213</v>
      </c>
      <c r="X25" s="9">
        <v>0.6109579918032787</v>
      </c>
      <c r="Y25" s="9">
        <v>0.58571721311475411</v>
      </c>
      <c r="Z25" s="9">
        <v>0.58341393442622957</v>
      </c>
    </row>
    <row r="26" spans="2:26" x14ac:dyDescent="0.2">
      <c r="B26" s="4" t="s">
        <v>141</v>
      </c>
      <c r="C26" s="9">
        <v>1</v>
      </c>
      <c r="D26" s="9">
        <v>0.97352059103211175</v>
      </c>
      <c r="E26" s="9">
        <v>0.97020583717357911</v>
      </c>
      <c r="F26" s="9">
        <v>0.96806656426011262</v>
      </c>
      <c r="G26" s="9">
        <v>0.94440552995391713</v>
      </c>
      <c r="H26" s="9">
        <v>0.91294843098529732</v>
      </c>
      <c r="I26" s="9">
        <v>0.88889781288859626</v>
      </c>
      <c r="J26" s="9">
        <v>0.88910313802940533</v>
      </c>
      <c r="K26" s="9">
        <v>0.90194967449345331</v>
      </c>
      <c r="L26" s="9">
        <v>0.90973593738570702</v>
      </c>
      <c r="M26" s="9">
        <v>0.89715456074903077</v>
      </c>
      <c r="N26" s="9">
        <v>0.87579547948211545</v>
      </c>
      <c r="O26" s="9">
        <v>0.93884865774266701</v>
      </c>
      <c r="P26" s="9">
        <v>0.94404213298222517</v>
      </c>
      <c r="Q26" s="9">
        <v>0.91134518323458413</v>
      </c>
      <c r="R26" s="9">
        <v>0.92066791017482252</v>
      </c>
      <c r="S26" s="9">
        <v>0.91378406846609617</v>
      </c>
      <c r="T26" s="9">
        <v>0.94052366322873227</v>
      </c>
      <c r="U26" s="9">
        <v>0.94828900592495058</v>
      </c>
      <c r="V26" s="9">
        <v>0.94774778728695774</v>
      </c>
      <c r="W26" s="9">
        <v>0.96317372540414015</v>
      </c>
      <c r="X26" s="9">
        <v>0.92779116377733895</v>
      </c>
      <c r="Y26" s="9">
        <v>0.96069526735425359</v>
      </c>
      <c r="Z26" s="9">
        <v>0.93776036866359447</v>
      </c>
    </row>
    <row r="27" spans="2:26" x14ac:dyDescent="0.2">
      <c r="B27" s="4" t="s">
        <v>111</v>
      </c>
      <c r="C27" s="9">
        <v>1</v>
      </c>
      <c r="D27" s="9">
        <v>0.96959698326655663</v>
      </c>
      <c r="E27" s="9">
        <v>0.96014117369785523</v>
      </c>
      <c r="F27" s="9">
        <v>0.94909922224840915</v>
      </c>
      <c r="G27" s="9">
        <v>0.95204195144944614</v>
      </c>
      <c r="H27" s="9">
        <v>0.88115484327127025</v>
      </c>
      <c r="I27" s="9">
        <v>0.8367378034409616</v>
      </c>
      <c r="J27" s="9">
        <v>0.83931263257129396</v>
      </c>
      <c r="K27" s="9">
        <v>0.85877197737449917</v>
      </c>
      <c r="L27" s="9">
        <v>0.82995522036295077</v>
      </c>
      <c r="M27" s="9">
        <v>0.83514023096865431</v>
      </c>
      <c r="N27" s="9">
        <v>0.85552674994107947</v>
      </c>
      <c r="O27" s="9">
        <v>0.88404430827244873</v>
      </c>
      <c r="P27" s="9">
        <v>0.8788592976667452</v>
      </c>
      <c r="Q27" s="9">
        <v>0.86707518265378269</v>
      </c>
      <c r="R27" s="9">
        <v>0.83740431298609475</v>
      </c>
      <c r="S27" s="9">
        <v>0.8507407494697149</v>
      </c>
      <c r="T27" s="9">
        <v>0.86700294602875316</v>
      </c>
      <c r="U27" s="9">
        <v>0.87133136931416455</v>
      </c>
      <c r="V27" s="9">
        <v>0.86378140466650954</v>
      </c>
      <c r="W27" s="9">
        <v>0.90306940843742634</v>
      </c>
      <c r="X27" s="9">
        <v>0.93423285411265611</v>
      </c>
      <c r="Y27" s="9">
        <v>0.93382712703275983</v>
      </c>
      <c r="Z27" s="9">
        <v>0.95604041951449448</v>
      </c>
    </row>
    <row r="28" spans="2:26" x14ac:dyDescent="0.2">
      <c r="B28" s="4" t="s">
        <v>112</v>
      </c>
      <c r="C28" s="9">
        <v>1</v>
      </c>
      <c r="D28" s="9">
        <v>0.97810747240817808</v>
      </c>
      <c r="E28" s="9">
        <v>0.97866980278632176</v>
      </c>
      <c r="F28" s="9">
        <v>0.94152379229238281</v>
      </c>
      <c r="G28" s="9">
        <v>0.92198389723177132</v>
      </c>
      <c r="H28" s="9">
        <v>0.85298588746155246</v>
      </c>
      <c r="I28" s="9">
        <v>0.82045250588022434</v>
      </c>
      <c r="J28" s="9">
        <v>0.78940311199565771</v>
      </c>
      <c r="K28" s="9">
        <v>0.78313804957481459</v>
      </c>
      <c r="L28" s="9">
        <v>0.74615523792292382</v>
      </c>
      <c r="M28" s="9">
        <v>0.69205717387371091</v>
      </c>
      <c r="N28" s="9">
        <v>0.69784693323683733</v>
      </c>
      <c r="O28" s="9">
        <v>0.6736023159037452</v>
      </c>
      <c r="P28" s="9">
        <v>0.70019902297810743</v>
      </c>
      <c r="Q28" s="9">
        <v>0.65243350823231405</v>
      </c>
      <c r="R28" s="9">
        <v>0.65902931065677584</v>
      </c>
      <c r="S28" s="9">
        <v>0.59594101682648815</v>
      </c>
      <c r="T28" s="9">
        <v>0.58837796272842413</v>
      </c>
      <c r="U28" s="9">
        <v>0.5997514022073458</v>
      </c>
      <c r="V28" s="9">
        <v>0.57905482178396961</v>
      </c>
      <c r="W28" s="9">
        <v>0.52346571376877149</v>
      </c>
      <c r="X28" s="9">
        <v>0.50983770580785237</v>
      </c>
      <c r="Y28" s="9">
        <v>0.52608956034014842</v>
      </c>
      <c r="Z28" s="9">
        <v>0.5568780531934141</v>
      </c>
    </row>
    <row r="29" spans="2:26" x14ac:dyDescent="0.2">
      <c r="B29" s="4" t="s">
        <v>113</v>
      </c>
      <c r="C29" s="9">
        <v>1</v>
      </c>
      <c r="D29" s="9">
        <v>0.94304490690032861</v>
      </c>
      <c r="E29" s="9">
        <v>0.99577053669222348</v>
      </c>
      <c r="F29" s="9">
        <v>0.92778368017524648</v>
      </c>
      <c r="G29" s="9">
        <v>0.88894578313253003</v>
      </c>
      <c r="H29" s="9">
        <v>0.92491730558598018</v>
      </c>
      <c r="I29" s="9">
        <v>0.86929518072289158</v>
      </c>
      <c r="J29" s="9">
        <v>0.80046604600219062</v>
      </c>
      <c r="K29" s="9">
        <v>0.74552245345016432</v>
      </c>
      <c r="L29" s="9">
        <v>0.71796276013143479</v>
      </c>
      <c r="M29" s="9">
        <v>0.69331872946330775</v>
      </c>
      <c r="N29" s="9">
        <v>0.604052573932092</v>
      </c>
      <c r="O29" s="9">
        <v>0.61062431544359252</v>
      </c>
      <c r="P29" s="9">
        <v>0.60569550930996718</v>
      </c>
      <c r="Q29" s="9">
        <v>0.58981380065717415</v>
      </c>
      <c r="R29" s="9">
        <v>0.57359857612267251</v>
      </c>
      <c r="S29" s="9">
        <v>0.60522234392113905</v>
      </c>
      <c r="T29" s="9">
        <v>0.58959912376779844</v>
      </c>
      <c r="U29" s="9">
        <v>0.64073713033954005</v>
      </c>
      <c r="V29" s="9">
        <v>0.62958269441401971</v>
      </c>
      <c r="W29" s="9">
        <v>0.62718565169769991</v>
      </c>
      <c r="X29" s="9">
        <v>0.62603833515881702</v>
      </c>
      <c r="Y29" s="9">
        <v>0.61455093099671421</v>
      </c>
      <c r="Z29" s="9">
        <v>0.66297754654983565</v>
      </c>
    </row>
    <row r="30" spans="2:26" x14ac:dyDescent="0.2">
      <c r="B30" s="4" t="s">
        <v>114</v>
      </c>
      <c r="C30" s="9">
        <v>1</v>
      </c>
      <c r="D30" s="9">
        <v>0.98646034816247585</v>
      </c>
      <c r="E30" s="9">
        <v>0.95322001934235978</v>
      </c>
      <c r="F30" s="9">
        <v>0.95091731141199232</v>
      </c>
      <c r="G30" s="9">
        <v>0.89841682785299803</v>
      </c>
      <c r="H30" s="9">
        <v>0.77532930367504838</v>
      </c>
      <c r="I30" s="9">
        <v>0.7690372340425532</v>
      </c>
      <c r="J30" s="9">
        <v>0.81196856866537725</v>
      </c>
      <c r="K30" s="9">
        <v>0.78287524177949719</v>
      </c>
      <c r="L30" s="9">
        <v>0.81914893617021278</v>
      </c>
      <c r="M30" s="9">
        <v>0.83027079303675044</v>
      </c>
      <c r="N30" s="9">
        <v>0.83607350096711797</v>
      </c>
      <c r="O30" s="9">
        <v>0.91779497098646035</v>
      </c>
      <c r="P30" s="9">
        <v>0.83897485493230173</v>
      </c>
      <c r="Q30" s="9">
        <v>0.7625725338491296</v>
      </c>
      <c r="R30" s="9">
        <v>0.77083897485493236</v>
      </c>
      <c r="S30" s="9">
        <v>0.76205754352030941</v>
      </c>
      <c r="T30" s="9">
        <v>0.85327949709864603</v>
      </c>
      <c r="U30" s="9">
        <v>0.85899032882011606</v>
      </c>
      <c r="V30" s="9">
        <v>0.84891489361702133</v>
      </c>
      <c r="W30" s="9">
        <v>0.9068510638297872</v>
      </c>
      <c r="X30" s="9">
        <v>0.93054110251450672</v>
      </c>
      <c r="Y30" s="9">
        <v>0.98175241779497091</v>
      </c>
      <c r="Z30" s="9">
        <v>0.99893230174081238</v>
      </c>
    </row>
    <row r="31" spans="2:26" x14ac:dyDescent="0.2">
      <c r="B31" s="4" t="s">
        <v>115</v>
      </c>
      <c r="C31" s="9">
        <v>1</v>
      </c>
      <c r="D31" s="9">
        <v>0.97002983455383784</v>
      </c>
      <c r="E31" s="9">
        <v>0.97002698671006238</v>
      </c>
      <c r="F31" s="9">
        <v>0.97148494711147271</v>
      </c>
      <c r="G31" s="9">
        <v>0.9669955248169243</v>
      </c>
      <c r="H31" s="9">
        <v>0.95715513967995658</v>
      </c>
      <c r="I31" s="9">
        <v>0.93792134526715487</v>
      </c>
      <c r="J31" s="9">
        <v>0.93075047464062932</v>
      </c>
      <c r="K31" s="9">
        <v>0.9594713859506373</v>
      </c>
      <c r="L31" s="9">
        <v>0.95592622728505561</v>
      </c>
      <c r="M31" s="9">
        <v>0.94385679414157853</v>
      </c>
      <c r="N31" s="9">
        <v>0.97925142392188769</v>
      </c>
      <c r="O31" s="9">
        <v>1.0477352861404936</v>
      </c>
      <c r="P31" s="9">
        <v>1.0299701654461622</v>
      </c>
      <c r="Q31" s="9">
        <v>0.99783021426634122</v>
      </c>
      <c r="R31" s="9">
        <v>1.0183972064008679</v>
      </c>
      <c r="S31" s="9">
        <v>0.99910320043395706</v>
      </c>
      <c r="T31" s="9">
        <v>1.0596715486845674</v>
      </c>
      <c r="U31" s="9">
        <v>1.0193180092215894</v>
      </c>
      <c r="V31" s="9">
        <v>1.0295926227285057</v>
      </c>
      <c r="W31" s="9">
        <v>1.0535367507458637</v>
      </c>
      <c r="X31" s="9">
        <v>1.0927923786276106</v>
      </c>
      <c r="Y31" s="9">
        <v>1.111771494439924</v>
      </c>
      <c r="Z31" s="9">
        <v>1.1882450501762951</v>
      </c>
    </row>
    <row r="32" spans="2:26" x14ac:dyDescent="0.2">
      <c r="B32" s="4" t="s">
        <v>116</v>
      </c>
      <c r="C32" s="9">
        <v>1</v>
      </c>
      <c r="D32" s="9">
        <v>0.97627643115007734</v>
      </c>
      <c r="E32" s="9">
        <v>0.97893708096957199</v>
      </c>
      <c r="F32" s="9">
        <v>0.97493656523981431</v>
      </c>
      <c r="G32" s="9">
        <v>0.9939020113460546</v>
      </c>
      <c r="H32" s="9">
        <v>0.97568746776689008</v>
      </c>
      <c r="I32" s="9">
        <v>0.97137751418256835</v>
      </c>
      <c r="J32" s="9">
        <v>1.0249669932955132</v>
      </c>
      <c r="K32" s="9">
        <v>1.0687699845281071</v>
      </c>
      <c r="L32" s="9">
        <v>1.0489943269726663</v>
      </c>
      <c r="M32" s="9">
        <v>1.073233625580196</v>
      </c>
      <c r="N32" s="9">
        <v>1.0773594636410522</v>
      </c>
      <c r="O32" s="9">
        <v>1.113460546673543</v>
      </c>
      <c r="P32" s="9">
        <v>1.1103661681279009</v>
      </c>
      <c r="Q32" s="9">
        <v>1.0593089221248067</v>
      </c>
      <c r="R32" s="9">
        <v>1.0611954615781329</v>
      </c>
      <c r="S32" s="9">
        <v>1.0527906137184115</v>
      </c>
      <c r="T32" s="9">
        <v>1.1114038164002065</v>
      </c>
      <c r="U32" s="9">
        <v>1.1160969571944301</v>
      </c>
      <c r="V32" s="9">
        <v>1.0638029912325941</v>
      </c>
      <c r="W32" s="9">
        <v>1.1093094378545643</v>
      </c>
      <c r="X32" s="9">
        <v>1.1477751418256834</v>
      </c>
      <c r="Y32" s="9">
        <v>1.1885404847859722</v>
      </c>
      <c r="Z32" s="9">
        <v>1.1396116554925217</v>
      </c>
    </row>
    <row r="33" spans="2:26" x14ac:dyDescent="0.2">
      <c r="B33" s="4" t="s">
        <v>119</v>
      </c>
      <c r="C33" s="9">
        <v>1</v>
      </c>
      <c r="D33" s="9">
        <v>1.0121555915721232</v>
      </c>
      <c r="E33" s="9">
        <v>1.0351491085899514</v>
      </c>
      <c r="F33" s="9">
        <v>1.0512179902755268</v>
      </c>
      <c r="G33" s="9">
        <v>0.97187358184764983</v>
      </c>
      <c r="H33" s="9">
        <v>0.88503565640194493</v>
      </c>
      <c r="I33" s="9">
        <v>0.87652106969205834</v>
      </c>
      <c r="J33" s="9">
        <v>0.89228200972447325</v>
      </c>
      <c r="K33" s="9">
        <v>0.8904651539708266</v>
      </c>
      <c r="L33" s="9">
        <v>0.89789303079416527</v>
      </c>
      <c r="M33" s="9">
        <v>0.86709886547811998</v>
      </c>
      <c r="N33" s="9">
        <v>0.7382495948136143</v>
      </c>
      <c r="O33" s="9">
        <v>0.72528363047001621</v>
      </c>
      <c r="P33" s="9">
        <v>0.59967585089141007</v>
      </c>
      <c r="Q33" s="9">
        <v>0.54538087520259315</v>
      </c>
      <c r="R33" s="9">
        <v>0.54540113452187999</v>
      </c>
      <c r="S33" s="9">
        <v>0.50306645056726096</v>
      </c>
      <c r="T33" s="9">
        <v>0.54078119935170177</v>
      </c>
      <c r="U33" s="9">
        <v>0.50495137763371156</v>
      </c>
      <c r="V33" s="9">
        <v>0.46216207455429498</v>
      </c>
      <c r="W33" s="9">
        <v>0.50170907617504057</v>
      </c>
      <c r="X33" s="9">
        <v>0.49064991896272286</v>
      </c>
      <c r="Y33" s="9">
        <v>0.52992139384116699</v>
      </c>
      <c r="Z33" s="9">
        <v>0.53200405186385746</v>
      </c>
    </row>
    <row r="34" spans="2:26" x14ac:dyDescent="0.2">
      <c r="B34" s="4" t="s">
        <v>120</v>
      </c>
      <c r="C34" s="9">
        <v>1</v>
      </c>
      <c r="D34" s="9">
        <v>0.97625415349704192</v>
      </c>
      <c r="E34" s="9">
        <v>0.99741624118648198</v>
      </c>
      <c r="F34" s="9">
        <v>0.9782277332036633</v>
      </c>
      <c r="G34" s="9">
        <v>0.96380687251803232</v>
      </c>
      <c r="H34" s="9">
        <v>0.88197852338114924</v>
      </c>
      <c r="I34" s="9">
        <v>0.8232962962962963</v>
      </c>
      <c r="J34" s="9">
        <v>0.79469559931923173</v>
      </c>
      <c r="K34" s="9">
        <v>0.75552248966690982</v>
      </c>
      <c r="L34" s="9">
        <v>0.76083961423129909</v>
      </c>
      <c r="M34" s="9">
        <v>0.71942620957938241</v>
      </c>
      <c r="N34" s="9">
        <v>0.66083150984682715</v>
      </c>
      <c r="O34" s="9">
        <v>0.67469000729394601</v>
      </c>
      <c r="P34" s="9">
        <v>0.66269551827538697</v>
      </c>
      <c r="Q34" s="9">
        <v>0.65710349298970738</v>
      </c>
      <c r="R34" s="9">
        <v>0.66708290785314861</v>
      </c>
      <c r="S34" s="9">
        <v>0.65347199935164924</v>
      </c>
      <c r="T34" s="9">
        <v>0.67570386579139319</v>
      </c>
      <c r="U34" s="9">
        <v>0.60000818542831669</v>
      </c>
      <c r="V34" s="9">
        <v>0.57236631817813433</v>
      </c>
      <c r="W34" s="9">
        <v>0.5561962881919118</v>
      </c>
      <c r="X34" s="9">
        <v>0.54297973903882002</v>
      </c>
      <c r="Y34" s="9">
        <v>0.50134565199773085</v>
      </c>
      <c r="Z34" s="9">
        <v>0.49229054218332113</v>
      </c>
    </row>
    <row r="35" spans="2:26" x14ac:dyDescent="0.2">
      <c r="B35" s="4" t="s">
        <v>121</v>
      </c>
      <c r="C35" s="9">
        <v>1</v>
      </c>
      <c r="D35" s="9">
        <v>1</v>
      </c>
      <c r="E35" s="9">
        <v>0.99755911202891068</v>
      </c>
      <c r="F35" s="9">
        <v>0.99975838926174487</v>
      </c>
      <c r="G35" s="9">
        <v>0.92868972638100156</v>
      </c>
      <c r="H35" s="9">
        <v>0.86168921011874033</v>
      </c>
      <c r="I35" s="9">
        <v>0.83883479607640687</v>
      </c>
      <c r="J35" s="9">
        <v>0.81963345379452768</v>
      </c>
      <c r="K35" s="9">
        <v>0.80760505937016003</v>
      </c>
      <c r="L35" s="9">
        <v>0.82395456892101182</v>
      </c>
      <c r="M35" s="9">
        <v>0.79814145585957663</v>
      </c>
      <c r="N35" s="9">
        <v>0.83892617449664431</v>
      </c>
      <c r="O35" s="9">
        <v>0.81724315952503868</v>
      </c>
      <c r="P35" s="9">
        <v>0.81775942178626737</v>
      </c>
      <c r="Q35" s="9">
        <v>0.7527103768714507</v>
      </c>
      <c r="R35" s="9">
        <v>0.73345431078988133</v>
      </c>
      <c r="S35" s="9">
        <v>0.75305833763551888</v>
      </c>
      <c r="T35" s="9">
        <v>0.76054104284976765</v>
      </c>
      <c r="U35" s="9">
        <v>0.70569540526587504</v>
      </c>
      <c r="V35" s="9">
        <v>0.71552607124419199</v>
      </c>
      <c r="W35" s="9">
        <v>0.78319876097057306</v>
      </c>
      <c r="X35" s="9">
        <v>0.82366339700567881</v>
      </c>
      <c r="Y35" s="9">
        <v>0.84604181724315952</v>
      </c>
      <c r="Z35" s="9">
        <v>0.71840629839958703</v>
      </c>
    </row>
    <row r="36" spans="2:26" x14ac:dyDescent="0.2">
      <c r="B36" s="4" t="s">
        <v>122</v>
      </c>
      <c r="C36" s="9">
        <v>1</v>
      </c>
      <c r="D36" s="9">
        <v>1.0041501182560579</v>
      </c>
      <c r="E36" s="9">
        <v>1.0140143246017224</v>
      </c>
      <c r="F36" s="9">
        <v>1.0215844080503369</v>
      </c>
      <c r="G36" s="9">
        <v>1.0189737159177117</v>
      </c>
      <c r="H36" s="9">
        <v>0.96777580436431787</v>
      </c>
      <c r="I36" s="9">
        <v>0.94333986344772192</v>
      </c>
      <c r="J36" s="9">
        <v>0.98091789013342845</v>
      </c>
      <c r="K36" s="9">
        <v>0.97499330626087732</v>
      </c>
      <c r="L36" s="9">
        <v>0.97795528582266056</v>
      </c>
      <c r="M36" s="9">
        <v>0.98366727654067565</v>
      </c>
      <c r="N36" s="9">
        <v>0.9916105136329153</v>
      </c>
      <c r="O36" s="9">
        <v>1.0565397831228525</v>
      </c>
      <c r="P36" s="9">
        <v>1.0629657726806194</v>
      </c>
      <c r="Q36" s="9">
        <v>1.0202150921504753</v>
      </c>
      <c r="R36" s="9">
        <v>1.0379630505600428</v>
      </c>
      <c r="S36" s="9">
        <v>1.0555437101164711</v>
      </c>
      <c r="T36" s="9">
        <v>1.1011461912624392</v>
      </c>
      <c r="U36" s="9">
        <v>1.103040876433576</v>
      </c>
      <c r="V36" s="9">
        <v>1.1048751840778259</v>
      </c>
      <c r="W36" s="9">
        <v>1.1041416841447633</v>
      </c>
      <c r="X36" s="9">
        <v>1.0784924806997187</v>
      </c>
      <c r="Y36" s="9">
        <v>1.0607564817707171</v>
      </c>
      <c r="Z36" s="9">
        <v>1.0915447364898032</v>
      </c>
    </row>
    <row r="37" spans="2:26" x14ac:dyDescent="0.2">
      <c r="B37" s="4" t="s">
        <v>123</v>
      </c>
      <c r="C37" s="9">
        <v>1</v>
      </c>
      <c r="D37" s="9">
        <v>0.98712624584717612</v>
      </c>
      <c r="E37" s="9">
        <v>1.0175121025154248</v>
      </c>
      <c r="F37" s="9">
        <v>1.0034652942572377</v>
      </c>
      <c r="G37" s="9">
        <v>0.98230802088277169</v>
      </c>
      <c r="H37" s="9">
        <v>0.8990860821072616</v>
      </c>
      <c r="I37" s="9">
        <v>0.85553802800189849</v>
      </c>
      <c r="J37" s="9">
        <v>0.86045164926435691</v>
      </c>
      <c r="K37" s="9">
        <v>0.85698202420503089</v>
      </c>
      <c r="L37" s="9">
        <v>0.83525154247745614</v>
      </c>
      <c r="M37" s="9">
        <v>0.83210726150925485</v>
      </c>
      <c r="N37" s="9">
        <v>0.81448742287612719</v>
      </c>
      <c r="O37" s="9">
        <v>0.85085429520645472</v>
      </c>
      <c r="P37" s="9">
        <v>0.81626720455624113</v>
      </c>
      <c r="Q37" s="9">
        <v>0.74774560987185568</v>
      </c>
      <c r="R37" s="9">
        <v>0.73225901756051259</v>
      </c>
      <c r="S37" s="9">
        <v>0.72196209065021355</v>
      </c>
      <c r="T37" s="9">
        <v>0.78424875415282391</v>
      </c>
      <c r="U37" s="9">
        <v>0.74085892263882291</v>
      </c>
      <c r="V37" s="9">
        <v>0.74093954674893214</v>
      </c>
      <c r="W37" s="9">
        <v>0.77147354057902229</v>
      </c>
      <c r="X37" s="9">
        <v>0.77323866872330327</v>
      </c>
      <c r="Y37" s="9">
        <v>0.76730505457997145</v>
      </c>
      <c r="Z37" s="9">
        <v>0.78791676554342671</v>
      </c>
    </row>
    <row r="38" spans="2:26" x14ac:dyDescent="0.2">
      <c r="B38" s="4" t="s">
        <v>124</v>
      </c>
      <c r="C38" s="9">
        <v>1</v>
      </c>
      <c r="D38" s="9">
        <v>0.99314546839299311</v>
      </c>
      <c r="E38" s="9">
        <v>0.97594287890327491</v>
      </c>
      <c r="F38" s="9">
        <v>0.97514889565879659</v>
      </c>
      <c r="G38" s="9">
        <v>0.9249226961157655</v>
      </c>
      <c r="H38" s="9">
        <v>0.95904531607006849</v>
      </c>
      <c r="I38" s="9">
        <v>0.91631226199543026</v>
      </c>
      <c r="J38" s="9">
        <v>0.95358568164508761</v>
      </c>
      <c r="K38" s="9">
        <v>0.9679341203351105</v>
      </c>
      <c r="L38" s="9">
        <v>0.9866717440974867</v>
      </c>
      <c r="M38" s="9">
        <v>0.98781416603198779</v>
      </c>
      <c r="N38" s="9">
        <v>0.98438690022848441</v>
      </c>
      <c r="O38" s="9">
        <v>1.0331302361005332</v>
      </c>
      <c r="P38" s="9">
        <v>0.91051028179741056</v>
      </c>
      <c r="Q38" s="9">
        <v>0.87204874333587201</v>
      </c>
      <c r="R38" s="9">
        <v>0.93378103579588723</v>
      </c>
      <c r="S38" s="9">
        <v>0.92237890327494287</v>
      </c>
      <c r="T38" s="9">
        <v>0.98050076161462307</v>
      </c>
      <c r="U38" s="9">
        <v>1.0059139375476009</v>
      </c>
      <c r="V38" s="9">
        <v>1.0152684691546077</v>
      </c>
      <c r="W38" s="9">
        <v>1.0331591774562072</v>
      </c>
      <c r="X38" s="9">
        <v>0.99135262757044929</v>
      </c>
      <c r="Y38" s="9">
        <v>0.92534729626808832</v>
      </c>
      <c r="Z38" s="9">
        <v>0.9234508758568164</v>
      </c>
    </row>
    <row r="39" spans="2:26" x14ac:dyDescent="0.2">
      <c r="B39" s="4" t="s">
        <v>125</v>
      </c>
      <c r="C39" s="9">
        <v>1</v>
      </c>
      <c r="D39" s="9">
        <v>0.99233175259812334</v>
      </c>
      <c r="E39" s="9">
        <v>1.0007565331449904</v>
      </c>
      <c r="F39" s="9">
        <v>1.0120274442538593</v>
      </c>
      <c r="G39" s="9">
        <v>0.97024962163252959</v>
      </c>
      <c r="H39" s="9">
        <v>0.92486025628090007</v>
      </c>
      <c r="I39" s="9">
        <v>0.92271375239632725</v>
      </c>
      <c r="J39" s="9">
        <v>0.92973473917869043</v>
      </c>
      <c r="K39" s="9">
        <v>0.95962849359297753</v>
      </c>
      <c r="L39" s="9">
        <v>0.9494501059428917</v>
      </c>
      <c r="M39" s="9">
        <v>0.94591867621834325</v>
      </c>
      <c r="N39" s="9">
        <v>0.93835132680859656</v>
      </c>
      <c r="O39" s="9">
        <v>0.97760064574714967</v>
      </c>
      <c r="P39" s="9">
        <v>0.97729795177075973</v>
      </c>
      <c r="Q39" s="9">
        <v>0.96327313086469579</v>
      </c>
      <c r="R39" s="9">
        <v>0.98358399757844817</v>
      </c>
      <c r="S39" s="9">
        <v>0.98944939965694689</v>
      </c>
      <c r="T39" s="9">
        <v>1.0192902835233579</v>
      </c>
      <c r="U39" s="9">
        <v>1.0319721521541723</v>
      </c>
      <c r="V39" s="9">
        <v>1.0309399656946827</v>
      </c>
      <c r="W39" s="9">
        <v>1.1021712238926447</v>
      </c>
      <c r="X39" s="9">
        <v>1.0986916557360509</v>
      </c>
      <c r="Y39" s="9">
        <v>1.0750070628594492</v>
      </c>
      <c r="Z39" s="9">
        <v>1.093958833619211</v>
      </c>
    </row>
    <row r="40" spans="2:26" x14ac:dyDescent="0.2">
      <c r="B40" s="4" t="s">
        <v>142</v>
      </c>
      <c r="C40" s="9">
        <v>1</v>
      </c>
      <c r="D40" s="9">
        <v>0.99169139465875367</v>
      </c>
      <c r="E40" s="9">
        <v>1.020639287833828</v>
      </c>
      <c r="F40" s="9">
        <v>1.0226607715133531</v>
      </c>
      <c r="G40" s="9">
        <v>1.0061324629080117</v>
      </c>
      <c r="H40" s="9">
        <v>0.97196308605341242</v>
      </c>
      <c r="I40" s="9">
        <v>0.94745673590504453</v>
      </c>
      <c r="J40" s="9">
        <v>0.9761186943620177</v>
      </c>
      <c r="K40" s="9">
        <v>0.99130575667655785</v>
      </c>
      <c r="L40" s="9">
        <v>0.97151335311572695</v>
      </c>
      <c r="M40" s="9">
        <v>0.9761424332344214</v>
      </c>
      <c r="N40" s="9">
        <v>0.98350148367952517</v>
      </c>
      <c r="O40" s="9">
        <v>1.0357270029673591</v>
      </c>
      <c r="P40" s="9">
        <v>0.97531157270029678</v>
      </c>
      <c r="Q40" s="9">
        <v>0.97127596439169139</v>
      </c>
      <c r="R40" s="9">
        <v>0.9729952522255193</v>
      </c>
      <c r="S40" s="9">
        <v>0.97921721068249268</v>
      </c>
      <c r="T40" s="9">
        <v>1.019113115727003</v>
      </c>
      <c r="U40" s="9">
        <v>0.99673127596439159</v>
      </c>
      <c r="V40" s="9">
        <v>0.93745982195845701</v>
      </c>
      <c r="W40" s="9">
        <v>0.96020973293768541</v>
      </c>
      <c r="X40" s="9">
        <v>0.95613008902077146</v>
      </c>
      <c r="Y40" s="9">
        <v>0.9380128189910979</v>
      </c>
      <c r="Z40" s="9">
        <v>0.96856415430267062</v>
      </c>
    </row>
    <row r="41" spans="2:26" x14ac:dyDescent="0.2">
      <c r="B41" s="4" t="s">
        <v>126</v>
      </c>
      <c r="C41" s="9">
        <v>1</v>
      </c>
      <c r="D41" s="9">
        <v>1.0617862371888727</v>
      </c>
      <c r="E41" s="9">
        <v>1.1029051244509516</v>
      </c>
      <c r="F41" s="9">
        <v>1.0671759882869691</v>
      </c>
      <c r="G41" s="9">
        <v>1.1033698389458271</v>
      </c>
      <c r="H41" s="9">
        <v>1.1122483162518302</v>
      </c>
      <c r="I41" s="9">
        <v>1.1207554904831625</v>
      </c>
      <c r="J41" s="9">
        <v>1.1223569546120058</v>
      </c>
      <c r="K41" s="9">
        <v>1.1942005856515374</v>
      </c>
      <c r="L41" s="9">
        <v>1.1484626647144949</v>
      </c>
      <c r="M41" s="9">
        <v>1.1818448023426062</v>
      </c>
      <c r="N41" s="9">
        <v>1.1666178623718888</v>
      </c>
      <c r="O41" s="9">
        <v>1.2117130307467057</v>
      </c>
      <c r="P41" s="9">
        <v>1.247437774524158</v>
      </c>
      <c r="Q41" s="9">
        <v>1.1856515373352856</v>
      </c>
      <c r="R41" s="9">
        <v>1.1941306002928258</v>
      </c>
      <c r="S41" s="9">
        <v>1.0193373352855051</v>
      </c>
      <c r="T41" s="9">
        <v>0.95581288433382139</v>
      </c>
      <c r="U41" s="9">
        <v>0.97408169838945824</v>
      </c>
      <c r="V41" s="9">
        <v>0.90770512445095175</v>
      </c>
      <c r="W41" s="9">
        <v>1.0372939970717423</v>
      </c>
      <c r="X41" s="9">
        <v>1.1094404099560762</v>
      </c>
      <c r="Y41" s="9">
        <v>1.1448764275256222</v>
      </c>
      <c r="Z41" s="9">
        <v>1.1485399707174231</v>
      </c>
    </row>
    <row r="42" spans="2:26" x14ac:dyDescent="0.2">
      <c r="B42" s="4" t="s">
        <v>127</v>
      </c>
      <c r="C42" s="9">
        <v>1</v>
      </c>
      <c r="D42" s="9">
        <v>1.0771312584573749</v>
      </c>
      <c r="E42" s="9">
        <v>1.0912219215155616</v>
      </c>
      <c r="F42" s="9">
        <v>1.1671393775372123</v>
      </c>
      <c r="G42" s="9">
        <v>1.1245886332882273</v>
      </c>
      <c r="H42" s="9">
        <v>1.1140405953991881</v>
      </c>
      <c r="I42" s="9">
        <v>1.0392638700947225</v>
      </c>
      <c r="J42" s="9">
        <v>1.0207997293640054</v>
      </c>
      <c r="K42" s="9">
        <v>1.0594627875507443</v>
      </c>
      <c r="L42" s="9">
        <v>0.96481732070365356</v>
      </c>
      <c r="M42" s="9">
        <v>0.81732070365358589</v>
      </c>
      <c r="N42" s="9">
        <v>0.81461434370771313</v>
      </c>
      <c r="O42" s="9">
        <v>0.83085250338294991</v>
      </c>
      <c r="P42" s="9">
        <v>0.76184032476319352</v>
      </c>
      <c r="Q42" s="9">
        <v>0.71041948579161029</v>
      </c>
      <c r="R42" s="9">
        <v>0.70810284167794313</v>
      </c>
      <c r="S42" s="9">
        <v>0.74829905277401898</v>
      </c>
      <c r="T42" s="9">
        <v>0.72475507442489862</v>
      </c>
      <c r="U42" s="9">
        <v>0.73502300405953991</v>
      </c>
      <c r="V42" s="9">
        <v>0.68261569688768597</v>
      </c>
      <c r="W42" s="9">
        <v>0.71752368064952643</v>
      </c>
      <c r="X42" s="9">
        <v>0.659339648173207</v>
      </c>
      <c r="Y42" s="9">
        <v>0.76557916102841683</v>
      </c>
      <c r="Z42" s="9">
        <v>0.55530040595399188</v>
      </c>
    </row>
    <row r="43" spans="2:26" x14ac:dyDescent="0.2">
      <c r="B43" s="4" t="s">
        <v>128</v>
      </c>
      <c r="C43" s="9">
        <v>1</v>
      </c>
      <c r="D43" s="9">
        <v>0.9806996381182147</v>
      </c>
      <c r="E43" s="9">
        <v>0.97475452352231606</v>
      </c>
      <c r="F43" s="9">
        <v>0.9488486127864898</v>
      </c>
      <c r="G43" s="9">
        <v>0.98188721351025332</v>
      </c>
      <c r="H43" s="9">
        <v>0.9148860072376358</v>
      </c>
      <c r="I43" s="9">
        <v>0.81830940892641746</v>
      </c>
      <c r="J43" s="9">
        <v>0.81035524728588659</v>
      </c>
      <c r="K43" s="9">
        <v>0.8395398069963812</v>
      </c>
      <c r="L43" s="9">
        <v>0.84439083232810619</v>
      </c>
      <c r="M43" s="9">
        <v>0.867913148371532</v>
      </c>
      <c r="N43" s="9">
        <v>0.8721351025331725</v>
      </c>
      <c r="O43" s="9">
        <v>0.81242460796139926</v>
      </c>
      <c r="P43" s="9">
        <v>0.80458383594692395</v>
      </c>
      <c r="Q43" s="9">
        <v>0.80759951749095293</v>
      </c>
      <c r="R43" s="9">
        <v>0.82716525934861285</v>
      </c>
      <c r="S43" s="9">
        <v>0.86396622436670678</v>
      </c>
      <c r="T43" s="9">
        <v>0.87215500603136298</v>
      </c>
      <c r="U43" s="9">
        <v>0.95136429433051872</v>
      </c>
      <c r="V43" s="9">
        <v>0.95623642943305187</v>
      </c>
      <c r="W43" s="9">
        <v>1.0082183353437877</v>
      </c>
      <c r="X43" s="9">
        <v>1.0839698431845597</v>
      </c>
      <c r="Y43" s="9">
        <v>1.0816013268998794</v>
      </c>
      <c r="Z43" s="9">
        <v>1.0428926417370326</v>
      </c>
    </row>
    <row r="44" spans="2:26" x14ac:dyDescent="0.2">
      <c r="B44" s="4" t="s">
        <v>129</v>
      </c>
      <c r="C44" s="9">
        <v>1</v>
      </c>
      <c r="D44" s="9">
        <v>0.98037873602555325</v>
      </c>
      <c r="E44" s="9">
        <v>0.99697513118868364</v>
      </c>
      <c r="F44" s="9">
        <v>1.0014287018024184</v>
      </c>
      <c r="G44" s="9">
        <v>1.0059338352726443</v>
      </c>
      <c r="H44" s="9">
        <v>0.94508464522016877</v>
      </c>
      <c r="I44" s="9">
        <v>0.93304312114989729</v>
      </c>
      <c r="J44" s="9">
        <v>0.98333766826374636</v>
      </c>
      <c r="K44" s="9">
        <v>1.0235231576545745</v>
      </c>
      <c r="L44" s="9">
        <v>0.97444672598676707</v>
      </c>
      <c r="M44" s="9">
        <v>0.96828656171571981</v>
      </c>
      <c r="N44" s="9">
        <v>0.92950034223134836</v>
      </c>
      <c r="O44" s="9">
        <v>1.0114077116130504</v>
      </c>
      <c r="P44" s="9">
        <v>0.99977184576773903</v>
      </c>
      <c r="Q44" s="9">
        <v>1.001140771161305</v>
      </c>
      <c r="R44" s="9">
        <v>1.034125941136208</v>
      </c>
      <c r="S44" s="9">
        <v>1.0519206023271732</v>
      </c>
      <c r="T44" s="9">
        <v>1.1719856262833677</v>
      </c>
      <c r="U44" s="9">
        <v>1.2266240018252337</v>
      </c>
      <c r="V44" s="9">
        <v>1.2777994524298426</v>
      </c>
      <c r="W44" s="9">
        <v>1.323619666894821</v>
      </c>
      <c r="X44" s="9">
        <v>1.2650609171800136</v>
      </c>
      <c r="Y44" s="9">
        <v>1.2679221994067991</v>
      </c>
      <c r="Z44" s="9">
        <v>1.3184225416381474</v>
      </c>
    </row>
    <row r="45" spans="2:26" x14ac:dyDescent="0.2">
      <c r="B45" s="4" t="s">
        <v>130</v>
      </c>
      <c r="C45" s="9">
        <v>1</v>
      </c>
      <c r="D45" s="9">
        <v>0.96265204728456399</v>
      </c>
      <c r="E45" s="9">
        <v>0.9869938324481754</v>
      </c>
      <c r="F45" s="9">
        <v>0.97914219633373301</v>
      </c>
      <c r="G45" s="9">
        <v>0.96491690937125241</v>
      </c>
      <c r="H45" s="9">
        <v>0.97771269487750556</v>
      </c>
      <c r="I45" s="9">
        <v>0.93458780195305813</v>
      </c>
      <c r="J45" s="9">
        <v>0.9074322425903717</v>
      </c>
      <c r="K45" s="9">
        <v>0.94063440123351039</v>
      </c>
      <c r="L45" s="9">
        <v>0.93592598937810523</v>
      </c>
      <c r="M45" s="9">
        <v>0.94329278739078293</v>
      </c>
      <c r="N45" s="9">
        <v>0.95665581634401231</v>
      </c>
      <c r="O45" s="9">
        <v>0.99126263491519617</v>
      </c>
      <c r="P45" s="9">
        <v>0.97361658386157268</v>
      </c>
      <c r="Q45" s="9">
        <v>0.96265204728456399</v>
      </c>
      <c r="R45" s="9">
        <v>1.0008096624978584</v>
      </c>
      <c r="S45" s="9">
        <v>0.99010382045571355</v>
      </c>
      <c r="T45" s="9">
        <v>0.99194620524241905</v>
      </c>
      <c r="U45" s="9">
        <v>0.96309165667294838</v>
      </c>
      <c r="V45" s="9">
        <v>0.96006647250299815</v>
      </c>
      <c r="W45" s="9">
        <v>0.96168836731197538</v>
      </c>
      <c r="X45" s="9">
        <v>0.95899263320198735</v>
      </c>
      <c r="Y45" s="9">
        <v>0.90280195305807776</v>
      </c>
      <c r="Z45" s="9">
        <v>0.92543498372451605</v>
      </c>
    </row>
    <row r="46" spans="2:26" x14ac:dyDescent="0.2">
      <c r="B46" s="4" t="s">
        <v>131</v>
      </c>
      <c r="C46" s="9">
        <v>1</v>
      </c>
      <c r="D46" s="9">
        <v>0.97721149528513696</v>
      </c>
      <c r="E46" s="9">
        <v>0.99714054782218231</v>
      </c>
      <c r="F46" s="9">
        <v>1.0023581050740906</v>
      </c>
      <c r="G46" s="9">
        <v>0.998405702739111</v>
      </c>
      <c r="H46" s="9">
        <v>0.96355927256398743</v>
      </c>
      <c r="I46" s="9">
        <v>0.96127761562640324</v>
      </c>
      <c r="J46" s="9">
        <v>0.9743185900314324</v>
      </c>
      <c r="K46" s="9">
        <v>1.0137175572519084</v>
      </c>
      <c r="L46" s="9">
        <v>0.98989672204759771</v>
      </c>
      <c r="M46" s="9">
        <v>0.98024247867085768</v>
      </c>
      <c r="N46" s="9">
        <v>0.99753030983385715</v>
      </c>
      <c r="O46" s="9">
        <v>1.0780197575213291</v>
      </c>
      <c r="P46" s="9">
        <v>1.0912662775033677</v>
      </c>
      <c r="Q46" s="9">
        <v>1.1012572968118546</v>
      </c>
      <c r="R46" s="9">
        <v>1.156779187247418</v>
      </c>
      <c r="S46" s="9">
        <v>1.1382916479568927</v>
      </c>
      <c r="T46" s="9">
        <v>1.210371127076785</v>
      </c>
      <c r="U46" s="9">
        <v>1.237969353390211</v>
      </c>
      <c r="V46" s="9">
        <v>1.2228293668612482</v>
      </c>
      <c r="W46" s="9">
        <v>1.2781729905702739</v>
      </c>
      <c r="X46" s="9">
        <v>1.2380487202514594</v>
      </c>
      <c r="Y46" s="9">
        <v>1.1813062415806017</v>
      </c>
      <c r="Z46" s="9">
        <v>1.1857827795240232</v>
      </c>
    </row>
    <row r="47" spans="2:26" x14ac:dyDescent="0.2">
      <c r="B47" s="4" t="s">
        <v>132</v>
      </c>
      <c r="C47" s="9">
        <v>1</v>
      </c>
      <c r="D47" s="9">
        <v>0.98282387190684128</v>
      </c>
      <c r="E47" s="9">
        <v>1.0260681222707424</v>
      </c>
      <c r="F47" s="9">
        <v>0.9526165938864628</v>
      </c>
      <c r="G47" s="9">
        <v>0.93793828238719079</v>
      </c>
      <c r="H47" s="9">
        <v>0.87810480349344977</v>
      </c>
      <c r="I47" s="9">
        <v>0.83750101892285289</v>
      </c>
      <c r="J47" s="9">
        <v>0.86015400291120814</v>
      </c>
      <c r="K47" s="9">
        <v>0.95036506550218336</v>
      </c>
      <c r="L47" s="9">
        <v>0.95021834061135368</v>
      </c>
      <c r="M47" s="9">
        <v>0.96360989810771469</v>
      </c>
      <c r="N47" s="9">
        <v>0.98835516739446871</v>
      </c>
      <c r="O47" s="9">
        <v>1.0724890829694322</v>
      </c>
      <c r="P47" s="9">
        <v>1.0917030567685591</v>
      </c>
      <c r="Q47" s="9">
        <v>1.1443959243085882</v>
      </c>
      <c r="R47" s="9">
        <v>1.1527947598253274</v>
      </c>
      <c r="S47" s="9">
        <v>1.0337563318777292</v>
      </c>
      <c r="T47" s="9">
        <v>1.0185540029112081</v>
      </c>
      <c r="U47" s="9">
        <v>1.0111414847161573</v>
      </c>
      <c r="V47" s="9">
        <v>1.0790264919941777</v>
      </c>
      <c r="W47" s="9">
        <v>1.1066535662299855</v>
      </c>
      <c r="X47" s="9">
        <v>1.114254730713246</v>
      </c>
      <c r="Y47" s="9">
        <v>1.0749534206695779</v>
      </c>
      <c r="Z47" s="9">
        <v>1.1153933042212518</v>
      </c>
    </row>
    <row r="48" spans="2:26" x14ac:dyDescent="0.2">
      <c r="B48" s="4" t="s">
        <v>133</v>
      </c>
      <c r="C48" s="9">
        <v>1</v>
      </c>
      <c r="D48" s="9">
        <v>0.98287220026350464</v>
      </c>
      <c r="E48" s="9">
        <v>0.98695718050065873</v>
      </c>
      <c r="F48" s="9">
        <v>0.98255270092226621</v>
      </c>
      <c r="G48" s="9">
        <v>0.98508959156785247</v>
      </c>
      <c r="H48" s="9">
        <v>0.98249011857707513</v>
      </c>
      <c r="I48" s="9">
        <v>0.96187747035573135</v>
      </c>
      <c r="J48" s="9">
        <v>0.94336429512516473</v>
      </c>
      <c r="K48" s="9">
        <v>0.88528853754940706</v>
      </c>
      <c r="L48" s="9">
        <v>0.85902503293807642</v>
      </c>
      <c r="M48" s="9">
        <v>0.83267457180500659</v>
      </c>
      <c r="N48" s="9">
        <v>0.79183135704874841</v>
      </c>
      <c r="O48" s="9">
        <v>0.7108036890645586</v>
      </c>
      <c r="P48" s="9">
        <v>0.64031620553359681</v>
      </c>
      <c r="Q48" s="9">
        <v>0.65019762845849804</v>
      </c>
      <c r="R48" s="9">
        <v>0.70276086956521733</v>
      </c>
      <c r="S48" s="9">
        <v>0.70693610013175223</v>
      </c>
      <c r="T48" s="9">
        <v>0.76644631093544136</v>
      </c>
      <c r="U48" s="9">
        <v>0.73236956521739138</v>
      </c>
      <c r="V48" s="9">
        <v>0.74635935441370227</v>
      </c>
      <c r="W48" s="9">
        <v>0.701913372859025</v>
      </c>
      <c r="X48" s="9">
        <v>0.64402470355731223</v>
      </c>
      <c r="Y48" s="9">
        <v>0.63419762845849803</v>
      </c>
      <c r="Z48" s="9">
        <v>0.63132641633728592</v>
      </c>
    </row>
    <row r="49" spans="2:26" x14ac:dyDescent="0.2">
      <c r="B49" s="4" t="s">
        <v>134</v>
      </c>
      <c r="C49" s="9">
        <v>1</v>
      </c>
      <c r="D49" s="9">
        <v>0.99604430379746833</v>
      </c>
      <c r="E49" s="9">
        <v>1.0157207278481013</v>
      </c>
      <c r="F49" s="9">
        <v>1.0113929984177215</v>
      </c>
      <c r="G49" s="9">
        <v>0.96231685126582278</v>
      </c>
      <c r="H49" s="9">
        <v>0.92617998417721514</v>
      </c>
      <c r="I49" s="9">
        <v>0.89612539556962034</v>
      </c>
      <c r="J49" s="9">
        <v>0.88400000000000001</v>
      </c>
      <c r="K49" s="9">
        <v>0.91179865506329116</v>
      </c>
      <c r="L49" s="9">
        <v>0.91613924050632911</v>
      </c>
      <c r="M49" s="9">
        <v>0.91534810126582278</v>
      </c>
      <c r="N49" s="9">
        <v>0.964003164556962</v>
      </c>
      <c r="O49" s="9">
        <v>1.0207674050632911</v>
      </c>
      <c r="P49" s="9">
        <v>0.99367088607594933</v>
      </c>
      <c r="Q49" s="9">
        <v>0.98655063291139244</v>
      </c>
      <c r="R49" s="9">
        <v>1.0322996439873418</v>
      </c>
      <c r="S49" s="9">
        <v>1.0151550632911392</v>
      </c>
      <c r="T49" s="9">
        <v>1.005428204113924</v>
      </c>
      <c r="U49" s="9">
        <v>1.0666560522151898</v>
      </c>
      <c r="V49" s="9">
        <v>1.0746394382911393</v>
      </c>
      <c r="W49" s="9">
        <v>1.1151210443037973</v>
      </c>
      <c r="X49" s="9">
        <v>1.1037608781645569</v>
      </c>
      <c r="Y49" s="9">
        <v>1.083144976265823</v>
      </c>
      <c r="Z49" s="9">
        <v>1.0962873813291139</v>
      </c>
    </row>
    <row r="50" spans="2:26" x14ac:dyDescent="0.2">
      <c r="B50" s="4" t="s">
        <v>135</v>
      </c>
      <c r="C50" s="9">
        <v>1</v>
      </c>
      <c r="D50" s="9">
        <v>0.99956551963851237</v>
      </c>
      <c r="E50" s="9">
        <v>1.0211615397984011</v>
      </c>
      <c r="F50" s="9">
        <v>1.0283680917622522</v>
      </c>
      <c r="G50" s="9">
        <v>0.99447219325686487</v>
      </c>
      <c r="H50" s="9">
        <v>0.94974626346889124</v>
      </c>
      <c r="I50" s="9">
        <v>0.93409906152241906</v>
      </c>
      <c r="J50" s="9">
        <v>0.95978302050747311</v>
      </c>
      <c r="K50" s="9">
        <v>0.9938231664928745</v>
      </c>
      <c r="L50" s="9">
        <v>0.98479318734793186</v>
      </c>
      <c r="M50" s="9">
        <v>0.98409801876955161</v>
      </c>
      <c r="N50" s="9">
        <v>0.99157108098713942</v>
      </c>
      <c r="O50" s="9">
        <v>1.0725582203684394</v>
      </c>
      <c r="P50" s="9">
        <v>1.0409280500521376</v>
      </c>
      <c r="Q50" s="9">
        <v>1.0605665623913798</v>
      </c>
      <c r="R50" s="9">
        <v>1.0854145811609315</v>
      </c>
      <c r="S50" s="9">
        <v>1.0670621306916928</v>
      </c>
      <c r="T50" s="9">
        <v>1.1393998957247133</v>
      </c>
      <c r="U50" s="9">
        <v>1.1310141640597844</v>
      </c>
      <c r="V50" s="9">
        <v>1.0895733402850192</v>
      </c>
      <c r="W50" s="9">
        <v>1.1307827598192561</v>
      </c>
      <c r="X50" s="9">
        <v>1.1277549530761208</v>
      </c>
      <c r="Y50" s="9">
        <v>1.123450643030935</v>
      </c>
      <c r="Z50" s="9">
        <v>1.1663669621133124</v>
      </c>
    </row>
    <row r="51" spans="2:26" x14ac:dyDescent="0.2">
      <c r="B51" s="4" t="s">
        <v>136</v>
      </c>
      <c r="C51" s="9">
        <v>1</v>
      </c>
      <c r="D51" s="9">
        <v>1.007370283018868</v>
      </c>
      <c r="E51" s="9">
        <v>1.0299165683962264</v>
      </c>
      <c r="F51" s="9">
        <v>1.0222317216981132</v>
      </c>
      <c r="G51" s="9">
        <v>1.0198410966981133</v>
      </c>
      <c r="H51" s="9">
        <v>0.93603537735849063</v>
      </c>
      <c r="I51" s="9">
        <v>0.91320341981132069</v>
      </c>
      <c r="J51" s="9">
        <v>0.93954893867924527</v>
      </c>
      <c r="K51" s="9">
        <v>0.99799646226415095</v>
      </c>
      <c r="L51" s="9">
        <v>0.99852594339622647</v>
      </c>
      <c r="M51" s="9">
        <v>0.95224056603773588</v>
      </c>
      <c r="N51" s="9">
        <v>0.97346698113207553</v>
      </c>
      <c r="O51" s="9">
        <v>1.0274174528301887</v>
      </c>
      <c r="P51" s="9">
        <v>1.0406839622641511</v>
      </c>
      <c r="Q51" s="9">
        <v>1.0813679245283019</v>
      </c>
      <c r="R51" s="9">
        <v>1.0653349056603774</v>
      </c>
      <c r="S51" s="9">
        <v>1.0835300707547169</v>
      </c>
      <c r="T51" s="9">
        <v>1.1546757075471699</v>
      </c>
      <c r="U51" s="9">
        <v>1.133431603773585</v>
      </c>
      <c r="V51" s="9">
        <v>1.1144740566037736</v>
      </c>
      <c r="W51" s="9">
        <v>1.1045766509433963</v>
      </c>
      <c r="X51" s="9">
        <v>1.0182043042452829</v>
      </c>
      <c r="Y51" s="9">
        <v>0.92373673349056606</v>
      </c>
      <c r="Z51" s="9">
        <v>0.96688001179245286</v>
      </c>
    </row>
    <row r="52" spans="2:26" x14ac:dyDescent="0.2">
      <c r="B52" s="4" t="s">
        <v>137</v>
      </c>
      <c r="C52" s="9">
        <v>1</v>
      </c>
      <c r="D52" s="9">
        <v>0.99340659340659343</v>
      </c>
      <c r="E52" s="9">
        <v>1.0051512087912089</v>
      </c>
      <c r="F52" s="9">
        <v>0.99812386813186815</v>
      </c>
      <c r="G52" s="9">
        <v>0.97446813186813175</v>
      </c>
      <c r="H52" s="9">
        <v>0.93701608791208779</v>
      </c>
      <c r="I52" s="9">
        <v>0.92027621978021978</v>
      </c>
      <c r="J52" s="9">
        <v>0.9108322637362638</v>
      </c>
      <c r="K52" s="9">
        <v>0.90935753846153833</v>
      </c>
      <c r="L52" s="9">
        <v>0.9152527472527473</v>
      </c>
      <c r="M52" s="9">
        <v>0.91068131868131863</v>
      </c>
      <c r="N52" s="9">
        <v>0.9079560439560439</v>
      </c>
      <c r="O52" s="9">
        <v>0.9673846153846154</v>
      </c>
      <c r="P52" s="9">
        <v>0.97951648351648357</v>
      </c>
      <c r="Q52" s="9">
        <v>0.95331868131868136</v>
      </c>
      <c r="R52" s="9">
        <v>0.96709846153846146</v>
      </c>
      <c r="S52" s="9">
        <v>0.95920219780219773</v>
      </c>
      <c r="T52" s="9">
        <v>1.0114670769230769</v>
      </c>
      <c r="U52" s="9">
        <v>0.99410505494505497</v>
      </c>
      <c r="V52" s="9">
        <v>0.96285494505494507</v>
      </c>
      <c r="W52" s="9">
        <v>1.0232469450549451</v>
      </c>
      <c r="X52" s="9">
        <v>1.011716043956044</v>
      </c>
      <c r="Y52" s="9">
        <v>1.0032046593406594</v>
      </c>
      <c r="Z52" s="9">
        <v>0.9971153406593406</v>
      </c>
    </row>
    <row r="53" spans="2:26" x14ac:dyDescent="0.2">
      <c r="B53" s="4" t="s">
        <v>100</v>
      </c>
      <c r="C53" s="9">
        <v>1</v>
      </c>
      <c r="D53" s="9">
        <v>0.9891625181726067</v>
      </c>
      <c r="E53" s="9">
        <v>0.98275633287810038</v>
      </c>
      <c r="F53" s="9">
        <v>0.96109833032292158</v>
      </c>
      <c r="G53" s="9">
        <v>0.9511302260011455</v>
      </c>
      <c r="H53" s="9">
        <v>0.87669011850742329</v>
      </c>
      <c r="I53" s="9">
        <v>0.83892893960086334</v>
      </c>
      <c r="J53" s="9">
        <v>0.83720837922375424</v>
      </c>
      <c r="K53" s="9">
        <v>0.85676959337415737</v>
      </c>
      <c r="L53" s="9">
        <v>0.86030221595665002</v>
      </c>
      <c r="M53" s="9">
        <v>0.85849596898541791</v>
      </c>
      <c r="N53" s="9">
        <v>0.84862769284990525</v>
      </c>
      <c r="O53" s="9">
        <v>0.88470857747037313</v>
      </c>
      <c r="P53" s="9">
        <v>0.86796775188334285</v>
      </c>
      <c r="Q53" s="9">
        <v>0.83968456760209698</v>
      </c>
      <c r="R53" s="9">
        <v>0.84565919203489148</v>
      </c>
      <c r="S53" s="9">
        <v>0.81599673994449085</v>
      </c>
      <c r="T53" s="9">
        <v>0.83185510374906391</v>
      </c>
      <c r="U53" s="9">
        <v>0.8049358562051192</v>
      </c>
      <c r="V53" s="9">
        <v>0.78500035243843336</v>
      </c>
      <c r="W53" s="9">
        <v>0.80181333979470459</v>
      </c>
      <c r="X53" s="9">
        <v>0.81161267016168126</v>
      </c>
      <c r="Y53" s="9">
        <v>0.79143116436847438</v>
      </c>
      <c r="Z53" s="9">
        <v>0.80304220450240105</v>
      </c>
    </row>
    <row r="54" spans="2:26" x14ac:dyDescent="0.2">
      <c r="B54" s="4" t="s">
        <v>162</v>
      </c>
      <c r="C54" s="9">
        <v>1</v>
      </c>
      <c r="D54" s="9">
        <v>0.98490755242076322</v>
      </c>
      <c r="E54" s="9">
        <v>0.99041298040629622</v>
      </c>
      <c r="F54" s="9">
        <v>0.98485142192376618</v>
      </c>
      <c r="G54" s="9">
        <v>0.96978230876702765</v>
      </c>
      <c r="H54" s="9">
        <v>0.91838986287787472</v>
      </c>
      <c r="I54" s="9">
        <v>0.88572497267698014</v>
      </c>
      <c r="J54" s="9">
        <v>0.89043001081653605</v>
      </c>
      <c r="K54" s="9">
        <v>0.90304536184692363</v>
      </c>
      <c r="L54" s="9">
        <v>0.90063716156073592</v>
      </c>
      <c r="M54" s="9">
        <v>0.89755557558617738</v>
      </c>
      <c r="N54" s="9">
        <v>0.89139803724944511</v>
      </c>
      <c r="O54" s="9">
        <v>0.93067839960339371</v>
      </c>
      <c r="P54" s="9">
        <v>0.91185931743152349</v>
      </c>
      <c r="Q54" s="9">
        <v>0.8929219293995696</v>
      </c>
      <c r="R54" s="9">
        <v>0.90376667267585298</v>
      </c>
      <c r="S54" s="9">
        <v>0.88816839712460416</v>
      </c>
      <c r="T54" s="9">
        <v>0.92193321915878879</v>
      </c>
      <c r="U54" s="9">
        <v>0.91294120198753825</v>
      </c>
      <c r="V54" s="9">
        <v>0.90093144175408124</v>
      </c>
      <c r="W54" s="9">
        <v>0.9222649487904635</v>
      </c>
      <c r="X54" s="9">
        <v>0.91819482158349597</v>
      </c>
      <c r="Y54" s="9">
        <v>0.90131180072786254</v>
      </c>
      <c r="Z54" s="9">
        <v>0.91497276430092489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B1:W55"/>
  <sheetViews>
    <sheetView workbookViewId="0">
      <selection activeCell="W8" sqref="W8"/>
    </sheetView>
  </sheetViews>
  <sheetFormatPr baseColWidth="10" defaultRowHeight="10.199999999999999" x14ac:dyDescent="0.2"/>
  <cols>
    <col min="1" max="1" width="7" customWidth="1"/>
    <col min="2" max="2" width="15.140625" bestFit="1" customWidth="1"/>
    <col min="3" max="3" width="17.28515625" bestFit="1" customWidth="1"/>
    <col min="4" max="23" width="7.140625" bestFit="1" customWidth="1"/>
    <col min="24" max="27" width="8.28515625" bestFit="1" customWidth="1"/>
  </cols>
  <sheetData>
    <row r="1" spans="2:23" s="6" customFormat="1" ht="34.5" customHeight="1" x14ac:dyDescent="0.2">
      <c r="B1" s="13"/>
      <c r="G1" s="6" t="str">
        <f>CONCATENATE("Kommunevise andeler av antall melkeleverandører/ hentepunkt i ",G3," - 1998 - 2018")</f>
        <v>Kommunevise andeler av antall melkeleverandører/ hentepunkt i Trøndelag - 1998 - 2018</v>
      </c>
    </row>
    <row r="3" spans="2:23" x14ac:dyDescent="0.2">
      <c r="G3" t="str" vm="2">
        <f>IF(C4="All","Midt-Norge",C4)</f>
        <v>Trøndelag</v>
      </c>
    </row>
    <row r="4" spans="2:23" x14ac:dyDescent="0.2">
      <c r="B4" s="3" t="s">
        <v>140</v>
      </c>
      <c r="C4" t="s" vm="2">
        <v>91</v>
      </c>
    </row>
    <row r="6" spans="2:23" ht="22.5" customHeight="1" x14ac:dyDescent="0.2">
      <c r="B6" s="3" t="s">
        <v>143</v>
      </c>
      <c r="C6" s="3" t="s">
        <v>74</v>
      </c>
    </row>
    <row r="7" spans="2:23" x14ac:dyDescent="0.2">
      <c r="B7" s="3" t="s">
        <v>53</v>
      </c>
      <c r="C7">
        <v>1998</v>
      </c>
      <c r="D7">
        <v>1999</v>
      </c>
      <c r="E7">
        <v>2000</v>
      </c>
      <c r="F7">
        <v>2001</v>
      </c>
      <c r="G7">
        <v>2002</v>
      </c>
      <c r="H7">
        <v>2003</v>
      </c>
      <c r="I7">
        <v>2004</v>
      </c>
      <c r="J7">
        <v>2005</v>
      </c>
      <c r="K7">
        <v>2006</v>
      </c>
      <c r="L7">
        <v>2007</v>
      </c>
      <c r="M7">
        <v>2008</v>
      </c>
      <c r="N7">
        <v>2009</v>
      </c>
      <c r="O7">
        <v>2010</v>
      </c>
      <c r="P7">
        <v>2011</v>
      </c>
      <c r="Q7">
        <v>2012</v>
      </c>
      <c r="R7">
        <v>2013</v>
      </c>
      <c r="S7">
        <v>2014</v>
      </c>
      <c r="T7">
        <v>2015</v>
      </c>
      <c r="U7">
        <v>2016</v>
      </c>
      <c r="V7">
        <v>2017</v>
      </c>
      <c r="W7">
        <v>2018</v>
      </c>
    </row>
    <row r="8" spans="2:23" x14ac:dyDescent="0.2">
      <c r="B8" s="4" t="s">
        <v>29</v>
      </c>
      <c r="C8" s="20">
        <v>8.0559677761288959E-2</v>
      </c>
      <c r="D8" s="20">
        <v>8.0979699911738742E-2</v>
      </c>
      <c r="E8" s="20">
        <v>8.043079743354721E-2</v>
      </c>
      <c r="F8" s="20">
        <v>8.1740442655935608E-2</v>
      </c>
      <c r="G8" s="20">
        <v>8.0610605249062661E-2</v>
      </c>
      <c r="H8" s="20">
        <v>7.886524822695036E-2</v>
      </c>
      <c r="I8" s="20">
        <v>8.13297714455328E-2</v>
      </c>
      <c r="J8" s="20">
        <v>8.1651660974852533E-2</v>
      </c>
      <c r="K8" s="20">
        <v>8.1687311683963842E-2</v>
      </c>
      <c r="L8" s="20">
        <v>7.8431372549019607E-2</v>
      </c>
      <c r="M8" s="20">
        <v>7.9303675048355893E-2</v>
      </c>
      <c r="N8" s="20">
        <v>7.9002957329953521E-2</v>
      </c>
      <c r="O8" s="20">
        <v>8.1400636653024105E-2</v>
      </c>
      <c r="P8" s="20">
        <v>8.2870370370370372E-2</v>
      </c>
      <c r="Q8" s="20">
        <v>8.2272282076395684E-2</v>
      </c>
      <c r="R8" s="20">
        <v>8.277634961439588E-2</v>
      </c>
      <c r="S8" s="20">
        <v>8.2563824008690931E-2</v>
      </c>
      <c r="T8" s="20">
        <v>7.7280650784427654E-2</v>
      </c>
      <c r="U8" s="20">
        <v>7.6784643071385716E-2</v>
      </c>
      <c r="V8" s="20">
        <v>7.5840978593272171E-2</v>
      </c>
      <c r="W8" s="20">
        <v>7.9150579150579145E-2</v>
      </c>
    </row>
    <row r="9" spans="2:23" x14ac:dyDescent="0.2">
      <c r="B9" s="4" t="s">
        <v>35</v>
      </c>
      <c r="C9" s="20">
        <v>5.3847784608861561E-2</v>
      </c>
      <c r="D9" s="20">
        <v>5.4280670785525155E-2</v>
      </c>
      <c r="E9" s="20">
        <v>5.4307974335472041E-2</v>
      </c>
      <c r="F9" s="20">
        <v>5.4828973843058348E-2</v>
      </c>
      <c r="G9" s="20">
        <v>5.5168719871451527E-2</v>
      </c>
      <c r="H9" s="20">
        <v>5.5319148936170209E-2</v>
      </c>
      <c r="I9" s="20">
        <v>5.5802908875037104E-2</v>
      </c>
      <c r="J9" s="20">
        <v>5.5262340887923006E-2</v>
      </c>
      <c r="K9" s="20">
        <v>5.5908938734516238E-2</v>
      </c>
      <c r="L9" s="20">
        <v>5.6281771968046478E-2</v>
      </c>
      <c r="M9" s="20">
        <v>5.6479690522243713E-2</v>
      </c>
      <c r="N9" s="20">
        <v>5.3231939163498096E-2</v>
      </c>
      <c r="O9" s="20">
        <v>5.3660754888585724E-2</v>
      </c>
      <c r="P9" s="20">
        <v>5.4166666666666669E-2</v>
      </c>
      <c r="Q9" s="20">
        <v>5.4358472086190011E-2</v>
      </c>
      <c r="R9" s="20">
        <v>5.6555269922879174E-2</v>
      </c>
      <c r="S9" s="20">
        <v>5.7034220532319393E-2</v>
      </c>
      <c r="T9" s="20">
        <v>5.6362579895409645E-2</v>
      </c>
      <c r="U9" s="20">
        <v>5.5188962207558485E-2</v>
      </c>
      <c r="V9" s="20">
        <v>5.4434250764525995E-2</v>
      </c>
      <c r="W9" s="20">
        <v>5.727155727155727E-2</v>
      </c>
    </row>
    <row r="10" spans="2:23" x14ac:dyDescent="0.2">
      <c r="B10" s="4" t="s">
        <v>99</v>
      </c>
      <c r="C10" s="20">
        <v>7.3351706593173624E-2</v>
      </c>
      <c r="D10" s="20">
        <v>7.193292144748456E-2</v>
      </c>
      <c r="E10" s="20">
        <v>7.1264894592117323E-2</v>
      </c>
      <c r="F10" s="20">
        <v>6.8661971830985921E-2</v>
      </c>
      <c r="G10" s="20">
        <v>6.8826995179432249E-2</v>
      </c>
      <c r="H10" s="20">
        <v>6.7234042553191486E-2</v>
      </c>
      <c r="I10" s="20">
        <v>6.7082220243395663E-2</v>
      </c>
      <c r="J10" s="20">
        <v>6.6749456690468792E-2</v>
      </c>
      <c r="K10" s="20">
        <v>6.5952460662872442E-2</v>
      </c>
      <c r="L10" s="20">
        <v>6.390704429920116E-2</v>
      </c>
      <c r="M10" s="20">
        <v>6.4216634429400385E-2</v>
      </c>
      <c r="N10" s="20">
        <v>6.5061258977608782E-2</v>
      </c>
      <c r="O10" s="20">
        <v>6.2301045929968164E-2</v>
      </c>
      <c r="P10" s="20">
        <v>6.25E-2</v>
      </c>
      <c r="Q10" s="20">
        <v>5.9745347698334964E-2</v>
      </c>
      <c r="R10" s="20">
        <v>5.6041131105398455E-2</v>
      </c>
      <c r="S10" s="20">
        <v>5.5947854426941883E-2</v>
      </c>
      <c r="T10" s="20">
        <v>5.4619407321324809E-2</v>
      </c>
      <c r="U10" s="20">
        <v>5.3389322135572882E-2</v>
      </c>
      <c r="V10" s="20">
        <v>5.2599388379204894E-2</v>
      </c>
      <c r="W10" s="20">
        <v>5.5341055341055344E-2</v>
      </c>
    </row>
    <row r="11" spans="2:23" x14ac:dyDescent="0.2">
      <c r="B11" s="4" t="s">
        <v>22</v>
      </c>
      <c r="C11" s="20">
        <v>4.600381598473606E-2</v>
      </c>
      <c r="D11" s="20">
        <v>4.6557811120917919E-2</v>
      </c>
      <c r="E11" s="20">
        <v>4.7433547204399636E-2</v>
      </c>
      <c r="F11" s="20">
        <v>4.8792756539235413E-2</v>
      </c>
      <c r="G11" s="20">
        <v>4.9009105516871987E-2</v>
      </c>
      <c r="H11" s="20">
        <v>5.0212765957446809E-2</v>
      </c>
      <c r="I11" s="20">
        <v>5.1053725140991393E-2</v>
      </c>
      <c r="J11" s="20">
        <v>5.1536789816827071E-2</v>
      </c>
      <c r="K11" s="20">
        <v>5.1221961834616671E-2</v>
      </c>
      <c r="L11" s="20">
        <v>5.2287581699346407E-2</v>
      </c>
      <c r="M11" s="20">
        <v>5.299806576402321E-2</v>
      </c>
      <c r="N11" s="20">
        <v>5.3654414871144911E-2</v>
      </c>
      <c r="O11" s="20">
        <v>5.5025011368804E-2</v>
      </c>
      <c r="P11" s="20">
        <v>5.5555555555555552E-2</v>
      </c>
      <c r="Q11" s="20">
        <v>5.484818805093046E-2</v>
      </c>
      <c r="R11" s="20">
        <v>5.3984575835475578E-2</v>
      </c>
      <c r="S11" s="20">
        <v>5.3231939163498096E-2</v>
      </c>
      <c r="T11" s="20">
        <v>5.5781522370714702E-2</v>
      </c>
      <c r="U11" s="20">
        <v>5.638872225554889E-2</v>
      </c>
      <c r="V11" s="20">
        <v>5.6269113149847096E-2</v>
      </c>
      <c r="W11" s="20">
        <v>5.5341055341055344E-2</v>
      </c>
    </row>
    <row r="12" spans="2:23" x14ac:dyDescent="0.2">
      <c r="B12" s="4" t="s">
        <v>36</v>
      </c>
      <c r="C12" s="20">
        <v>4.5791816832732667E-2</v>
      </c>
      <c r="D12" s="20">
        <v>4.6116504854368932E-2</v>
      </c>
      <c r="E12" s="20">
        <v>4.5600366636113658E-2</v>
      </c>
      <c r="F12" s="20">
        <v>4.4517102615694165E-2</v>
      </c>
      <c r="G12" s="20">
        <v>4.3652919121585435E-2</v>
      </c>
      <c r="H12" s="20">
        <v>4.141843971631206E-2</v>
      </c>
      <c r="I12" s="20">
        <v>3.9774413772632827E-2</v>
      </c>
      <c r="J12" s="20">
        <v>4.0670599192797266E-2</v>
      </c>
      <c r="K12" s="20">
        <v>3.9839303649146299E-2</v>
      </c>
      <c r="L12" s="20">
        <v>3.9578794480755262E-2</v>
      </c>
      <c r="M12" s="20">
        <v>3.7911025145067695E-2</v>
      </c>
      <c r="N12" s="20">
        <v>3.8867765103506549E-2</v>
      </c>
      <c r="O12" s="20">
        <v>3.7289677125966349E-2</v>
      </c>
      <c r="P12" s="20">
        <v>3.6111111111111108E-2</v>
      </c>
      <c r="Q12" s="20">
        <v>3.6728697355533788E-2</v>
      </c>
      <c r="R12" s="20">
        <v>3.5989717223650387E-2</v>
      </c>
      <c r="S12" s="20">
        <v>3.8022813688212927E-2</v>
      </c>
      <c r="T12" s="20">
        <v>3.7768739105171409E-2</v>
      </c>
      <c r="U12" s="20">
        <v>3.8992201559688064E-2</v>
      </c>
      <c r="V12" s="20">
        <v>3.914373088685015E-2</v>
      </c>
      <c r="W12" s="20">
        <v>3.9253539253539256E-2</v>
      </c>
    </row>
    <row r="13" spans="2:23" x14ac:dyDescent="0.2">
      <c r="B13" s="4" t="s">
        <v>50</v>
      </c>
      <c r="C13" s="20">
        <v>3.6039855840576639E-2</v>
      </c>
      <c r="D13" s="20">
        <v>3.5304501323918797E-2</v>
      </c>
      <c r="E13" s="20">
        <v>3.597616865261228E-2</v>
      </c>
      <c r="F13" s="20">
        <v>3.6720321931589535E-2</v>
      </c>
      <c r="G13" s="20">
        <v>3.7225495447241561E-2</v>
      </c>
      <c r="H13" s="20">
        <v>3.7446808510638301E-2</v>
      </c>
      <c r="I13" s="20">
        <v>3.7399821905609976E-2</v>
      </c>
      <c r="J13" s="20">
        <v>3.942874883576529E-2</v>
      </c>
      <c r="K13" s="20">
        <v>3.8500167392032138E-2</v>
      </c>
      <c r="L13" s="20">
        <v>3.8489469862018878E-2</v>
      </c>
      <c r="M13" s="20">
        <v>3.7911025145067695E-2</v>
      </c>
      <c r="N13" s="20">
        <v>3.6332910857625689E-2</v>
      </c>
      <c r="O13" s="20">
        <v>3.7744429286039112E-2</v>
      </c>
      <c r="P13" s="20">
        <v>3.7499999999999999E-2</v>
      </c>
      <c r="Q13" s="20">
        <v>3.574926542605289E-2</v>
      </c>
      <c r="R13" s="20">
        <v>3.5989717223650387E-2</v>
      </c>
      <c r="S13" s="20">
        <v>3.6393264530146657E-2</v>
      </c>
      <c r="T13" s="20">
        <v>3.4863451481696686E-2</v>
      </c>
      <c r="U13" s="20">
        <v>3.5392921415716858E-2</v>
      </c>
      <c r="V13" s="20">
        <v>3.6085626911314984E-2</v>
      </c>
      <c r="W13" s="20">
        <v>3.7323037323037322E-2</v>
      </c>
    </row>
    <row r="14" spans="2:23" x14ac:dyDescent="0.2">
      <c r="B14" s="4" t="s">
        <v>39</v>
      </c>
      <c r="C14" s="20">
        <v>3.0527877888488444E-2</v>
      </c>
      <c r="D14" s="20">
        <v>3.0450132391879964E-2</v>
      </c>
      <c r="E14" s="20">
        <v>3.0018331805682859E-2</v>
      </c>
      <c r="F14" s="20">
        <v>3.0935613682092557E-2</v>
      </c>
      <c r="G14" s="20">
        <v>3.0798071772897697E-2</v>
      </c>
      <c r="H14" s="20">
        <v>3.0921985815602838E-2</v>
      </c>
      <c r="I14" s="20">
        <v>3.2056990204808546E-2</v>
      </c>
      <c r="J14" s="20">
        <v>3.1977646693573426E-2</v>
      </c>
      <c r="K14" s="20">
        <v>3.2808838299296955E-2</v>
      </c>
      <c r="L14" s="20">
        <v>3.3405954974582423E-2</v>
      </c>
      <c r="M14" s="20">
        <v>3.4816247582205029E-2</v>
      </c>
      <c r="N14" s="20">
        <v>3.4643008027038444E-2</v>
      </c>
      <c r="O14" s="20">
        <v>3.456116416552979E-2</v>
      </c>
      <c r="P14" s="20">
        <v>3.4722222222222224E-2</v>
      </c>
      <c r="Q14" s="20">
        <v>3.6238981390793339E-2</v>
      </c>
      <c r="R14" s="20">
        <v>3.5989717223650387E-2</v>
      </c>
      <c r="S14" s="20">
        <v>3.5306898424769147E-2</v>
      </c>
      <c r="T14" s="20">
        <v>3.4863451481696686E-2</v>
      </c>
      <c r="U14" s="20">
        <v>3.4793041391721659E-2</v>
      </c>
      <c r="V14" s="20">
        <v>3.6085626911314984E-2</v>
      </c>
      <c r="W14" s="20">
        <v>3.5392535392535396E-2</v>
      </c>
    </row>
    <row r="15" spans="2:23" x14ac:dyDescent="0.2">
      <c r="B15" s="4" t="s">
        <v>16</v>
      </c>
      <c r="C15" s="20">
        <v>3.0739877040491838E-2</v>
      </c>
      <c r="D15" s="20">
        <v>3.1774051191526917E-2</v>
      </c>
      <c r="E15" s="20">
        <v>3.1164069660861594E-2</v>
      </c>
      <c r="F15" s="20">
        <v>3.3702213279678067E-2</v>
      </c>
      <c r="G15" s="20">
        <v>3.3743974290305304E-2</v>
      </c>
      <c r="H15" s="20">
        <v>3.4042553191489362E-2</v>
      </c>
      <c r="I15" s="20">
        <v>3.4431582071831404E-2</v>
      </c>
      <c r="J15" s="20">
        <v>3.3529959639863396E-2</v>
      </c>
      <c r="K15" s="20">
        <v>3.4482758620689655E-2</v>
      </c>
      <c r="L15" s="20">
        <v>3.6673928830791576E-2</v>
      </c>
      <c r="M15" s="20">
        <v>3.7911025145067695E-2</v>
      </c>
      <c r="N15" s="20">
        <v>3.7177862272919304E-2</v>
      </c>
      <c r="O15" s="20">
        <v>3.6834924965893585E-2</v>
      </c>
      <c r="P15" s="20">
        <v>3.7037037037037035E-2</v>
      </c>
      <c r="Q15" s="20">
        <v>3.3300685602350638E-2</v>
      </c>
      <c r="R15" s="20">
        <v>3.5989717223650387E-2</v>
      </c>
      <c r="S15" s="20">
        <v>3.4220532319391636E-2</v>
      </c>
      <c r="T15" s="20">
        <v>3.37013364323068E-2</v>
      </c>
      <c r="U15" s="20">
        <v>3.2993401319736056E-2</v>
      </c>
      <c r="V15" s="20">
        <v>3.3639143730886847E-2</v>
      </c>
      <c r="W15" s="20">
        <v>3.3462033462033462E-2</v>
      </c>
    </row>
    <row r="16" spans="2:23" x14ac:dyDescent="0.2">
      <c r="B16" s="4" t="s">
        <v>38</v>
      </c>
      <c r="C16" s="20">
        <v>2.2683909264362943E-2</v>
      </c>
      <c r="D16" s="20">
        <v>2.3168578993821711E-2</v>
      </c>
      <c r="E16" s="20">
        <v>2.3602199816681942E-2</v>
      </c>
      <c r="F16" s="20">
        <v>2.4144869215291749E-2</v>
      </c>
      <c r="G16" s="20">
        <v>2.4906266738082484E-2</v>
      </c>
      <c r="H16" s="20">
        <v>2.5815602836879434E-2</v>
      </c>
      <c r="I16" s="20">
        <v>2.5823686553873553E-2</v>
      </c>
      <c r="J16" s="20">
        <v>2.5768394908413535E-2</v>
      </c>
      <c r="K16" s="20">
        <v>2.6113157013726147E-2</v>
      </c>
      <c r="L16" s="20">
        <v>2.6506899055918662E-2</v>
      </c>
      <c r="M16" s="20">
        <v>2.7852998065764023E-2</v>
      </c>
      <c r="N16" s="20">
        <v>2.8305872412336289E-2</v>
      </c>
      <c r="O16" s="20">
        <v>2.9104138244656661E-2</v>
      </c>
      <c r="P16" s="20">
        <v>2.8703703703703703E-2</v>
      </c>
      <c r="Q16" s="20">
        <v>2.9872673849167482E-2</v>
      </c>
      <c r="R16" s="20">
        <v>2.9820051413881749E-2</v>
      </c>
      <c r="S16" s="20">
        <v>3.2047800108636608E-2</v>
      </c>
      <c r="T16" s="20">
        <v>3.137710633352702E-2</v>
      </c>
      <c r="U16" s="20">
        <v>3.1193761247750449E-2</v>
      </c>
      <c r="V16" s="20">
        <v>3.1804281345565746E-2</v>
      </c>
      <c r="W16" s="20">
        <v>3.1531531531531529E-2</v>
      </c>
    </row>
    <row r="17" spans="2:23" x14ac:dyDescent="0.2">
      <c r="B17" s="4" t="s">
        <v>18</v>
      </c>
      <c r="C17" s="20">
        <v>2.0987916048335806E-2</v>
      </c>
      <c r="D17" s="20">
        <v>2.1844660194174758E-2</v>
      </c>
      <c r="E17" s="20">
        <v>2.2227314390467462E-2</v>
      </c>
      <c r="F17" s="20">
        <v>2.2635814889336015E-2</v>
      </c>
      <c r="G17" s="20">
        <v>2.3031601499732192E-2</v>
      </c>
      <c r="H17" s="20">
        <v>2.3829787234042554E-2</v>
      </c>
      <c r="I17" s="20">
        <v>2.4636390620362124E-2</v>
      </c>
      <c r="J17" s="20">
        <v>2.5768394908413535E-2</v>
      </c>
      <c r="K17" s="20">
        <v>2.6782725142283227E-2</v>
      </c>
      <c r="L17" s="20">
        <v>2.8322440087145968E-2</v>
      </c>
      <c r="M17" s="20">
        <v>2.9400386847195356E-2</v>
      </c>
      <c r="N17" s="20">
        <v>2.9573299535276723E-2</v>
      </c>
      <c r="O17" s="20">
        <v>2.7739881764438382E-2</v>
      </c>
      <c r="P17" s="20">
        <v>2.7777777777777776E-2</v>
      </c>
      <c r="Q17" s="20">
        <v>2.9382957884427033E-2</v>
      </c>
      <c r="R17" s="20">
        <v>2.9820051413881749E-2</v>
      </c>
      <c r="S17" s="20">
        <v>2.9875067897881587E-2</v>
      </c>
      <c r="T17" s="20">
        <v>3.0214991284137131E-2</v>
      </c>
      <c r="U17" s="20">
        <v>3.059388122375525E-2</v>
      </c>
      <c r="V17" s="20">
        <v>3.1192660550458717E-2</v>
      </c>
      <c r="W17" s="20">
        <v>3.0888030888030889E-2</v>
      </c>
    </row>
    <row r="18" spans="2:23" x14ac:dyDescent="0.2">
      <c r="B18" s="4" t="s">
        <v>46</v>
      </c>
      <c r="C18" s="20">
        <v>1.9503921984312063E-2</v>
      </c>
      <c r="D18" s="20">
        <v>2.0079435127978818E-2</v>
      </c>
      <c r="E18" s="20">
        <v>2.0394133822181484E-2</v>
      </c>
      <c r="F18" s="20">
        <v>2.1126760563380281E-2</v>
      </c>
      <c r="G18" s="20">
        <v>2.1424745581146223E-2</v>
      </c>
      <c r="H18" s="20">
        <v>2.1276595744680851E-2</v>
      </c>
      <c r="I18" s="20">
        <v>2.1371326803205699E-2</v>
      </c>
      <c r="J18" s="20">
        <v>2.173238124805961E-2</v>
      </c>
      <c r="K18" s="20">
        <v>2.2765316370940744E-2</v>
      </c>
      <c r="L18" s="20">
        <v>2.2875816993464051E-2</v>
      </c>
      <c r="M18" s="20">
        <v>2.437137330754352E-2</v>
      </c>
      <c r="N18" s="20">
        <v>2.5771018166455429E-2</v>
      </c>
      <c r="O18" s="20">
        <v>2.7285129604365622E-2</v>
      </c>
      <c r="P18" s="20">
        <v>2.7777777777777776E-2</v>
      </c>
      <c r="Q18" s="20">
        <v>2.8403525954946131E-2</v>
      </c>
      <c r="R18" s="20">
        <v>2.9305912596401029E-2</v>
      </c>
      <c r="S18" s="20">
        <v>3.0418250950570342E-2</v>
      </c>
      <c r="T18" s="20">
        <v>3.0796048808832074E-2</v>
      </c>
      <c r="U18" s="20">
        <v>3.1193761247750449E-2</v>
      </c>
      <c r="V18" s="20">
        <v>3.0581039755351681E-2</v>
      </c>
      <c r="W18" s="20">
        <v>3.0888030888030889E-2</v>
      </c>
    </row>
    <row r="19" spans="2:23" x14ac:dyDescent="0.2">
      <c r="B19" s="4" t="s">
        <v>13</v>
      </c>
      <c r="C19" s="20">
        <v>3.2647869408522365E-2</v>
      </c>
      <c r="D19" s="20">
        <v>3.1774051191526917E-2</v>
      </c>
      <c r="E19" s="20">
        <v>3.2080659945004586E-2</v>
      </c>
      <c r="F19" s="20">
        <v>3.1438631790744465E-2</v>
      </c>
      <c r="G19" s="20">
        <v>3.2404927691483662E-2</v>
      </c>
      <c r="H19" s="20">
        <v>3.2624113475177303E-2</v>
      </c>
      <c r="I19" s="20">
        <v>3.1463342238052833E-2</v>
      </c>
      <c r="J19" s="20">
        <v>2.9804408568767465E-2</v>
      </c>
      <c r="K19" s="20">
        <v>3.080013391362571E-2</v>
      </c>
      <c r="L19" s="20">
        <v>3.2679738562091505E-2</v>
      </c>
      <c r="M19" s="20">
        <v>3.1334622823984526E-2</v>
      </c>
      <c r="N19" s="20">
        <v>3.0418250950570342E-2</v>
      </c>
      <c r="O19" s="20">
        <v>2.7285129604365622E-2</v>
      </c>
      <c r="P19" s="20">
        <v>2.6388888888888889E-2</v>
      </c>
      <c r="Q19" s="20">
        <v>2.7913809990205679E-2</v>
      </c>
      <c r="R19" s="20">
        <v>2.7249357326478148E-2</v>
      </c>
      <c r="S19" s="20">
        <v>2.7702335687126562E-2</v>
      </c>
      <c r="T19" s="20">
        <v>2.9633933759442184E-2</v>
      </c>
      <c r="U19" s="20">
        <v>2.9994001199760048E-2</v>
      </c>
      <c r="V19" s="20">
        <v>2.9357798165137616E-2</v>
      </c>
      <c r="W19" s="20">
        <v>3.0244530244530245E-2</v>
      </c>
    </row>
    <row r="20" spans="2:23" x14ac:dyDescent="0.2">
      <c r="B20" s="4" t="s">
        <v>40</v>
      </c>
      <c r="C20" s="20">
        <v>2.2895908416366333E-2</v>
      </c>
      <c r="D20" s="20">
        <v>2.3609885260370698E-2</v>
      </c>
      <c r="E20" s="20">
        <v>2.4289642529789185E-2</v>
      </c>
      <c r="F20" s="20">
        <v>2.5402414486921529E-2</v>
      </c>
      <c r="G20" s="20">
        <v>2.5174076057846814E-2</v>
      </c>
      <c r="H20" s="20">
        <v>2.553191489361702E-2</v>
      </c>
      <c r="I20" s="20">
        <v>2.5526862570495697E-2</v>
      </c>
      <c r="J20" s="20">
        <v>2.6078857497671529E-2</v>
      </c>
      <c r="K20" s="20">
        <v>2.6113157013726147E-2</v>
      </c>
      <c r="L20" s="20">
        <v>2.7233115468409588E-2</v>
      </c>
      <c r="M20" s="20">
        <v>2.746615087040619E-2</v>
      </c>
      <c r="N20" s="20">
        <v>2.7883396704689482E-2</v>
      </c>
      <c r="O20" s="20">
        <v>2.8194633924511141E-2</v>
      </c>
      <c r="P20" s="20">
        <v>2.824074074074074E-2</v>
      </c>
      <c r="Q20" s="20">
        <v>2.9382957884427033E-2</v>
      </c>
      <c r="R20" s="20">
        <v>3.0334190231362468E-2</v>
      </c>
      <c r="S20" s="20">
        <v>2.8788701792504073E-2</v>
      </c>
      <c r="T20" s="20">
        <v>2.7890761185357351E-2</v>
      </c>
      <c r="U20" s="20">
        <v>2.8794241151769647E-2</v>
      </c>
      <c r="V20" s="20">
        <v>2.874617737003058E-2</v>
      </c>
      <c r="W20" s="20">
        <v>2.9601029601029602E-2</v>
      </c>
    </row>
    <row r="21" spans="2:23" x14ac:dyDescent="0.2">
      <c r="B21" s="4" t="s">
        <v>23</v>
      </c>
      <c r="C21" s="20">
        <v>2.331990672037312E-2</v>
      </c>
      <c r="D21" s="20">
        <v>2.3609885260370698E-2</v>
      </c>
      <c r="E21" s="20">
        <v>2.4060494958753436E-2</v>
      </c>
      <c r="F21" s="20">
        <v>2.3390342052313884E-2</v>
      </c>
      <c r="G21" s="20">
        <v>2.3567220139260846E-2</v>
      </c>
      <c r="H21" s="20">
        <v>2.4113475177304965E-2</v>
      </c>
      <c r="I21" s="20">
        <v>2.3449094686850698E-2</v>
      </c>
      <c r="J21" s="20">
        <v>2.3905619372865571E-2</v>
      </c>
      <c r="K21" s="20">
        <v>2.3769668563776363E-2</v>
      </c>
      <c r="L21" s="20">
        <v>2.3965141612200435E-2</v>
      </c>
      <c r="M21" s="20">
        <v>2.553191489361702E-2</v>
      </c>
      <c r="N21" s="20">
        <v>2.5771018166455429E-2</v>
      </c>
      <c r="O21" s="20">
        <v>2.5920873124147339E-2</v>
      </c>
      <c r="P21" s="20">
        <v>2.5462962962962962E-2</v>
      </c>
      <c r="Q21" s="20">
        <v>2.6444662095984329E-2</v>
      </c>
      <c r="R21" s="20">
        <v>2.6735218508997429E-2</v>
      </c>
      <c r="S21" s="20">
        <v>2.7159152634437807E-2</v>
      </c>
      <c r="T21" s="20">
        <v>2.8471818710052294E-2</v>
      </c>
      <c r="U21" s="20">
        <v>2.8794241151769647E-2</v>
      </c>
      <c r="V21" s="20">
        <v>3.1804281345565746E-2</v>
      </c>
      <c r="W21" s="20">
        <v>2.8957528957528959E-2</v>
      </c>
    </row>
    <row r="22" spans="2:23" x14ac:dyDescent="0.2">
      <c r="B22" s="4" t="s">
        <v>17</v>
      </c>
      <c r="C22" s="20">
        <v>2.353190587237651E-2</v>
      </c>
      <c r="D22" s="20">
        <v>2.4051191526919681E-2</v>
      </c>
      <c r="E22" s="20">
        <v>2.4060494958753436E-2</v>
      </c>
      <c r="F22" s="20">
        <v>2.5653923541247486E-2</v>
      </c>
      <c r="G22" s="20">
        <v>2.6245313336904125E-2</v>
      </c>
      <c r="H22" s="20">
        <v>2.7234042553191489E-2</v>
      </c>
      <c r="I22" s="20">
        <v>2.8198278420896408E-2</v>
      </c>
      <c r="J22" s="20">
        <v>2.8562558211735485E-2</v>
      </c>
      <c r="K22" s="20">
        <v>2.7452293270840308E-2</v>
      </c>
      <c r="L22" s="20">
        <v>2.8685548293391431E-2</v>
      </c>
      <c r="M22" s="20">
        <v>2.7852998065764023E-2</v>
      </c>
      <c r="N22" s="20">
        <v>2.8305872412336289E-2</v>
      </c>
      <c r="O22" s="20">
        <v>2.9558890404729421E-2</v>
      </c>
      <c r="P22" s="20">
        <v>3.0555555555555555E-2</v>
      </c>
      <c r="Q22" s="20">
        <v>2.8403525954946131E-2</v>
      </c>
      <c r="R22" s="20">
        <v>3.0848329048843187E-2</v>
      </c>
      <c r="S22" s="20">
        <v>2.9875067897881587E-2</v>
      </c>
      <c r="T22" s="20">
        <v>3.0796048808832074E-2</v>
      </c>
      <c r="U22" s="20">
        <v>3.1193761247750449E-2</v>
      </c>
      <c r="V22" s="20">
        <v>2.9969418960244649E-2</v>
      </c>
      <c r="W22" s="20">
        <v>2.8957528957528959E-2</v>
      </c>
    </row>
    <row r="23" spans="2:23" x14ac:dyDescent="0.2">
      <c r="B23" s="4" t="s">
        <v>32</v>
      </c>
      <c r="C23" s="20">
        <v>4.0279838880644479E-2</v>
      </c>
      <c r="D23" s="20">
        <v>4.0379523389232126E-2</v>
      </c>
      <c r="E23" s="20">
        <v>4.0329972502291478E-2</v>
      </c>
      <c r="F23" s="20">
        <v>3.848088531187123E-2</v>
      </c>
      <c r="G23" s="20">
        <v>3.7225495447241561E-2</v>
      </c>
      <c r="H23" s="20">
        <v>3.5744680851063831E-2</v>
      </c>
      <c r="I23" s="20">
        <v>3.561887800534283E-2</v>
      </c>
      <c r="J23" s="20">
        <v>3.4771809996895373E-2</v>
      </c>
      <c r="K23" s="20">
        <v>3.3813190492132578E-2</v>
      </c>
      <c r="L23" s="20">
        <v>3.0137981118373274E-2</v>
      </c>
      <c r="M23" s="20">
        <v>2.9400386847195356E-2</v>
      </c>
      <c r="N23" s="20">
        <v>3.1263202365863961E-2</v>
      </c>
      <c r="O23" s="20">
        <v>3.2742155525238743E-2</v>
      </c>
      <c r="P23" s="20">
        <v>3.3333333333333333E-2</v>
      </c>
      <c r="Q23" s="20">
        <v>3.5259549461312441E-2</v>
      </c>
      <c r="R23" s="20">
        <v>3.5475578406169668E-2</v>
      </c>
      <c r="S23" s="20">
        <v>3.1504617055947856E-2</v>
      </c>
      <c r="T23" s="20">
        <v>2.9633933759442184E-2</v>
      </c>
      <c r="U23" s="20">
        <v>2.8794241151769647E-2</v>
      </c>
      <c r="V23" s="20">
        <v>2.8134556574923548E-2</v>
      </c>
      <c r="W23" s="20">
        <v>2.7670527670527672E-2</v>
      </c>
    </row>
    <row r="24" spans="2:23" x14ac:dyDescent="0.2">
      <c r="B24" s="4" t="s">
        <v>27</v>
      </c>
      <c r="C24" s="20">
        <v>2.2047911808352767E-2</v>
      </c>
      <c r="D24" s="20">
        <v>2.2506619593998235E-2</v>
      </c>
      <c r="E24" s="20">
        <v>2.1998166819431713E-2</v>
      </c>
      <c r="F24" s="20">
        <v>2.3641851106639838E-2</v>
      </c>
      <c r="G24" s="20">
        <v>2.3835029459025173E-2</v>
      </c>
      <c r="H24" s="20">
        <v>2.4113475177304965E-2</v>
      </c>
      <c r="I24" s="20">
        <v>2.4636390620362124E-2</v>
      </c>
      <c r="J24" s="20">
        <v>2.328469419434958E-2</v>
      </c>
      <c r="K24" s="20">
        <v>2.2430532306662202E-2</v>
      </c>
      <c r="L24" s="20">
        <v>2.3602033405954976E-2</v>
      </c>
      <c r="M24" s="20">
        <v>2.3597678916827854E-2</v>
      </c>
      <c r="N24" s="20">
        <v>2.3236163920574569E-2</v>
      </c>
      <c r="O24" s="20">
        <v>2.2737608003638016E-2</v>
      </c>
      <c r="P24" s="20">
        <v>2.2685185185185187E-2</v>
      </c>
      <c r="Q24" s="20">
        <v>2.3996082272282077E-2</v>
      </c>
      <c r="R24" s="20">
        <v>2.313624678663239E-2</v>
      </c>
      <c r="S24" s="20">
        <v>2.3356871265616513E-2</v>
      </c>
      <c r="T24" s="20">
        <v>2.4985473561882625E-2</v>
      </c>
      <c r="U24" s="20">
        <v>2.399520095980804E-2</v>
      </c>
      <c r="V24" s="20">
        <v>2.3853211009174313E-2</v>
      </c>
      <c r="W24" s="20">
        <v>2.5740025740025738E-2</v>
      </c>
    </row>
    <row r="25" spans="2:23" x14ac:dyDescent="0.2">
      <c r="B25" s="4" t="s">
        <v>20</v>
      </c>
      <c r="C25" s="20">
        <v>2.0563917744329023E-2</v>
      </c>
      <c r="D25" s="20">
        <v>2.0741394527802295E-2</v>
      </c>
      <c r="E25" s="20">
        <v>2.0394133822181484E-2</v>
      </c>
      <c r="F25" s="20">
        <v>2.0372233400402416E-2</v>
      </c>
      <c r="G25" s="20">
        <v>2.088912694161757E-2</v>
      </c>
      <c r="H25" s="20">
        <v>2.070921985815603E-2</v>
      </c>
      <c r="I25" s="20">
        <v>2.0480854853072127E-2</v>
      </c>
      <c r="J25" s="20">
        <v>2.0800993480285624E-2</v>
      </c>
      <c r="K25" s="20">
        <v>2.1426180113826583E-2</v>
      </c>
      <c r="L25" s="20">
        <v>2.2149600580973129E-2</v>
      </c>
      <c r="M25" s="20">
        <v>2.0889748549323017E-2</v>
      </c>
      <c r="N25" s="20">
        <v>2.0701309674693705E-2</v>
      </c>
      <c r="O25" s="20">
        <v>2.1373351523419737E-2</v>
      </c>
      <c r="P25" s="20">
        <v>1.9907407407407408E-2</v>
      </c>
      <c r="Q25" s="20">
        <v>2.0568070519098921E-2</v>
      </c>
      <c r="R25" s="20">
        <v>2.056555269922879E-2</v>
      </c>
      <c r="S25" s="20">
        <v>2.0097772949483977E-2</v>
      </c>
      <c r="T25" s="20">
        <v>2.2080185938407902E-2</v>
      </c>
      <c r="U25" s="20">
        <v>2.3395320935812838E-2</v>
      </c>
      <c r="V25" s="20">
        <v>2.3241590214067277E-2</v>
      </c>
      <c r="W25" s="20">
        <v>2.4453024453024452E-2</v>
      </c>
    </row>
    <row r="26" spans="2:23" x14ac:dyDescent="0.2">
      <c r="B26" s="4" t="s">
        <v>19</v>
      </c>
      <c r="C26" s="20">
        <v>2.7983888064447741E-2</v>
      </c>
      <c r="D26" s="20">
        <v>2.6478375992939101E-2</v>
      </c>
      <c r="E26" s="20">
        <v>2.7039413382218148E-2</v>
      </c>
      <c r="F26" s="20">
        <v>2.6911468812877263E-2</v>
      </c>
      <c r="G26" s="20">
        <v>2.5441885377611141E-2</v>
      </c>
      <c r="H26" s="20">
        <v>2.4680851063829789E-2</v>
      </c>
      <c r="I26" s="20">
        <v>2.3745918670228554E-2</v>
      </c>
      <c r="J26" s="20">
        <v>2.4216081962123565E-2</v>
      </c>
      <c r="K26" s="20">
        <v>2.3434884499497825E-2</v>
      </c>
      <c r="L26" s="20">
        <v>2.4691358024691357E-2</v>
      </c>
      <c r="M26" s="20">
        <v>2.4758220502901353E-2</v>
      </c>
      <c r="N26" s="20">
        <v>2.7038445289395859E-2</v>
      </c>
      <c r="O26" s="20">
        <v>2.6375625284220099E-2</v>
      </c>
      <c r="P26" s="20">
        <v>2.5462962962962962E-2</v>
      </c>
      <c r="Q26" s="20">
        <v>2.4975514201762979E-2</v>
      </c>
      <c r="R26" s="20">
        <v>2.4164524421593829E-2</v>
      </c>
      <c r="S26" s="20">
        <v>2.2813688212927757E-2</v>
      </c>
      <c r="T26" s="20">
        <v>2.3823358512492735E-2</v>
      </c>
      <c r="U26" s="20">
        <v>2.4595080983803239E-2</v>
      </c>
      <c r="V26" s="20">
        <v>2.3853211009174313E-2</v>
      </c>
      <c r="W26" s="20">
        <v>2.3166023166023165E-2</v>
      </c>
    </row>
    <row r="27" spans="2:23" x14ac:dyDescent="0.2">
      <c r="B27" s="4" t="s">
        <v>45</v>
      </c>
      <c r="C27" s="20">
        <v>1.5263938944244222E-2</v>
      </c>
      <c r="D27" s="20">
        <v>1.5225066195939982E-2</v>
      </c>
      <c r="E27" s="20">
        <v>1.5582034830430797E-2</v>
      </c>
      <c r="F27" s="20">
        <v>1.6096579476861168E-2</v>
      </c>
      <c r="G27" s="20">
        <v>1.6068559185859668E-2</v>
      </c>
      <c r="H27" s="20">
        <v>1.6453900709219857E-2</v>
      </c>
      <c r="I27" s="20">
        <v>1.6325319085782133E-2</v>
      </c>
      <c r="J27" s="20">
        <v>1.614405464141571E-2</v>
      </c>
      <c r="K27" s="20">
        <v>1.7073987278205558E-2</v>
      </c>
      <c r="L27" s="20">
        <v>1.7066085693536674E-2</v>
      </c>
      <c r="M27" s="20">
        <v>1.7021276595744681E-2</v>
      </c>
      <c r="N27" s="20">
        <v>1.8166455428812844E-2</v>
      </c>
      <c r="O27" s="20">
        <v>1.8644838562983174E-2</v>
      </c>
      <c r="P27" s="20">
        <v>1.8518518518518517E-2</v>
      </c>
      <c r="Q27" s="20">
        <v>1.9588638589618023E-2</v>
      </c>
      <c r="R27" s="20">
        <v>1.9537275064267352E-2</v>
      </c>
      <c r="S27" s="20">
        <v>1.9554589896795219E-2</v>
      </c>
      <c r="T27" s="20">
        <v>1.8593840790238233E-2</v>
      </c>
      <c r="U27" s="20">
        <v>2.0395920815836834E-2</v>
      </c>
      <c r="V27" s="20">
        <v>2.0183486238532111E-2</v>
      </c>
      <c r="W27" s="20">
        <v>2.0592020592020591E-2</v>
      </c>
    </row>
    <row r="28" spans="2:23" x14ac:dyDescent="0.2">
      <c r="B28" s="4" t="s">
        <v>12</v>
      </c>
      <c r="C28" s="20">
        <v>2.565189739241043E-2</v>
      </c>
      <c r="D28" s="20">
        <v>2.4492497793468668E-2</v>
      </c>
      <c r="E28" s="20">
        <v>2.4060494958753436E-2</v>
      </c>
      <c r="F28" s="20">
        <v>2.3641851106639838E-2</v>
      </c>
      <c r="G28" s="20">
        <v>2.3031601499732192E-2</v>
      </c>
      <c r="H28" s="20">
        <v>2.326241134751773E-2</v>
      </c>
      <c r="I28" s="20">
        <v>2.2855446720094985E-2</v>
      </c>
      <c r="J28" s="20">
        <v>2.2663769015833592E-2</v>
      </c>
      <c r="K28" s="20">
        <v>2.3100100435219283E-2</v>
      </c>
      <c r="L28" s="20">
        <v>2.1423384168482208E-2</v>
      </c>
      <c r="M28" s="20">
        <v>2.1663442940038684E-2</v>
      </c>
      <c r="N28" s="20">
        <v>2.0701309674693705E-2</v>
      </c>
      <c r="O28" s="20">
        <v>2.0463847203274217E-2</v>
      </c>
      <c r="P28" s="20">
        <v>1.8518518518518517E-2</v>
      </c>
      <c r="Q28" s="20">
        <v>1.8609206660137122E-2</v>
      </c>
      <c r="R28" s="20">
        <v>1.8508997429305913E-2</v>
      </c>
      <c r="S28" s="20">
        <v>1.9554589896795219E-2</v>
      </c>
      <c r="T28" s="20">
        <v>2.0337013364323069E-2</v>
      </c>
      <c r="U28" s="20">
        <v>2.0995800839832032E-2</v>
      </c>
      <c r="V28" s="20">
        <v>2.1406727828746176E-2</v>
      </c>
      <c r="W28" s="20">
        <v>1.9305019305019305E-2</v>
      </c>
    </row>
    <row r="29" spans="2:23" x14ac:dyDescent="0.2">
      <c r="B29" s="4" t="s">
        <v>5</v>
      </c>
      <c r="C29" s="20">
        <v>1.9503921984312063E-2</v>
      </c>
      <c r="D29" s="20">
        <v>1.9417475728155338E-2</v>
      </c>
      <c r="E29" s="20">
        <v>2.0164986251145739E-2</v>
      </c>
      <c r="F29" s="20">
        <v>1.9869215291750501E-2</v>
      </c>
      <c r="G29" s="20">
        <v>1.9817889662560258E-2</v>
      </c>
      <c r="H29" s="20">
        <v>2.0425531914893616E-2</v>
      </c>
      <c r="I29" s="20">
        <v>2.0480854853072127E-2</v>
      </c>
      <c r="J29" s="20">
        <v>1.9869605712511642E-2</v>
      </c>
      <c r="K29" s="20">
        <v>2.0087043856712422E-2</v>
      </c>
      <c r="L29" s="20">
        <v>2.0334059549745823E-2</v>
      </c>
      <c r="M29" s="20">
        <v>1.9729206963249517E-2</v>
      </c>
      <c r="N29" s="20">
        <v>2.0701309674693705E-2</v>
      </c>
      <c r="O29" s="20">
        <v>2.0463847203274217E-2</v>
      </c>
      <c r="P29" s="20">
        <v>2.0833333333333332E-2</v>
      </c>
      <c r="Q29" s="20">
        <v>1.9098922624877571E-2</v>
      </c>
      <c r="R29" s="20">
        <v>1.7994858611825194E-2</v>
      </c>
      <c r="S29" s="20">
        <v>1.8468223791417708E-2</v>
      </c>
      <c r="T29" s="20">
        <v>1.9755955839628123E-2</v>
      </c>
      <c r="U29" s="20">
        <v>1.859628074385123E-2</v>
      </c>
      <c r="V29" s="20">
        <v>1.9571865443425075E-2</v>
      </c>
      <c r="W29" s="20">
        <v>1.9305019305019305E-2</v>
      </c>
    </row>
    <row r="30" spans="2:23" x14ac:dyDescent="0.2">
      <c r="B30" s="4" t="s">
        <v>10</v>
      </c>
      <c r="C30" s="20">
        <v>1.6959932160271359E-2</v>
      </c>
      <c r="D30" s="20">
        <v>1.7210944395410415E-2</v>
      </c>
      <c r="E30" s="20">
        <v>1.7186067827681027E-2</v>
      </c>
      <c r="F30" s="20">
        <v>1.7102615694164991E-2</v>
      </c>
      <c r="G30" s="20">
        <v>1.6604177825388325E-2</v>
      </c>
      <c r="H30" s="20">
        <v>1.7021276595744681E-2</v>
      </c>
      <c r="I30" s="20">
        <v>1.7809439002671415E-2</v>
      </c>
      <c r="J30" s="20">
        <v>1.8006830176963674E-2</v>
      </c>
      <c r="K30" s="20">
        <v>1.9417475728155338E-2</v>
      </c>
      <c r="L30" s="20">
        <v>1.9607843137254902E-2</v>
      </c>
      <c r="M30" s="20">
        <v>1.8568665377176014E-2</v>
      </c>
      <c r="N30" s="20">
        <v>1.8166455428812844E-2</v>
      </c>
      <c r="O30" s="20">
        <v>1.8644838562983174E-2</v>
      </c>
      <c r="P30" s="20">
        <v>1.8981481481481481E-2</v>
      </c>
      <c r="Q30" s="20">
        <v>1.9098922624877571E-2</v>
      </c>
      <c r="R30" s="20">
        <v>1.9023136246786632E-2</v>
      </c>
      <c r="S30" s="20">
        <v>1.8468223791417708E-2</v>
      </c>
      <c r="T30" s="20">
        <v>1.801278326554329E-2</v>
      </c>
      <c r="U30" s="20">
        <v>1.7996400719856028E-2</v>
      </c>
      <c r="V30" s="20">
        <v>1.834862385321101E-2</v>
      </c>
      <c r="W30" s="20">
        <v>1.8018018018018018E-2</v>
      </c>
    </row>
    <row r="31" spans="2:23" x14ac:dyDescent="0.2">
      <c r="B31" s="4" t="s">
        <v>9</v>
      </c>
      <c r="C31" s="20">
        <v>2.4803900784396864E-2</v>
      </c>
      <c r="D31" s="20">
        <v>2.4933804060017651E-2</v>
      </c>
      <c r="E31" s="20">
        <v>2.5893675527039414E-2</v>
      </c>
      <c r="F31" s="20">
        <v>2.4899396378269618E-2</v>
      </c>
      <c r="G31" s="20">
        <v>2.5441885377611141E-2</v>
      </c>
      <c r="H31" s="20">
        <v>2.6666666666666668E-2</v>
      </c>
      <c r="I31" s="20">
        <v>2.6417334520629266E-2</v>
      </c>
      <c r="J31" s="20">
        <v>2.6389320086929523E-2</v>
      </c>
      <c r="K31" s="20">
        <v>2.5443588885169066E-2</v>
      </c>
      <c r="L31" s="20">
        <v>2.4328249818445898E-2</v>
      </c>
      <c r="M31" s="20">
        <v>2.2823984526112187E-2</v>
      </c>
      <c r="N31" s="20">
        <v>2.1546261089987327E-2</v>
      </c>
      <c r="O31" s="20">
        <v>2.0918599363346977E-2</v>
      </c>
      <c r="P31" s="20">
        <v>1.8981481481481481E-2</v>
      </c>
      <c r="Q31" s="20">
        <v>2.1057786483839373E-2</v>
      </c>
      <c r="R31" s="20">
        <v>1.9023136246786632E-2</v>
      </c>
      <c r="S31" s="20">
        <v>1.8468223791417708E-2</v>
      </c>
      <c r="T31" s="20">
        <v>1.9174898314933179E-2</v>
      </c>
      <c r="U31" s="20">
        <v>1.859628074385123E-2</v>
      </c>
      <c r="V31" s="20">
        <v>1.8960244648318043E-2</v>
      </c>
      <c r="W31" s="20">
        <v>1.6731016731016731E-2</v>
      </c>
    </row>
    <row r="32" spans="2:23" x14ac:dyDescent="0.2">
      <c r="B32" s="4" t="s">
        <v>49</v>
      </c>
      <c r="C32" s="20">
        <v>1.6323934704261182E-2</v>
      </c>
      <c r="D32" s="20">
        <v>1.5887025595763458E-2</v>
      </c>
      <c r="E32" s="20">
        <v>1.5123739688359304E-2</v>
      </c>
      <c r="F32" s="20">
        <v>1.5090543259557344E-2</v>
      </c>
      <c r="G32" s="20">
        <v>1.4729512587038029E-2</v>
      </c>
      <c r="H32" s="20">
        <v>1.4184397163120567E-2</v>
      </c>
      <c r="I32" s="20">
        <v>1.4544375185514989E-2</v>
      </c>
      <c r="J32" s="20">
        <v>1.4902204284383732E-2</v>
      </c>
      <c r="K32" s="20">
        <v>1.4730498828255775E-2</v>
      </c>
      <c r="L32" s="20">
        <v>1.5250544662309368E-2</v>
      </c>
      <c r="M32" s="20">
        <v>1.5473887814313346E-2</v>
      </c>
      <c r="N32" s="20">
        <v>1.4786649767638362E-2</v>
      </c>
      <c r="O32" s="20">
        <v>1.4552069122328331E-2</v>
      </c>
      <c r="P32" s="20">
        <v>1.4351851851851852E-2</v>
      </c>
      <c r="Q32" s="20">
        <v>1.4201762977473066E-2</v>
      </c>
      <c r="R32" s="20">
        <v>1.4395886889460155E-2</v>
      </c>
      <c r="S32" s="20">
        <v>1.5209125475285171E-2</v>
      </c>
      <c r="T32" s="20">
        <v>1.452643811737362E-2</v>
      </c>
      <c r="U32" s="20">
        <v>1.4397120575884824E-2</v>
      </c>
      <c r="V32" s="20">
        <v>1.5902140672782873E-2</v>
      </c>
      <c r="W32" s="20">
        <v>1.5444015444015444E-2</v>
      </c>
    </row>
    <row r="33" spans="2:23" x14ac:dyDescent="0.2">
      <c r="B33" s="4" t="s">
        <v>4</v>
      </c>
      <c r="C33" s="20">
        <v>1.7171931312274753E-2</v>
      </c>
      <c r="D33" s="20">
        <v>1.7652250661959398E-2</v>
      </c>
      <c r="E33" s="20">
        <v>1.7415215398716773E-2</v>
      </c>
      <c r="F33" s="20">
        <v>1.6851106639839034E-2</v>
      </c>
      <c r="G33" s="20">
        <v>1.5800749866095341E-2</v>
      </c>
      <c r="H33" s="20">
        <v>1.5886524822695036E-2</v>
      </c>
      <c r="I33" s="20">
        <v>1.543484713564856E-2</v>
      </c>
      <c r="J33" s="20">
        <v>1.552312946289972E-2</v>
      </c>
      <c r="K33" s="20">
        <v>1.4395714763977234E-2</v>
      </c>
      <c r="L33" s="20">
        <v>1.4161220043572984E-2</v>
      </c>
      <c r="M33" s="20">
        <v>1.3926499032882012E-2</v>
      </c>
      <c r="N33" s="20">
        <v>1.436417405999155E-2</v>
      </c>
      <c r="O33" s="20">
        <v>1.5006821282401092E-2</v>
      </c>
      <c r="P33" s="20">
        <v>1.5740740740740739E-2</v>
      </c>
      <c r="Q33" s="20">
        <v>1.6160626836434867E-2</v>
      </c>
      <c r="R33" s="20">
        <v>1.5938303341902313E-2</v>
      </c>
      <c r="S33" s="20">
        <v>1.5752308527973928E-2</v>
      </c>
      <c r="T33" s="20">
        <v>1.5107495642068565E-2</v>
      </c>
      <c r="U33" s="20">
        <v>1.4997000599880024E-2</v>
      </c>
      <c r="V33" s="20">
        <v>1.6513761467889909E-2</v>
      </c>
      <c r="W33" s="20">
        <v>1.4157014157014158E-2</v>
      </c>
    </row>
    <row r="34" spans="2:23" x14ac:dyDescent="0.2">
      <c r="B34" s="4" t="s">
        <v>51</v>
      </c>
      <c r="C34" s="20">
        <v>1.165995336018656E-2</v>
      </c>
      <c r="D34" s="20">
        <v>1.1694616063548102E-2</v>
      </c>
      <c r="E34" s="20">
        <v>1.1686526122823098E-2</v>
      </c>
      <c r="F34" s="20">
        <v>1.1317907444668008E-2</v>
      </c>
      <c r="G34" s="20">
        <v>1.1783610069630423E-2</v>
      </c>
      <c r="H34" s="20">
        <v>1.1347517730496455E-2</v>
      </c>
      <c r="I34" s="20">
        <v>1.1576135351736421E-2</v>
      </c>
      <c r="J34" s="20">
        <v>1.1797578391803787E-2</v>
      </c>
      <c r="K34" s="20">
        <v>1.1382658185470372E-2</v>
      </c>
      <c r="L34" s="20">
        <v>1.1982570806100218E-2</v>
      </c>
      <c r="M34" s="20">
        <v>1.276595744680851E-2</v>
      </c>
      <c r="N34" s="20">
        <v>1.309674693705112E-2</v>
      </c>
      <c r="O34" s="20">
        <v>1.4097316962255571E-2</v>
      </c>
      <c r="P34" s="20">
        <v>1.3888888888888888E-2</v>
      </c>
      <c r="Q34" s="20">
        <v>1.4201762977473066E-2</v>
      </c>
      <c r="R34" s="20">
        <v>1.5424164524421594E-2</v>
      </c>
      <c r="S34" s="20">
        <v>1.5209125475285171E-2</v>
      </c>
      <c r="T34" s="20">
        <v>1.5107495642068565E-2</v>
      </c>
      <c r="U34" s="20">
        <v>1.4997000599880024E-2</v>
      </c>
      <c r="V34" s="20">
        <v>1.4067278287461774E-2</v>
      </c>
      <c r="W34" s="20">
        <v>1.3513513513513514E-2</v>
      </c>
    </row>
    <row r="35" spans="2:23" x14ac:dyDescent="0.2">
      <c r="B35" s="4" t="s">
        <v>21</v>
      </c>
      <c r="C35" s="20">
        <v>1.399194403222387E-2</v>
      </c>
      <c r="D35" s="20">
        <v>1.2356575463371581E-2</v>
      </c>
      <c r="E35" s="20">
        <v>1.2144821264894592E-2</v>
      </c>
      <c r="F35" s="20">
        <v>9.8088531187122737E-3</v>
      </c>
      <c r="G35" s="20">
        <v>9.9089448312801292E-3</v>
      </c>
      <c r="H35" s="20">
        <v>9.3617021276595751E-3</v>
      </c>
      <c r="I35" s="20">
        <v>9.4983674680914221E-3</v>
      </c>
      <c r="J35" s="20">
        <v>9.624340266997827E-3</v>
      </c>
      <c r="K35" s="20">
        <v>1.0378305992634751E-2</v>
      </c>
      <c r="L35" s="20">
        <v>1.0530137981118372E-2</v>
      </c>
      <c r="M35" s="20">
        <v>1.1218568665377175E-2</v>
      </c>
      <c r="N35" s="20">
        <v>1.0984368398817067E-2</v>
      </c>
      <c r="O35" s="20">
        <v>1.0914051841746248E-2</v>
      </c>
      <c r="P35" s="20">
        <v>1.0648148148148148E-2</v>
      </c>
      <c r="Q35" s="20">
        <v>1.1753183153770812E-2</v>
      </c>
      <c r="R35" s="20">
        <v>1.0796915167095116E-2</v>
      </c>
      <c r="S35" s="20">
        <v>1.1950027159152634E-2</v>
      </c>
      <c r="T35" s="20">
        <v>1.2202208018593841E-2</v>
      </c>
      <c r="U35" s="20">
        <v>1.259748050389922E-2</v>
      </c>
      <c r="V35" s="20">
        <v>1.2844036697247707E-2</v>
      </c>
      <c r="W35" s="20">
        <v>1.2870012870012869E-2</v>
      </c>
    </row>
    <row r="36" spans="2:23" x14ac:dyDescent="0.2">
      <c r="B36" s="4" t="s">
        <v>30</v>
      </c>
      <c r="C36" s="20">
        <v>1.5051939792240831E-2</v>
      </c>
      <c r="D36" s="20">
        <v>1.5666372462488969E-2</v>
      </c>
      <c r="E36" s="20">
        <v>1.6040329972502293E-2</v>
      </c>
      <c r="F36" s="20">
        <v>1.53420523138833E-2</v>
      </c>
      <c r="G36" s="20">
        <v>1.6068559185859668E-2</v>
      </c>
      <c r="H36" s="20">
        <v>1.4468085106382979E-2</v>
      </c>
      <c r="I36" s="20">
        <v>1.3653903235381419E-2</v>
      </c>
      <c r="J36" s="20">
        <v>1.3660353927351754E-2</v>
      </c>
      <c r="K36" s="20">
        <v>1.4060930699698694E-2</v>
      </c>
      <c r="L36" s="20">
        <v>1.1619462599854757E-2</v>
      </c>
      <c r="M36" s="20">
        <v>1.160541586073501E-2</v>
      </c>
      <c r="N36" s="20">
        <v>1.1406844106463879E-2</v>
      </c>
      <c r="O36" s="20">
        <v>1.227830832196453E-2</v>
      </c>
      <c r="P36" s="20">
        <v>1.2500000000000001E-2</v>
      </c>
      <c r="Q36" s="20">
        <v>1.2242899118511263E-2</v>
      </c>
      <c r="R36" s="20">
        <v>1.0796915167095116E-2</v>
      </c>
      <c r="S36" s="20">
        <v>1.3036393264530146E-2</v>
      </c>
      <c r="T36" s="20">
        <v>1.2202208018593841E-2</v>
      </c>
      <c r="U36" s="20">
        <v>1.259748050389922E-2</v>
      </c>
      <c r="V36" s="20">
        <v>1.1620795107033639E-2</v>
      </c>
      <c r="W36" s="20">
        <v>1.2870012870012869E-2</v>
      </c>
    </row>
    <row r="37" spans="2:23" x14ac:dyDescent="0.2">
      <c r="B37" s="4" t="s">
        <v>37</v>
      </c>
      <c r="C37" s="20">
        <v>7.8439686241255028E-3</v>
      </c>
      <c r="D37" s="20">
        <v>7.7228596646072376E-3</v>
      </c>
      <c r="E37" s="20">
        <v>8.0201649862511465E-3</v>
      </c>
      <c r="F37" s="20">
        <v>8.2997987927565398E-3</v>
      </c>
      <c r="G37" s="20">
        <v>8.837707552222818E-3</v>
      </c>
      <c r="H37" s="20">
        <v>9.3617021276595751E-3</v>
      </c>
      <c r="I37" s="20">
        <v>9.4983674680914221E-3</v>
      </c>
      <c r="J37" s="20">
        <v>9.0034150884818372E-3</v>
      </c>
      <c r="K37" s="20">
        <v>9.7087378640776691E-3</v>
      </c>
      <c r="L37" s="20">
        <v>1.0167029774872912E-2</v>
      </c>
      <c r="M37" s="20">
        <v>9.2843326885880071E-3</v>
      </c>
      <c r="N37" s="20">
        <v>8.8719898605830166E-3</v>
      </c>
      <c r="O37" s="20">
        <v>8.6402910413824474E-3</v>
      </c>
      <c r="P37" s="20">
        <v>9.2592592592592587E-3</v>
      </c>
      <c r="Q37" s="20">
        <v>9.3046033300685609E-3</v>
      </c>
      <c r="R37" s="20">
        <v>9.7686375321336758E-3</v>
      </c>
      <c r="S37" s="20">
        <v>9.7772949483976093E-3</v>
      </c>
      <c r="T37" s="20">
        <v>1.0459035444509006E-2</v>
      </c>
      <c r="U37" s="20">
        <v>1.0797840431913617E-2</v>
      </c>
      <c r="V37" s="20">
        <v>1.0397553516819572E-2</v>
      </c>
      <c r="W37" s="20">
        <v>1.0939510939510939E-2</v>
      </c>
    </row>
    <row r="38" spans="2:23" x14ac:dyDescent="0.2">
      <c r="B38" s="4" t="s">
        <v>44</v>
      </c>
      <c r="C38" s="20">
        <v>1.1235955056179775E-2</v>
      </c>
      <c r="D38" s="20">
        <v>1.1473962930273611E-2</v>
      </c>
      <c r="E38" s="20">
        <v>1.1686526122823098E-2</v>
      </c>
      <c r="F38" s="20">
        <v>1.1820925553319919E-2</v>
      </c>
      <c r="G38" s="20">
        <v>1.2319228709159078E-2</v>
      </c>
      <c r="H38" s="20">
        <v>1.3333333333333334E-2</v>
      </c>
      <c r="I38" s="20">
        <v>1.2763431285247848E-2</v>
      </c>
      <c r="J38" s="20">
        <v>1.1487115802545793E-2</v>
      </c>
      <c r="K38" s="20">
        <v>1.1047874121191832E-2</v>
      </c>
      <c r="L38" s="20">
        <v>1.1982570806100218E-2</v>
      </c>
      <c r="M38" s="20">
        <v>1.276595744680851E-2</v>
      </c>
      <c r="N38" s="20">
        <v>1.309674693705112E-2</v>
      </c>
      <c r="O38" s="20">
        <v>1.3187812642110049E-2</v>
      </c>
      <c r="P38" s="20">
        <v>1.4351851851851852E-2</v>
      </c>
      <c r="Q38" s="20">
        <v>1.2732615083251714E-2</v>
      </c>
      <c r="R38" s="20">
        <v>1.1825192802056555E-2</v>
      </c>
      <c r="S38" s="20">
        <v>1.1950027159152634E-2</v>
      </c>
      <c r="T38" s="20">
        <v>1.1621150493898896E-2</v>
      </c>
      <c r="U38" s="20">
        <v>1.0797840431913617E-2</v>
      </c>
      <c r="V38" s="20">
        <v>1.0397553516819572E-2</v>
      </c>
      <c r="W38" s="20">
        <v>1.0939510939510939E-2</v>
      </c>
    </row>
    <row r="39" spans="2:23" x14ac:dyDescent="0.2">
      <c r="B39" s="4" t="s">
        <v>41</v>
      </c>
      <c r="C39" s="20">
        <v>1.05999576001696E-2</v>
      </c>
      <c r="D39" s="20">
        <v>1.1032656663724626E-2</v>
      </c>
      <c r="E39" s="20">
        <v>1.0999083409715857E-2</v>
      </c>
      <c r="F39" s="20">
        <v>1.1317907444668008E-2</v>
      </c>
      <c r="G39" s="20">
        <v>1.1247991430101767E-2</v>
      </c>
      <c r="H39" s="20">
        <v>1.1914893617021277E-2</v>
      </c>
      <c r="I39" s="20">
        <v>1.1872959335114277E-2</v>
      </c>
      <c r="J39" s="20">
        <v>1.0555728034771811E-2</v>
      </c>
      <c r="K39" s="20">
        <v>1.1382658185470372E-2</v>
      </c>
      <c r="L39" s="20">
        <v>1.1256354393609296E-2</v>
      </c>
      <c r="M39" s="20">
        <v>1.1992263056092843E-2</v>
      </c>
      <c r="N39" s="20">
        <v>1.1829319814110688E-2</v>
      </c>
      <c r="O39" s="20">
        <v>1.1368804001819008E-2</v>
      </c>
      <c r="P39" s="20">
        <v>1.1574074074074073E-2</v>
      </c>
      <c r="Q39" s="20">
        <v>1.1263467189030362E-2</v>
      </c>
      <c r="R39" s="20">
        <v>1.1825192802056555E-2</v>
      </c>
      <c r="S39" s="20">
        <v>1.1406844106463879E-2</v>
      </c>
      <c r="T39" s="20">
        <v>1.1621150493898896E-2</v>
      </c>
      <c r="U39" s="20">
        <v>1.1397720455908818E-2</v>
      </c>
      <c r="V39" s="20">
        <v>1.1009174311926606E-2</v>
      </c>
      <c r="W39" s="20">
        <v>1.0939510939510939E-2</v>
      </c>
    </row>
    <row r="40" spans="2:23" x14ac:dyDescent="0.2">
      <c r="B40" s="4" t="s">
        <v>6</v>
      </c>
      <c r="C40" s="20">
        <v>1.3779944880220479E-2</v>
      </c>
      <c r="D40" s="20">
        <v>1.3459841129744042E-2</v>
      </c>
      <c r="E40" s="20">
        <v>1.3061411549037579E-2</v>
      </c>
      <c r="F40" s="20">
        <v>1.3329979879275655E-2</v>
      </c>
      <c r="G40" s="20">
        <v>1.2587038028923407E-2</v>
      </c>
      <c r="H40" s="20">
        <v>1.24822695035461E-2</v>
      </c>
      <c r="I40" s="20">
        <v>1.3060255268625705E-2</v>
      </c>
      <c r="J40" s="20">
        <v>1.3039428748835765E-2</v>
      </c>
      <c r="K40" s="20">
        <v>1.3391362571141614E-2</v>
      </c>
      <c r="L40" s="20">
        <v>1.3435003631082063E-2</v>
      </c>
      <c r="M40" s="20">
        <v>1.3926499032882012E-2</v>
      </c>
      <c r="N40" s="20">
        <v>1.4786649767638362E-2</v>
      </c>
      <c r="O40" s="20">
        <v>1.4097316962255571E-2</v>
      </c>
      <c r="P40" s="20">
        <v>1.3425925925925926E-2</v>
      </c>
      <c r="Q40" s="20">
        <v>1.4201762977473066E-2</v>
      </c>
      <c r="R40" s="20">
        <v>1.5424164524421594E-2</v>
      </c>
      <c r="S40" s="20">
        <v>1.5209125475285171E-2</v>
      </c>
      <c r="T40" s="20">
        <v>1.452643811737362E-2</v>
      </c>
      <c r="U40" s="20">
        <v>1.3797240551889621E-2</v>
      </c>
      <c r="V40" s="20">
        <v>1.2232415902140673E-2</v>
      </c>
      <c r="W40" s="20">
        <v>1.0939510939510939E-2</v>
      </c>
    </row>
    <row r="41" spans="2:23" x14ac:dyDescent="0.2">
      <c r="B41" s="4" t="s">
        <v>47</v>
      </c>
      <c r="C41" s="20">
        <v>9.3279626881492481E-3</v>
      </c>
      <c r="D41" s="20">
        <v>9.0467784642541925E-3</v>
      </c>
      <c r="E41" s="20">
        <v>8.9367552703941335E-3</v>
      </c>
      <c r="F41" s="20">
        <v>9.3058350100603624E-3</v>
      </c>
      <c r="G41" s="20">
        <v>1.0176754151044456E-2</v>
      </c>
      <c r="H41" s="20">
        <v>1.049645390070922E-2</v>
      </c>
      <c r="I41" s="20">
        <v>1.0388839418224993E-2</v>
      </c>
      <c r="J41" s="20">
        <v>1.0555728034771811E-2</v>
      </c>
      <c r="K41" s="20">
        <v>9.7087378640776691E-3</v>
      </c>
      <c r="L41" s="20">
        <v>9.0777051561365292E-3</v>
      </c>
      <c r="M41" s="20">
        <v>9.6711798839458421E-3</v>
      </c>
      <c r="N41" s="20">
        <v>9.2944655682298261E-3</v>
      </c>
      <c r="O41" s="20">
        <v>1.0004547521600727E-2</v>
      </c>
      <c r="P41" s="20">
        <v>1.0185185185185186E-2</v>
      </c>
      <c r="Q41" s="20">
        <v>9.3046033300685609E-3</v>
      </c>
      <c r="R41" s="20">
        <v>8.7403598971722372E-3</v>
      </c>
      <c r="S41" s="20">
        <v>9.7772949483976093E-3</v>
      </c>
      <c r="T41" s="20">
        <v>1.0459035444509006E-2</v>
      </c>
      <c r="U41" s="20">
        <v>9.5980803839232146E-3</v>
      </c>
      <c r="V41" s="20">
        <v>1.0397553516819572E-2</v>
      </c>
      <c r="W41" s="20">
        <v>9.6525096525096523E-3</v>
      </c>
    </row>
    <row r="42" spans="2:23" x14ac:dyDescent="0.2">
      <c r="B42" s="4" t="s">
        <v>24</v>
      </c>
      <c r="C42" s="20">
        <v>1.6323934704261182E-2</v>
      </c>
      <c r="D42" s="20">
        <v>1.6107678729037952E-2</v>
      </c>
      <c r="E42" s="20">
        <v>1.5811182401466544E-2</v>
      </c>
      <c r="F42" s="20">
        <v>1.5593561368209255E-2</v>
      </c>
      <c r="G42" s="20">
        <v>1.5265131226566685E-2</v>
      </c>
      <c r="H42" s="20">
        <v>1.5319148936170212E-2</v>
      </c>
      <c r="I42" s="20">
        <v>1.4841199168892847E-2</v>
      </c>
      <c r="J42" s="20">
        <v>1.4281279105867743E-2</v>
      </c>
      <c r="K42" s="20">
        <v>1.5400066956812855E-2</v>
      </c>
      <c r="L42" s="20">
        <v>1.597676107480029E-2</v>
      </c>
      <c r="M42" s="20">
        <v>1.4700193423597678E-2</v>
      </c>
      <c r="N42" s="20">
        <v>1.5209125475285171E-2</v>
      </c>
      <c r="O42" s="20">
        <v>1.3642564802182811E-2</v>
      </c>
      <c r="P42" s="20">
        <v>1.2962962962962963E-2</v>
      </c>
      <c r="Q42" s="20">
        <v>1.1753183153770812E-2</v>
      </c>
      <c r="R42" s="20">
        <v>1.1825192802056555E-2</v>
      </c>
      <c r="S42" s="20">
        <v>1.1950027159152634E-2</v>
      </c>
      <c r="T42" s="20">
        <v>1.0459035444509006E-2</v>
      </c>
      <c r="U42" s="20">
        <v>9.5980803839232146E-3</v>
      </c>
      <c r="V42" s="20">
        <v>9.7859327217125376E-3</v>
      </c>
      <c r="W42" s="20">
        <v>9.6525096525096523E-3</v>
      </c>
    </row>
    <row r="43" spans="2:23" x14ac:dyDescent="0.2">
      <c r="B43" s="4" t="s">
        <v>14</v>
      </c>
      <c r="C43" s="20">
        <v>1.05999576001696E-2</v>
      </c>
      <c r="D43" s="20">
        <v>1.0591350397175641E-2</v>
      </c>
      <c r="E43" s="20">
        <v>1.0769935838680109E-2</v>
      </c>
      <c r="F43" s="20">
        <v>9.8088531187122737E-3</v>
      </c>
      <c r="G43" s="20">
        <v>9.3733261917514736E-3</v>
      </c>
      <c r="H43" s="20">
        <v>9.3617021276595751E-3</v>
      </c>
      <c r="I43" s="20">
        <v>8.9047195013357075E-3</v>
      </c>
      <c r="J43" s="20">
        <v>9.624340266997827E-3</v>
      </c>
      <c r="K43" s="20">
        <v>8.7043856712420483E-3</v>
      </c>
      <c r="L43" s="20">
        <v>8.3514887436456058E-3</v>
      </c>
      <c r="M43" s="20">
        <v>8.5106382978723406E-3</v>
      </c>
      <c r="N43" s="20">
        <v>8.8719898605830166E-3</v>
      </c>
      <c r="O43" s="20">
        <v>8.6402910413824474E-3</v>
      </c>
      <c r="P43" s="20">
        <v>9.7222222222222224E-3</v>
      </c>
      <c r="Q43" s="20">
        <v>9.3046033300685609E-3</v>
      </c>
      <c r="R43" s="20">
        <v>9.7686375321336758E-3</v>
      </c>
      <c r="S43" s="20">
        <v>9.7772949483976093E-3</v>
      </c>
      <c r="T43" s="20">
        <v>1.0459035444509006E-2</v>
      </c>
      <c r="U43" s="20">
        <v>9.5980803839232146E-3</v>
      </c>
      <c r="V43" s="20">
        <v>9.1743119266055051E-3</v>
      </c>
      <c r="W43" s="20">
        <v>9.6525096525096523E-3</v>
      </c>
    </row>
    <row r="44" spans="2:23" x14ac:dyDescent="0.2">
      <c r="B44" s="4" t="s">
        <v>28</v>
      </c>
      <c r="C44" s="20">
        <v>6.3599745601017593E-3</v>
      </c>
      <c r="D44" s="20">
        <v>6.3989408649602827E-3</v>
      </c>
      <c r="E44" s="20">
        <v>6.6452795600366633E-3</v>
      </c>
      <c r="F44" s="20">
        <v>7.0422535211267607E-3</v>
      </c>
      <c r="G44" s="20">
        <v>7.4986609534011782E-3</v>
      </c>
      <c r="H44" s="20">
        <v>7.9432624113475181E-3</v>
      </c>
      <c r="I44" s="20">
        <v>7.7174235678242799E-3</v>
      </c>
      <c r="J44" s="20">
        <v>8.3824899099658491E-3</v>
      </c>
      <c r="K44" s="20">
        <v>8.0348175426849678E-3</v>
      </c>
      <c r="L44" s="20">
        <v>7.6252723311546842E-3</v>
      </c>
      <c r="M44" s="20">
        <v>8.1237911025145073E-3</v>
      </c>
      <c r="N44" s="20">
        <v>7.6045627376425855E-3</v>
      </c>
      <c r="O44" s="20">
        <v>8.1855388813096858E-3</v>
      </c>
      <c r="P44" s="20">
        <v>8.7962962962962968E-3</v>
      </c>
      <c r="Q44" s="20">
        <v>8.3251714005876595E-3</v>
      </c>
      <c r="R44" s="20">
        <v>8.2262210796915161E-3</v>
      </c>
      <c r="S44" s="20">
        <v>8.1477457903313417E-3</v>
      </c>
      <c r="T44" s="20">
        <v>8.7158628704241715E-3</v>
      </c>
      <c r="U44" s="20">
        <v>8.9982003599280141E-3</v>
      </c>
      <c r="V44" s="20">
        <v>9.1743119266055051E-3</v>
      </c>
      <c r="W44" s="20">
        <v>9.0090090090090089E-3</v>
      </c>
    </row>
    <row r="45" spans="2:23" x14ac:dyDescent="0.2">
      <c r="B45" s="4" t="s">
        <v>15</v>
      </c>
      <c r="C45" s="20">
        <v>8.6919652321390713E-3</v>
      </c>
      <c r="D45" s="20">
        <v>8.1641659311562226E-3</v>
      </c>
      <c r="E45" s="20">
        <v>7.7910174152153984E-3</v>
      </c>
      <c r="F45" s="20">
        <v>7.545271629778672E-3</v>
      </c>
      <c r="G45" s="20">
        <v>7.766470273165506E-3</v>
      </c>
      <c r="H45" s="20">
        <v>8.2269503546099285E-3</v>
      </c>
      <c r="I45" s="20">
        <v>8.3110715345799946E-3</v>
      </c>
      <c r="J45" s="20">
        <v>8.6929524992238431E-3</v>
      </c>
      <c r="K45" s="20">
        <v>9.0391697355205886E-3</v>
      </c>
      <c r="L45" s="20">
        <v>8.7145969498910684E-3</v>
      </c>
      <c r="M45" s="20">
        <v>8.8974854932301738E-3</v>
      </c>
      <c r="N45" s="20">
        <v>9.2944655682298261E-3</v>
      </c>
      <c r="O45" s="20">
        <v>8.6402910413824474E-3</v>
      </c>
      <c r="P45" s="20">
        <v>9.2592592592592587E-3</v>
      </c>
      <c r="Q45" s="20">
        <v>8.3251714005876595E-3</v>
      </c>
      <c r="R45" s="20">
        <v>9.2544987146529565E-3</v>
      </c>
      <c r="S45" s="20">
        <v>8.690928843020097E-3</v>
      </c>
      <c r="T45" s="20">
        <v>9.2969203951191164E-3</v>
      </c>
      <c r="U45" s="20">
        <v>9.5980803839232146E-3</v>
      </c>
      <c r="V45" s="20">
        <v>9.7859327217125376E-3</v>
      </c>
      <c r="W45" s="20">
        <v>9.0090090090090089E-3</v>
      </c>
    </row>
    <row r="46" spans="2:23" x14ac:dyDescent="0.2">
      <c r="B46" s="4" t="s">
        <v>7</v>
      </c>
      <c r="C46" s="20">
        <v>1.3779944880220479E-2</v>
      </c>
      <c r="D46" s="20">
        <v>1.3680494263018535E-2</v>
      </c>
      <c r="E46" s="20">
        <v>1.3061411549037579E-2</v>
      </c>
      <c r="F46" s="20">
        <v>1.2826961770623743E-2</v>
      </c>
      <c r="G46" s="20">
        <v>1.2854847348687734E-2</v>
      </c>
      <c r="H46" s="20">
        <v>1.24822695035461E-2</v>
      </c>
      <c r="I46" s="20">
        <v>1.1872959335114277E-2</v>
      </c>
      <c r="J46" s="20">
        <v>1.1797578391803787E-2</v>
      </c>
      <c r="K46" s="20">
        <v>1.1717442249748912E-2</v>
      </c>
      <c r="L46" s="20">
        <v>1.1256354393609296E-2</v>
      </c>
      <c r="M46" s="20">
        <v>1.160541586073501E-2</v>
      </c>
      <c r="N46" s="20">
        <v>1.0561892691170258E-2</v>
      </c>
      <c r="O46" s="20">
        <v>1.0914051841746248E-2</v>
      </c>
      <c r="P46" s="20">
        <v>9.7222222222222224E-3</v>
      </c>
      <c r="Q46" s="20">
        <v>1.028403525954946E-2</v>
      </c>
      <c r="R46" s="20">
        <v>9.2544987146529565E-3</v>
      </c>
      <c r="S46" s="20">
        <v>8.690928843020097E-3</v>
      </c>
      <c r="T46" s="20">
        <v>8.1348053457292267E-3</v>
      </c>
      <c r="U46" s="20">
        <v>8.9982003599280141E-3</v>
      </c>
      <c r="V46" s="20">
        <v>7.9510703363914366E-3</v>
      </c>
      <c r="W46" s="20">
        <v>7.0785070785070788E-3</v>
      </c>
    </row>
    <row r="47" spans="2:23" x14ac:dyDescent="0.2">
      <c r="B47" s="4" t="s">
        <v>26</v>
      </c>
      <c r="C47" s="20">
        <v>5.5119779520881916E-3</v>
      </c>
      <c r="D47" s="20">
        <v>5.5163283318623128E-3</v>
      </c>
      <c r="E47" s="20">
        <v>4.8120989917506875E-3</v>
      </c>
      <c r="F47" s="20">
        <v>5.0301810865191147E-3</v>
      </c>
      <c r="G47" s="20">
        <v>5.0883770755222281E-3</v>
      </c>
      <c r="H47" s="20">
        <v>4.8226950354609928E-3</v>
      </c>
      <c r="I47" s="20">
        <v>5.0460077174235675E-3</v>
      </c>
      <c r="J47" s="20">
        <v>5.2778640173859054E-3</v>
      </c>
      <c r="K47" s="20">
        <v>5.691329092735186E-3</v>
      </c>
      <c r="L47" s="20">
        <v>6.1728395061728392E-3</v>
      </c>
      <c r="M47" s="20">
        <v>6.5764023210831725E-3</v>
      </c>
      <c r="N47" s="20">
        <v>6.3371356147021544E-3</v>
      </c>
      <c r="O47" s="20">
        <v>5.4570259208731242E-3</v>
      </c>
      <c r="P47" s="20">
        <v>6.0185185185185185E-3</v>
      </c>
      <c r="Q47" s="20">
        <v>5.8765915768854062E-3</v>
      </c>
      <c r="R47" s="20">
        <v>6.169665809768638E-3</v>
      </c>
      <c r="S47" s="20">
        <v>6.5181966322650732E-3</v>
      </c>
      <c r="T47" s="20">
        <v>6.3916327716443929E-3</v>
      </c>
      <c r="U47" s="20">
        <v>6.5986802639472104E-3</v>
      </c>
      <c r="V47" s="20">
        <v>6.7278287461773698E-3</v>
      </c>
      <c r="W47" s="20">
        <v>7.0785070785070788E-3</v>
      </c>
    </row>
    <row r="48" spans="2:23" x14ac:dyDescent="0.2">
      <c r="B48" s="4" t="s">
        <v>43</v>
      </c>
      <c r="C48" s="20">
        <v>4.4519821920712315E-3</v>
      </c>
      <c r="D48" s="20">
        <v>4.4130626654898496E-3</v>
      </c>
      <c r="E48" s="20">
        <v>4.3538038496791932E-3</v>
      </c>
      <c r="F48" s="20">
        <v>3.772635814889336E-3</v>
      </c>
      <c r="G48" s="20">
        <v>3.4815211569362613E-3</v>
      </c>
      <c r="H48" s="20">
        <v>3.4042553191489361E-3</v>
      </c>
      <c r="I48" s="20">
        <v>3.5618878005342831E-3</v>
      </c>
      <c r="J48" s="20">
        <v>3.7255510710959331E-3</v>
      </c>
      <c r="K48" s="20">
        <v>4.0174087713424839E-3</v>
      </c>
      <c r="L48" s="20">
        <v>4.3572984749455342E-3</v>
      </c>
      <c r="M48" s="20">
        <v>3.8684719535783366E-3</v>
      </c>
      <c r="N48" s="20">
        <v>4.2247570764681027E-3</v>
      </c>
      <c r="O48" s="20">
        <v>4.5475216007276036E-3</v>
      </c>
      <c r="P48" s="20">
        <v>4.6296296296296294E-3</v>
      </c>
      <c r="Q48" s="20">
        <v>4.4074436826640551E-3</v>
      </c>
      <c r="R48" s="20">
        <v>5.1413881748071976E-3</v>
      </c>
      <c r="S48" s="20">
        <v>4.8886474741988047E-3</v>
      </c>
      <c r="T48" s="20">
        <v>5.2295177222545031E-3</v>
      </c>
      <c r="U48" s="20">
        <v>5.3989202159568086E-3</v>
      </c>
      <c r="V48" s="20">
        <v>4.8929663608562688E-3</v>
      </c>
      <c r="W48" s="20">
        <v>5.7915057915057912E-3</v>
      </c>
    </row>
    <row r="49" spans="2:23" x14ac:dyDescent="0.2">
      <c r="B49" s="4" t="s">
        <v>33</v>
      </c>
      <c r="C49" s="20">
        <v>6.7839728641085435E-3</v>
      </c>
      <c r="D49" s="20">
        <v>6.3989408649602827E-3</v>
      </c>
      <c r="E49" s="20">
        <v>6.416131989000917E-3</v>
      </c>
      <c r="F49" s="20">
        <v>6.2877263581488938E-3</v>
      </c>
      <c r="G49" s="20">
        <v>6.1596143545795392E-3</v>
      </c>
      <c r="H49" s="20">
        <v>5.3900709219858152E-3</v>
      </c>
      <c r="I49" s="20">
        <v>5.3428317008014248E-3</v>
      </c>
      <c r="J49" s="20">
        <v>5.2778640173859054E-3</v>
      </c>
      <c r="K49" s="20">
        <v>5.691329092735186E-3</v>
      </c>
      <c r="L49" s="20">
        <v>5.4466230936819175E-3</v>
      </c>
      <c r="M49" s="20">
        <v>4.2553191489361703E-3</v>
      </c>
      <c r="N49" s="20">
        <v>4.2247570764681027E-3</v>
      </c>
      <c r="O49" s="20">
        <v>4.0927694406548429E-3</v>
      </c>
      <c r="P49" s="20">
        <v>4.1666666666666666E-3</v>
      </c>
      <c r="Q49" s="20">
        <v>4.4074436826640551E-3</v>
      </c>
      <c r="R49" s="20">
        <v>4.6272493573264782E-3</v>
      </c>
      <c r="S49" s="20">
        <v>4.8886474741988047E-3</v>
      </c>
      <c r="T49" s="20">
        <v>5.810575246949448E-3</v>
      </c>
      <c r="U49" s="20">
        <v>5.99880023995201E-3</v>
      </c>
      <c r="V49" s="20">
        <v>6.1162079510703364E-3</v>
      </c>
      <c r="W49" s="20">
        <v>5.1480051480051478E-3</v>
      </c>
    </row>
    <row r="50" spans="2:23" x14ac:dyDescent="0.2">
      <c r="B50" s="4" t="s">
        <v>48</v>
      </c>
      <c r="C50" s="20">
        <v>9.3279626881492481E-3</v>
      </c>
      <c r="D50" s="20">
        <v>9.9293909973521624E-3</v>
      </c>
      <c r="E50" s="20">
        <v>1.0082493125572869E-2</v>
      </c>
      <c r="F50" s="20">
        <v>1.0311871227364185E-2</v>
      </c>
      <c r="G50" s="20">
        <v>1.0444563470808785E-2</v>
      </c>
      <c r="H50" s="20">
        <v>1.049645390070922E-2</v>
      </c>
      <c r="I50" s="20">
        <v>1.0388839418224993E-2</v>
      </c>
      <c r="J50" s="20">
        <v>9.934802856255821E-3</v>
      </c>
      <c r="K50" s="20">
        <v>8.7043856712420483E-3</v>
      </c>
      <c r="L50" s="20">
        <v>7.988380537400145E-3</v>
      </c>
      <c r="M50" s="20">
        <v>7.350096711798839E-3</v>
      </c>
      <c r="N50" s="20">
        <v>6.7596113223489648E-3</v>
      </c>
      <c r="O50" s="20">
        <v>6.3665302410186447E-3</v>
      </c>
      <c r="P50" s="20">
        <v>6.9444444444444441E-3</v>
      </c>
      <c r="Q50" s="20">
        <v>6.8560235063663075E-3</v>
      </c>
      <c r="R50" s="20">
        <v>6.169665809768638E-3</v>
      </c>
      <c r="S50" s="20">
        <v>5.975013579576317E-3</v>
      </c>
      <c r="T50" s="20">
        <v>6.3916327716443929E-3</v>
      </c>
      <c r="U50" s="20">
        <v>5.3989202159568086E-3</v>
      </c>
      <c r="V50" s="20">
        <v>4.8929663608562688E-3</v>
      </c>
      <c r="W50" s="20">
        <v>5.1480051480051478E-3</v>
      </c>
    </row>
    <row r="51" spans="2:23" x14ac:dyDescent="0.2">
      <c r="B51" s="4" t="s">
        <v>25</v>
      </c>
      <c r="C51" s="20">
        <v>4.663981344074624E-3</v>
      </c>
      <c r="D51" s="20">
        <v>4.6337157987643421E-3</v>
      </c>
      <c r="E51" s="20">
        <v>4.5829514207149404E-3</v>
      </c>
      <c r="F51" s="20">
        <v>4.778672032193159E-3</v>
      </c>
      <c r="G51" s="20">
        <v>4.8205677557579003E-3</v>
      </c>
      <c r="H51" s="20">
        <v>4.5390070921985815E-3</v>
      </c>
      <c r="I51" s="20">
        <v>4.4523597506678537E-3</v>
      </c>
      <c r="J51" s="20">
        <v>4.3464762496119216E-3</v>
      </c>
      <c r="K51" s="20">
        <v>3.6826247070639436E-3</v>
      </c>
      <c r="L51" s="20">
        <v>3.9941902687000725E-3</v>
      </c>
      <c r="M51" s="20">
        <v>3.4816247582205029E-3</v>
      </c>
      <c r="N51" s="20">
        <v>3.3798056611744824E-3</v>
      </c>
      <c r="O51" s="20">
        <v>3.1832651205093224E-3</v>
      </c>
      <c r="P51" s="20">
        <v>3.2407407407407406E-3</v>
      </c>
      <c r="Q51" s="20">
        <v>3.4280117531831538E-3</v>
      </c>
      <c r="R51" s="20">
        <v>3.5989717223650387E-3</v>
      </c>
      <c r="S51" s="20">
        <v>3.8022813688212928E-3</v>
      </c>
      <c r="T51" s="20">
        <v>4.0674026728646133E-3</v>
      </c>
      <c r="U51" s="20">
        <v>4.1991601679664068E-3</v>
      </c>
      <c r="V51" s="20">
        <v>4.2813455657492354E-3</v>
      </c>
      <c r="W51" s="20">
        <v>4.5045045045045045E-3</v>
      </c>
    </row>
    <row r="52" spans="2:23" x14ac:dyDescent="0.2">
      <c r="B52" s="4" t="s">
        <v>42</v>
      </c>
      <c r="C52" s="20">
        <v>2.7559889760440958E-3</v>
      </c>
      <c r="D52" s="20">
        <v>2.8684907325684027E-3</v>
      </c>
      <c r="E52" s="20">
        <v>2.7497708524289641E-3</v>
      </c>
      <c r="F52" s="20">
        <v>2.766599597585513E-3</v>
      </c>
      <c r="G52" s="20">
        <v>2.4102838778789501E-3</v>
      </c>
      <c r="H52" s="20">
        <v>2.553191489361702E-3</v>
      </c>
      <c r="I52" s="20">
        <v>2.3745918670228555E-3</v>
      </c>
      <c r="J52" s="20">
        <v>2.1732381248059608E-3</v>
      </c>
      <c r="K52" s="20">
        <v>2.3434884499497822E-3</v>
      </c>
      <c r="L52" s="20">
        <v>2.5417574437182279E-3</v>
      </c>
      <c r="M52" s="20">
        <v>2.3210831721470018E-3</v>
      </c>
      <c r="N52" s="20">
        <v>2.5348542458808617E-3</v>
      </c>
      <c r="O52" s="20">
        <v>2.7285129604365621E-3</v>
      </c>
      <c r="P52" s="20">
        <v>2.7777777777777779E-3</v>
      </c>
      <c r="Q52" s="20">
        <v>2.9382957884427031E-3</v>
      </c>
      <c r="R52" s="20">
        <v>3.084832904884319E-3</v>
      </c>
      <c r="S52" s="20">
        <v>3.2590983161325366E-3</v>
      </c>
      <c r="T52" s="20">
        <v>3.4863451481696689E-3</v>
      </c>
      <c r="U52" s="20">
        <v>3.5992801439712059E-3</v>
      </c>
      <c r="V52" s="20">
        <v>3.669724770642202E-3</v>
      </c>
      <c r="W52" s="20">
        <v>3.8610038610038611E-3</v>
      </c>
    </row>
    <row r="53" spans="2:23" x14ac:dyDescent="0.2">
      <c r="B53" s="4" t="s">
        <v>8</v>
      </c>
      <c r="C53" s="20">
        <v>4.0279838880644481E-3</v>
      </c>
      <c r="D53" s="20">
        <v>3.9717563989408646E-3</v>
      </c>
      <c r="E53" s="20">
        <v>3.8955087076076992E-3</v>
      </c>
      <c r="F53" s="20">
        <v>3.2696177062374247E-3</v>
      </c>
      <c r="G53" s="20">
        <v>3.2137118371719335E-3</v>
      </c>
      <c r="H53" s="20">
        <v>3.4042553191489361E-3</v>
      </c>
      <c r="I53" s="20">
        <v>2.9682398337785693E-3</v>
      </c>
      <c r="J53" s="20">
        <v>3.1046258925799442E-3</v>
      </c>
      <c r="K53" s="20">
        <v>3.0130565785068631E-3</v>
      </c>
      <c r="L53" s="20">
        <v>2.9048656499636892E-3</v>
      </c>
      <c r="M53" s="20">
        <v>1.9342359767891683E-3</v>
      </c>
      <c r="N53" s="20">
        <v>1.6899028305872412E-3</v>
      </c>
      <c r="O53" s="20">
        <v>1.8190086402910413E-3</v>
      </c>
      <c r="P53" s="20">
        <v>1.8518518518518519E-3</v>
      </c>
      <c r="Q53" s="20">
        <v>1.9588638589618022E-3</v>
      </c>
      <c r="R53" s="20">
        <v>1.5424164524421595E-3</v>
      </c>
      <c r="S53" s="20">
        <v>1.6295491580662683E-3</v>
      </c>
      <c r="T53" s="20">
        <v>1.7431725740848344E-3</v>
      </c>
      <c r="U53" s="20">
        <v>1.7996400719856029E-3</v>
      </c>
      <c r="V53" s="20">
        <v>1.834862385321101E-3</v>
      </c>
      <c r="W53" s="20">
        <v>1.9305019305019305E-3</v>
      </c>
    </row>
    <row r="54" spans="2:23" x14ac:dyDescent="0.2">
      <c r="B54" s="4" t="s">
        <v>31</v>
      </c>
      <c r="C54" s="20">
        <v>4.2399830400678398E-3</v>
      </c>
      <c r="D54" s="20">
        <v>4.4130626654898496E-3</v>
      </c>
      <c r="E54" s="20">
        <v>4.3538038496791932E-3</v>
      </c>
      <c r="F54" s="20">
        <v>3.772635814889336E-3</v>
      </c>
      <c r="G54" s="20">
        <v>4.0171397964649169E-3</v>
      </c>
      <c r="H54" s="20">
        <v>4.2553191489361703E-3</v>
      </c>
      <c r="I54" s="20">
        <v>4.1555357672899973E-3</v>
      </c>
      <c r="J54" s="20">
        <v>4.6569388388699165E-3</v>
      </c>
      <c r="K54" s="20">
        <v>3.3478406427854034E-3</v>
      </c>
      <c r="L54" s="20">
        <v>2.5417574437182279E-3</v>
      </c>
      <c r="M54" s="20">
        <v>1.9342359767891683E-3</v>
      </c>
      <c r="N54" s="20">
        <v>1.2674271229404308E-3</v>
      </c>
      <c r="O54" s="20">
        <v>1.364256480218281E-3</v>
      </c>
      <c r="P54" s="20">
        <v>1.3888888888888889E-3</v>
      </c>
      <c r="Q54" s="20">
        <v>1.4691478942213516E-3</v>
      </c>
      <c r="R54" s="20">
        <v>1.5424164524421595E-3</v>
      </c>
      <c r="S54" s="20">
        <v>1.6295491580662683E-3</v>
      </c>
      <c r="T54" s="20">
        <v>1.1621150493898896E-3</v>
      </c>
      <c r="U54" s="20">
        <v>1.1997600479904018E-3</v>
      </c>
      <c r="V54" s="20">
        <v>1.2232415902140672E-3</v>
      </c>
      <c r="W54" s="20">
        <v>1.287001287001287E-3</v>
      </c>
    </row>
    <row r="55" spans="2:23" x14ac:dyDescent="0.2">
      <c r="B55" s="4" t="s">
        <v>52</v>
      </c>
      <c r="C55" s="21">
        <v>1</v>
      </c>
      <c r="D55" s="21">
        <v>1</v>
      </c>
      <c r="E55" s="21">
        <v>1</v>
      </c>
      <c r="F55" s="21">
        <v>1</v>
      </c>
      <c r="G55" s="21">
        <v>1</v>
      </c>
      <c r="H55" s="21">
        <v>1</v>
      </c>
      <c r="I55" s="21">
        <v>1</v>
      </c>
      <c r="J55" s="21">
        <v>1</v>
      </c>
      <c r="K55" s="21">
        <v>1</v>
      </c>
      <c r="L55" s="21">
        <v>1</v>
      </c>
      <c r="M55" s="21">
        <v>1</v>
      </c>
      <c r="N55" s="21">
        <v>1</v>
      </c>
      <c r="O55" s="21">
        <v>1</v>
      </c>
      <c r="P55" s="21">
        <v>1</v>
      </c>
      <c r="Q55" s="21">
        <v>1</v>
      </c>
      <c r="R55" s="21">
        <v>1</v>
      </c>
      <c r="S55" s="21">
        <v>1</v>
      </c>
      <c r="T55" s="21">
        <v>1</v>
      </c>
      <c r="U55" s="21">
        <v>1</v>
      </c>
      <c r="V55" s="21">
        <v>1</v>
      </c>
      <c r="W55" s="21">
        <v>1</v>
      </c>
    </row>
  </sheetData>
  <printOptions horizontalCentered="1" verticalCentered="1"/>
  <pageMargins left="0.31496062992125984" right="0.11811023622047245" top="0.15748031496062992" bottom="0" header="0.31496062992125984" footer="0.31496062992125984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e l l 1 _ e 3 5 9 c 6 b a - 3 6 5 e - 4 c 3 f - 8 7 5 d - 4 e 1 f f 6 1 2 3 5 e 8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5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 T a b _ b a s e _ 2 0 1 7  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 T a b e l l 1 _ e 3 5 9 c 6 b a - 3 6 5 e - 4 c 3 f - 8 7 5 d - 4 e 1 f f 6 1 2 3 5 e 8 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1 a 4 9 a b 8 - b 8 4 e - 4 c 4 b - a 6 8 9 - 6 f a 8 a 5 7 5 a c e 8 " > < C u s t o m C o n t e n t > < ! [ C D A T A [ < ? x m l   v e r s i o n = " 1 . 0 "   e n c o d i n g = " u t f - 1 6 " ? > < S e t t i n g s > < C a l c u l a t e d F i e l d s > < i t e m > < M e a s u r e N a m e > S u m   o f   a n t a l l < / M e a s u r e N a m e > < D i s p l a y N a m e > S u m   o f   a n t a l l < / D i s p l a y N a m e > < V i s i b l e > F a l s e < / V i s i b l e > < / i t e m > < i t e m > < M e a s u r e N a m e > S u m   l e v e r a n d � r e r < / M e a s u r e N a m e > < D i s p l a y N a m e > S u m   l e v e r a n d � r e r < / D i s p l a y N a m e > < V i s i b l e > F a l s e < / V i s i b l e > < / i t e m > < i t e m > < M e a s u r e N a m e > S u m   m e l k e l e v < / M e a s u r e N a m e > < D i s p l a y N a m e > S u m   m e l k e l e v < / D i s p l a y N a m e > < V i s i b l e > F a l s e < / V i s i b l e > < / i t e m > < i t e m > < M e a s u r e N a m e > g j s n i t t .   l e v e r a n s e < / M e a s u r e N a m e > < D i s p l a y N a m e > g j s n i t t . 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 T a b _ b a s e _ 2 0 1 7  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 T a b _ b a s e _ 2 0 1 7  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 a n t a l l < / K e y > < / D i a g r a m O b j e c t K e y > < D i a g r a m O b j e c t K e y > < K e y > M e a s u r e s \ S u m   o f   a n t a l l \ T a g I n f o \ F o r m u l a < / K e y > < / D i a g r a m O b j e c t K e y > < D i a g r a m O b j e c t K e y > < K e y > M e a s u r e s \ S u m   o f   a n t a l l \ T a g I n f o \ V a l u e < / K e y > < / D i a g r a m O b j e c t K e y > < D i a g r a m O b j e c t K e y > < K e y > M e a s u r e s \ S u m   a v   a n t a l l   2 < / K e y > < / D i a g r a m O b j e c t K e y > < D i a g r a m O b j e c t K e y > < K e y > M e a s u r e s \ S u m   a v   a n t a l l   2 \ T a g I n f o \ F o r m u l a < / K e y > < / D i a g r a m O b j e c t K e y > < D i a g r a m O b j e c t K e y > < K e y > M e a s u r e s \ S u m   a v   a n t a l l   2 \ T a g I n f o \ V a l u e < / K e y > < / D i a g r a m O b j e c t K e y > < D i a g r a m O b j e c t K e y > < K e y > C o l u m n s \ � r < / K e y > < / D i a g r a m O b j e c t K e y > < D i a g r a m O b j e c t K e y > < K e y > C o l u m n s \ r e g i o n < / K e y > < / D i a g r a m O b j e c t K e y > < D i a g r a m O b j e c t K e y > < K e y > C o l u m n s \ k o m m u n e n r < / K e y > < / D i a g r a m O b j e c t K e y > < D i a g r a m O b j e c t K e y > < K e y > C o l u m n s \ k o m m u n e < / K e y > < / D i a g r a m O b j e c t K e y > < D i a g r a m O b j e c t K e y > < K e y > C o l u m n s \ n r   o g   k o m m u n e < / K e y > < / D i a g r a m O b j e c t K e y > < D i a g r a m O b j e c t K e y > < K e y > C o l u m n s \ l e v e r a n s e < / K e y > < / D i a g r a m O b j e c t K e y > < D i a g r a m O b j e c t K e y > < K e y > C o l u m n s \ a n t a l l < / K e y > < / D i a g r a m O b j e c t K e y > < D i a g r a m O b j e c t K e y > < K e y > L i n k s \ & l t ; C o l u m n s \ S u m   a v   a n t a l l   2 & g t ; - & l t ; M e a s u r e s \ a n t a l l & g t ; < / K e y > < / D i a g r a m O b j e c t K e y > < D i a g r a m O b j e c t K e y > < K e y > L i n k s \ & l t ; C o l u m n s \ S u m   a v   a n t a l l   2 & g t ; - & l t ; M e a s u r e s \ a n t a l l & g t ; \ C O L U M N < / K e y > < / D i a g r a m O b j e c t K e y > < D i a g r a m O b j e c t K e y > < K e y > L i n k s \ & l t ; C o l u m n s \ S u m   a v   a n t a l l   2 & g t ; - & l t ; M e a s u r e s \ a n t a l l & g t ; \ M E A S U R E 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 6 < / F o c u s C o l u m n > < F o c u s R o w > 2 < / F o c u s R o w > < S e l e c t i o n E n d C o l u m n > 6 < / S e l e c t i o n E n d C o l u m n > < S e l e c t i o n E n d R o w > 2 < / S e l e c t i o n E n d R o w > < S e l e c t i o n S t a r t C o l u m n > 6 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 a n t a l l 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 a n t a l l \ T a g I n f o \ F o r m u l a 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 a n t a l l \ T a g I n f o \ V a l u e 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 a n t a l l   2 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 a v   a n t a l l 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 a n t a l l 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 C o l u m n s \ k o m m u n e n r 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 o g   k o m m u n e 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 C o l u m n s \ l e v e r a n s e 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 C o l u m n s \ a n t a l l 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 a v   a n t a l l   2 & g t ; - & l t ; M e a s u r e s \ a n t a l l & g t ; 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 a v   a n t a l l   2 & g t ; - & l t ; M e a s u r e s \ a n t a l l & g t ; \ C O L U M N 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 a n t a l l   2 & g t ; - & l t ; M e a s u r e s \ a n t a l l & g t ; \ M E A S U R E 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 T a b e l l 1 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 T a b e l l 1 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 l e v e r a n d � r e r < / K e y > < / D i a g r a m O b j e c t K e y > < D i a g r a m O b j e c t K e y > < K e y > M e a s u r e s \ S u m   l e v e r a n d � r e r \ T a g I n f o \ F o r m u l a < / K e y > < / D i a g r a m O b j e c t K e y > < D i a g r a m O b j e c t K e y > < K e y > M e a s u r e s \ S u m   l e v e r a n d � r e r \ T a g I n f o \ V a l u e < / K e y > < / D i a g r a m O b j e c t K e y > < D i a g r a m O b j e c t K e y > < K e y > M e a s u r e s \ S u m   m e l k e l e v < / K e y > < / D i a g r a m O b j e c t K e y > < D i a g r a m O b j e c t K e y > < K e y > M e a s u r e s \ S u m   m e l k e l e v \ T a g I n f o \ F o r m u l a < / K e y > < / D i a g r a m O b j e c t K e y > < D i a g r a m O b j e c t K e y > < K e y > M e a s u r e s \ S u m   m e l k e l e v \ T a g I n f o \ V a l u e < / K e y > < / D i a g r a m O b j e c t K e y > < D i a g r a m O b j e c t K e y > < K e y > M e a s u r e s \ g j s n i t t .   l e v e r a n s e < / K e y > < / D i a g r a m O b j e c t K e y > < D i a g r a m O b j e c t K e y > < K e y > M e a s u r e s \ g j s n i t t .   l e v e r a n s e \ T a g I n f o \ F o r m u l a < / K e y > < / D i a g r a m O b j e c t K e y > < D i a g r a m O b j e c t K e y > < K e y > M e a s u r e s \ g j s n i t t .   l e v e r a n s e \ T a g I n f o \ V a l u e < / K e y > < / D i a g r a m O b j e c t K e y > < D i a g r a m O b j e c t K e y > < K e y > C o l u m n s \ � r < / K e y > < / D i a g r a m O b j e c t K e y > < D i a g r a m O b j e c t K e y > < K e y > C o l u m n s \ n r   o g   k o m m u n e < / K e y > < / D i a g r a m O b j e c t K e y > < D i a g r a m O b j e c t K e y > < K e y > C o l u m n s \ l e v e r a n d � r e r < / K e y > < / D i a g r a m O b j e c t K e y > < D i a g r a m O b j e c t K e y > < K e y > C o l u m n s \ m e l k e l e v e r a n s e < / K e y > < / D i a g r a m O b j e c t K e y > < D i a g r a m O b j e c t K e y > < K e y > C o l u m n s \ g j . s n i t t .   l e v e r a n s e < / K e y > < / D i a g r a m O b j e c t K e y > < D i a g r a m O b j e c t K e y > < K e y > C o l u m n s \ k n r _ k o m _ 2 0 1 8 < / K e y > < / D i a g r a m O b j e c t K e y > < D i a g r a m O b j e c t K e y > < K e y > C o l u m n s \ k n r _ 2 0 1 7 < / K e y > < / D i a g r a m O b j e c t K e y > < D i a g r a m O b j e c t K e y > < K e y > C o l u m n s \ k o m _ 2 0 1 7 < / K e y > < / D i a g r a m O b j e c t K e y > < D i a g r a m O b j e c t K e y > < K e y > C o l u m n s \ k n r _ k o m _ 2 0 1 7 < / K e y > < / D i a g r a m O b j e c t K e y > < D i a g r a m O b j e c t K e y > < K e y > C o l u m n s \ k n r _ 2 0 1 8 < / K e y > < / D i a g r a m O b j e c t K e y > < D i a g r a m O b j e c t K e y > < K e y > C o l u m n s \ k n r _ k o m _ 2 0 1 8 2 < / K e y > < / D i a g r a m O b j e c t K e y > < D i a g r a m O b j e c t K e y > < K e y > C o l u m n s \ k o m _ 2 0 1 8 _ 2 0 1 9 < / K e y > < / D i a g r a m O b j e c t K e y > < D i a g r a m O b j e c t K e y > < K e y > C o l u m n s \ k n r _ 2 0 1 9 < / K e y > < / D i a g r a m O b j e c t K e y > < D i a g r a m O b j e c t K e y > < K e y > C o l u m n s \ k o m _ 2 0 1 9 < / K e y > < / D i a g r a m O b j e c t K e y > < D i a g r a m O b j e c t K e y > < K e y > C o l u m n s \ k n r _ k o m _ 2 0 1 9 < / K e y > < / D i a g r a m O b j e c t K e y > < D i a g r a m O b j e c t K e y > < K e y > C o l u m n s \ R e g i o n _ 2 0 1 8 < / K e y > < / D i a g r a m O b j e c t K e y > < D i a g r a m O b j e c t K e y > < K e y > C o l u m n s \ R e g i o n _ 2 0 1 9 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 l e v e r a n d � r e r 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 l e v e r a n d � r e r \ T a g I n f o \ F o r m u l a 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 l e v e r a n d � r e r \ T a g I n f o \ V a l u e 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 m e l k e l e v 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 m e l k e l e v \ T a g I n f o \ F o r m u l a 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 m e l k e l e v \ T a g I n f o \ V a l u e 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 M e a s u r e s \ g j s n i t t .   l e v e r a n s e 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 M e a s u r e s \ g j s n i t t .   l e v e r a n s e \ T a g I n f o \ F o r m u l a 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 M e a s u r e s \ g j s n i t t .   l e v e r a n s e \ T a g I n f o \ V a l u e 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 o g   k o m m u n e 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 C o l u m n s \ l e v e r a n d � r e r 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 C o l u m n s \ m e l k e l e v e r a n s e 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 C o l u m n s \ g j . s n i t t .   l e v e r a n s e 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 C o l u m n s \ k n r _ k o m _ 2 0 1 8 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 C o l u m n s \ k n r _ 2 0 1 7 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 C o l u m n s \ k o m _ 2 0 1 7 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 C o l u m n s \ k n r _ k o m _ 2 0 1 7 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 C o l u m n s \ k n r _ 2 0 1 8 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 C o l u m n s \ k n r _ k o m _ 2 0 1 8 2 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 C o l u m n s \ k o m _ 2 0 1 8 _ 2 0 1 9 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 C o l u m n s \ k n r _ 2 0 1 9 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 C o l u m n s \ k o m _ 2 0 1 9 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 C o l u m n s \ k n r _ k o m _ 2 0 1 9 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 C o l u m n s \ R e g i o n _ 2 0 1 8 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 C o l u m n s \ R e g i o n _ 2 0 1 9 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1 a 0 c e a 0 - b 8 1 1 - 4 7 e 6 - 8 5 5 0 - 1 0 f 1 5 1 f d 9 6 5 0 " > < C u s t o m C o n t e n t > < ! [ C D A T A [ < ? x m l   v e r s i o n = " 1 . 0 "   e n c o d i n g = " u t f - 1 6 " ? > < S e t t i n g s > < C a l c u l a t e d F i e l d s > < i t e m > < M e a s u r e N a m e > S u m   o f   a n t a l l < / M e a s u r e N a m e > < D i s p l a y N a m e > S u m   o f   a n t a l l 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0.xml>��< ? x m l   v e r s i o n = " 1 . 0 "   e n c o d i n g = " U T F - 1 6 " ? > < G e m i n i   x m l n s = " h t t p : / / g e m i n i / p i v o t c u s t o m i z a t i o n / T a b l e O r d e r " > < C u s t o m C o n t e n t > < ! [ C D A T A [ T a b _ b a s e _ 2 0 1 7   1 , T a b e l l 1 _ e 3 5 9 c 6 b a - 3 6 5 e - 4 c 3 f - 8 7 5 d - 4 e 1 f f 6 1 2 3 5 e 8 ] ] > < / C u s t o m C o n t e n t > < / G e m i n i > 
</file>

<file path=customXml/item21.xml>��< ? x m l   v e r s i o n = " 1 . 0 "   e n c o d i n g = " u t f - 1 6 " ? > < D a t a M a s h u p   s q m i d = " b 5 5 d e f b 1 - 9 1 9 c - 4 a 1 d - 8 f 8 9 - d a 1 5 0 d 8 8 e a 0 d "   x m l n s = " h t t p : / / s c h e m a s . m i c r o s o f t . c o m / D a t a M a s h u p " > A A A A A I Y E A A B Q S w M E F A A C A A g A + 2 l T T n Z 1 G l q n A A A A + A A A A B I A H A B D b 2 5 m a W c v U G F j a 2 F n Z S 5 4 b W w g o h g A K K A U A A A A A A A A A A A A A A A A A A A A A A A A A A A A h Y 9 N D o I w G E S v Q r q n P x A M I R 9 l 4 V b U x M S 4 r V C h E Y q h x X I 3 F x 7 J K 0 i i q D u X M 3 m T v H n c 7 p C N b e N d Z W 9 U p 1 P E M E W e 1 E V X K l 2 l a L A n P 0 Y Z h 6 0 o z q K S 3 g R r k 4 x G p a i 2 9 p I Q 4 p z D L s R d X 5 G A U k Y O + W p X 1 L I V v t L G C l 1 I 9 F m V / 1 e I w / 4 l w w O 8 i H A U s h C z m A G Z a 8 i V / i L B Z I w p k J 8 S l k N j h 1 5 y f f T X G y B z B P J + w Z 9 Q S w M E F A A C A A g A + 2 l T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t p U 0 5 7 y v w X f Q E A A F U E A A A T A B w A R m 9 y b X V s Y X M v U 2 V j d G l v b j E u b S C i G A A o o B Q A A A A A A A A A A A A A A A A A A A A A A A A A A A C F k t F q w j A U h u + F v k P o b h R K m T K 2 i X g l D s Z g A y f s Q k S q P e t q k 5 O R p O I o f Z y 9 w + 5 9 s a W 2 1 t q 0 W y 9 S y J / / P y c 5 n 4 S N C j m S 1 / z f H 1 k d q y M / P A E + m X t r o L R P x o S C s j p E f 0 8 h 9 U F v T P c b o O 4 k F g J Q v X E R r T m P u r 1 k 8 e w x G N u F 0 1 6 m i w l H p c 8 s n T z g y p 6 i L 0 A R 9 f U J t k 7 S R y m 4 c + G h f O e C T T i N G c 6 1 K L v H Y k 6 S 2 I d v Y T v k E d X t j Z t J q U M S O 8 K G T R S E B y T i j M U I W s 6 q E A V 7 d V Q p 7 E A X 8 g 8 / A h r M D G g E x R l Z u j F m a x C n k i u d v R p c 9 + + N 8 E z U w l 1 D p 7 n l r t H y p 1 g U M m 9 e t j E w f Y W S L c O 2 1 G F r l 8 2 W V n E G g c a m + U X O m u k L t q 7 E U C m X t D 1 4 2 i u R e d i C Q N D g R Z x y R D 2 7 E p w Z M L 6 D n B r Z v a T L y S G p B L 0 w L g I P Q w l C N a d x 4 Y M 4 x 5 m V n R O O B m s G X i Z Q L d e u g 1 V l q U p P H Z g q I w Y V B g j V 2 V e n X R 9 w b a Y X Y 0 x 7 V i f E f 5 5 z 9 A t Q S w E C L Q A U A A I A C A D 7 a V N O d n U a W q c A A A D 4 A A A A E g A A A A A A A A A A A A A A A A A A A A A A Q 2 9 u Z m l n L 1 B h Y 2 t h Z 2 U u e G 1 s U E s B A i 0 A F A A C A A g A + 2 l T T g / K 6 a u k A A A A 6 Q A A A B M A A A A A A A A A A A A A A A A A 8 w A A A F t D b 2 5 0 Z W 5 0 X 1 R 5 c G V z X S 5 4 b W x Q S w E C L Q A U A A I A C A D 7 a V N O e 8 r 8 F 3 0 B A A B V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s E g A A A A A A A E o S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w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z a m 9 u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R m l s b E N v d W 5 0 I i B W Y W x 1 Z T 0 i b D E 1 N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I t M T N U M D k 6 M z c 6 N D c u M j k x O D Y 4 O V o i I C 8 + P E V u d H J 5 I F R 5 c G U 9 I k Z p b G x D b 2 x 1 b W 5 U e X B l c y I g V m F s d W U 9 I n N B d 1 l E Q l F V R 0 F 3 W U d B d 1 l H Q X d Z R 0 J n W T 0 i I C 8 + P E V u d H J 5 I F R 5 c G U 9 I k Z p b G x D b 2 x 1 b W 5 O Y W 1 l c y I g V m F s d W U 9 I n N b J n F 1 b 3 Q 7 w 6 V y J n F 1 b 3 Q 7 L C Z x d W 9 0 O 2 5 y I G 9 n I G t v b W 1 1 b m U m c X V v d D s s J n F 1 b 3 Q 7 b G V 2 Z X J h b m T D u H J l c i Z x d W 9 0 O y w m c X V v d D t t Z W x r Z W x l d m V y Y W 5 z Z S Z x d W 9 0 O y w m c X V v d D t n a i 5 z b m l 0 d C 4 g b G V 2 Z X J h b n N l J n F 1 b 3 Q 7 L C Z x d W 9 0 O 2 t u c l 9 r b 2 1 f M j A x O C Z x d W 9 0 O y w m c X V v d D t r b n J f M j A x N y Z x d W 9 0 O y w m c X V v d D t r b 2 1 f M j A x N y Z x d W 9 0 O y w m c X V v d D t r b n J f a 2 9 t X z I w M T c m c X V v d D s s J n F 1 b 3 Q 7 a 2 5 y X z I w M T g m c X V v d D s s J n F 1 b 3 Q 7 a 2 5 y X 2 t v b V 8 y M D E 4 M i Z x d W 9 0 O y w m c X V v d D t r b 2 1 f M j A x O F 8 y M D E 5 J n F 1 b 3 Q 7 L C Z x d W 9 0 O 2 t u c l 8 y M D E 5 J n F 1 b 3 Q 7 L C Z x d W 9 0 O 2 t v b V 8 y M D E 5 J n F 1 b 3 Q 7 L C Z x d W 9 0 O 2 t u c l 9 r b 2 1 f M j A x O S Z x d W 9 0 O y w m c X V v d D t S Z W d p b 2 5 f M j A x O C Z x d W 9 0 O y w m c X V v d D t S Z W d p b 2 5 f M j A x O S Z x d W 9 0 O 1 0 i I C 8 + P E V u d H J 5 I F R 5 c G U 9 I k Z p b G x T d G F 0 d X M i I F Z h b H V l P S J z Q 2 9 t c G x l d G U i I C 8 + P E V u d H J 5 I F R 5 c G U 9 I l F 1 Z X J 5 S U Q i I F Z h b H V l P S J z M z k 0 Y z E 5 N 2 E t N j F i M i 0 0 Y W U 3 L T g x Z D g t O T M 3 M W Z m Y W E w M T c 1 I i A v P j x F b n R y e S B U e X B l P S J Q a X Z v d E 9 i a m V j d E 5 h b W U i I F Z h b H V l P S J z U F 9 E X 3 J h b m c h U G l 2 b 3 R 0 Y W J l b G w 3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M S 9 F b m R y Z X Q g d H l w Z S 5 7 w 6 V y L D B 9 J n F 1 b 3 Q 7 L C Z x d W 9 0 O 1 N l Y 3 R p b 2 4 x L 1 R h Y m V s b D E v R W 5 k c m V 0 I H R 5 c G U u e 2 5 y I G 9 n I G t v b W 1 1 b m U s M n 0 m c X V v d D s s J n F 1 b 3 Q 7 U 2 V j d G l v b j E v V G F i Z W x s M S 9 F b m R y Z X Q g d H l w Z S 5 7 b G V 2 Z X J h b m T D u H J l c i w z f S Z x d W 9 0 O y w m c X V v d D t T Z W N 0 a W 9 u M S 9 U Y W J l b G w x L 0 V u Z H J l d C B 0 e X B l L n t t Z W x r Z W x l d m V y Y W 5 z Z S w 0 f S Z x d W 9 0 O y w m c X V v d D t T Z W N 0 a W 9 u M S 9 U Y W J l b G w x L 0 V u Z H J l d C B 0 e X B l L n t n a i 5 z b m l 0 d C 4 g b G V 2 Z X J h b n N l L D E 3 f S Z x d W 9 0 O y w m c X V v d D t T Z W N 0 a W 9 u M S 9 U Y W J l b G w x L 0 V u Z H J l d C B 0 e X B l L n t r b n J f a 2 9 t X z I w M T g s N X 0 m c X V v d D s s J n F 1 b 3 Q 7 U 2 V j d G l v b j E v V G F i Z W x s M S 9 F b m R y Z X Q g d H l w Z S 5 7 a 2 5 y X z I w M T c s N n 0 m c X V v d D s s J n F 1 b 3 Q 7 U 2 V j d G l v b j E v V G F i Z W x s M S 9 F b m R y Z X Q g d H l w Z S 5 7 a 2 9 t X z I w M T c s N 3 0 m c X V v d D s s J n F 1 b 3 Q 7 U 2 V j d G l v b j E v V G F i Z W x s M S 9 F b m R y Z X Q g d H l w Z S 5 7 a 2 5 y X 2 t v b V 8 y M D E 3 L D h 9 J n F 1 b 3 Q 7 L C Z x d W 9 0 O 1 N l Y 3 R p b 2 4 x L 1 R h Y m V s b D E v R W 5 k c m V 0 I H R 5 c G U u e 2 t u c l 8 y M D E 4 L D l 9 J n F 1 b 3 Q 7 L C Z x d W 9 0 O 1 N l Y 3 R p b 2 4 x L 1 R h Y m V s b D E v R W 5 k c m V 0 I H R 5 c G U u e 2 t u c l 9 r b 2 1 f M j A x O D I s M T B 9 J n F 1 b 3 Q 7 L C Z x d W 9 0 O 1 N l Y 3 R p b 2 4 x L 1 R h Y m V s b D E v R W 5 k c m V 0 I H R 5 c G U u e 2 t v b V 8 y M D E 4 X z I w M T k s M T F 9 J n F 1 b 3 Q 7 L C Z x d W 9 0 O 1 N l Y 3 R p b 2 4 x L 1 R h Y m V s b D E v R W 5 k c m V 0 I H R 5 c G U u e 2 t u c l 8 y M D E 5 L D E y f S Z x d W 9 0 O y w m c X V v d D t T Z W N 0 a W 9 u M S 9 U Y W J l b G w x L 0 V u Z H J l d C B 0 e X B l L n t r b 2 1 f M j A x O S w x M 3 0 m c X V v d D s s J n F 1 b 3 Q 7 U 2 V j d G l v b j E v V G F i Z W x s M S 9 F b m R y Z X Q g d H l w Z S 5 7 a 2 5 y X 2 t v b V 8 y M D E 5 L D E 0 f S Z x d W 9 0 O y w m c X V v d D t T Z W N 0 a W 9 u M S 9 U Y W J l b G w x L 0 V u Z H J l d C B 0 e X B l L n t S Z W d p b 2 5 f M j A x O C w x N X 0 m c X V v d D s s J n F 1 b 3 Q 7 U 2 V j d G l v b j E v V G F i Z W x s M S 9 F b m R y Z X Q g d H l w Z S 5 7 U m V n a W 9 u X z I w M T k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U Y W J l b G w x L 0 V u Z H J l d C B 0 e X B l L n v D p X I s M H 0 m c X V v d D s s J n F 1 b 3 Q 7 U 2 V j d G l v b j E v V G F i Z W x s M S 9 F b m R y Z X Q g d H l w Z S 5 7 b n I g b 2 c g a 2 9 t b X V u Z S w y f S Z x d W 9 0 O y w m c X V v d D t T Z W N 0 a W 9 u M S 9 U Y W J l b G w x L 0 V u Z H J l d C B 0 e X B l L n t s Z X Z l c m F u Z M O 4 c m V y L D N 9 J n F 1 b 3 Q 7 L C Z x d W 9 0 O 1 N l Y 3 R p b 2 4 x L 1 R h Y m V s b D E v R W 5 k c m V 0 I H R 5 c G U u e 2 1 l b G t l b G V 2 Z X J h b n N l L D R 9 J n F 1 b 3 Q 7 L C Z x d W 9 0 O 1 N l Y 3 R p b 2 4 x L 1 R h Y m V s b D E v R W 5 k c m V 0 I H R 5 c G U u e 2 d q L n N u a X R 0 L i B s Z X Z l c m F u c 2 U s M T d 9 J n F 1 b 3 Q 7 L C Z x d W 9 0 O 1 N l Y 3 R p b 2 4 x L 1 R h Y m V s b D E v R W 5 k c m V 0 I H R 5 c G U u e 2 t u c l 9 r b 2 1 f M j A x O C w 1 f S Z x d W 9 0 O y w m c X V v d D t T Z W N 0 a W 9 u M S 9 U Y W J l b G w x L 0 V u Z H J l d C B 0 e X B l L n t r b n J f M j A x N y w 2 f S Z x d W 9 0 O y w m c X V v d D t T Z W N 0 a W 9 u M S 9 U Y W J l b G w x L 0 V u Z H J l d C B 0 e X B l L n t r b 2 1 f M j A x N y w 3 f S Z x d W 9 0 O y w m c X V v d D t T Z W N 0 a W 9 u M S 9 U Y W J l b G w x L 0 V u Z H J l d C B 0 e X B l L n t r b n J f a 2 9 t X z I w M T c s O H 0 m c X V v d D s s J n F 1 b 3 Q 7 U 2 V j d G l v b j E v V G F i Z W x s M S 9 F b m R y Z X Q g d H l w Z S 5 7 a 2 5 y X z I w M T g s O X 0 m c X V v d D s s J n F 1 b 3 Q 7 U 2 V j d G l v b j E v V G F i Z W x s M S 9 F b m R y Z X Q g d H l w Z S 5 7 a 2 5 y X 2 t v b V 8 y M D E 4 M i w x M H 0 m c X V v d D s s J n F 1 b 3 Q 7 U 2 V j d G l v b j E v V G F i Z W x s M S 9 F b m R y Z X Q g d H l w Z S 5 7 a 2 9 t X z I w M T h f M j A x O S w x M X 0 m c X V v d D s s J n F 1 b 3 Q 7 U 2 V j d G l v b j E v V G F i Z W x s M S 9 F b m R y Z X Q g d H l w Z S 5 7 a 2 5 y X z I w M T k s M T J 9 J n F 1 b 3 Q 7 L C Z x d W 9 0 O 1 N l Y 3 R p b 2 4 x L 1 R h Y m V s b D E v R W 5 k c m V 0 I H R 5 c G U u e 2 t v b V 8 y M D E 5 L D E z f S Z x d W 9 0 O y w m c X V v d D t T Z W N 0 a W 9 u M S 9 U Y W J l b G w x L 0 V u Z H J l d C B 0 e X B l L n t r b n J f a 2 9 t X z I w M T k s M T R 9 J n F 1 b 3 Q 7 L C Z x d W 9 0 O 1 N l Y 3 R p b 2 4 x L 1 R h Y m V s b D E v R W 5 k c m V 0 I H R 5 c G U u e 1 J l Z 2 l v b l 8 y M D E 4 L D E 1 f S Z x d W 9 0 O y w m c X V v d D t T Z W N 0 a W 9 u M S 9 U Y W J l b G w x L 0 V u Z H J l d C B 0 e X B l L n t S Z W d p b 2 5 f M j A x O S w x N n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F i Z W x s M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E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E v R m p l c m 5 l Z G U l M j B r b 2 x v b m 5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E v T 2 1 v c m d h b m l z Z X J 0 Z S U y M G t v b G 9 u b m V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m m L 1 E t O a R E i 0 g a G k 9 9 / c 8 A A A A A A g A A A A A A A 2 Y A A M A A A A A Q A A A A c F q X p y a l U D 8 O N O M N z F z l M Q A A A A A E g A A A o A A A A B A A A A C + 7 e p 2 0 F J N A Y d v V U H R + 8 G a U A A A A M N k U 7 r y 6 U 3 G X Z N o v D T y / w R C Z G g u 7 x 9 6 T p m 9 t r d 2 / 8 9 i s l T / z p H J 9 W U 5 N 5 b 7 u U p y V g u 0 G y U 1 G 7 B A B c t E o d G X k B c v x U 9 v M E R U K v V 1 h E R x G s l M F A A A A N K n 6 g u B h C L E 5 2 4 s 2 J d M U Z n b O 4 c X < / D a t a M a s h u p > 
</file>

<file path=customXml/item22.xml>��< ? x m l   v e r s i o n = " 1 . 0 "   e n c o d i n g = " U T F - 1 6 " ? > < G e m i n i   x m l n s = " h t t p : / / g e m i n i / p i v o t c u s t o m i z a t i o n / 5 1 4 9 c 7 4 6 - 2 a 1 c - 4 0 9 8 - 8 a 2 c - 3 1 9 8 c 6 c 6 4 b 6 f " > < C u s t o m C o n t e n t > < ! [ C D A T A [ < ? x m l   v e r s i o n = " 1 . 0 "   e n c o d i n g = " u t f - 1 6 " ? > < S e t t i n g s > < C a l c u l a t e d F i e l d s > < i t e m > < M e a s u r e N a m e > S u m   o f   a n t a l l < / M e a s u r e N a m e > < D i s p l a y N a m e > S u m   o f   a n t a l l < / D i s p l a y N a m e > < V i s i b l e > F a l s e < / V i s i b l e > < / i t e m > < i t e m > < M e a s u r e N a m e > S u m   l e v e r a n d � r e r < / M e a s u r e N a m e > < D i s p l a y N a m e > S u m   l e v e r a n d � r e r < / D i s p l a y N a m e > < V i s i b l e > F a l s e < / V i s i b l e > < / i t e m > < i t e m > < M e a s u r e N a m e > S u m   m e l k e l e v < / M e a s u r e N a m e > < D i s p l a y N a m e > S u m   m e l k e l e v < / D i s p l a y N a m e > < V i s i b l e > F a l s e < / V i s i b l e > < / i t e m > < i t e m > < M e a s u r e N a m e > g j s n i t t .   l e v e r a n s e < / M e a s u r e N a m e > < D i s p l a y N a m e > g j s n i t t . 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_ b a s e _ 2 0 1 7  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 � r < / s t r i n g > < / k e y > < v a l u e > < i n t > 4 7 < / i n t > < / v a l u e > < / i t e m > < i t e m > < k e y > < s t r i n g > r e g i o n < / s t r i n g > < / k e y > < v a l u e > < i n t > 7 1 < / i n t > < / v a l u e > < / i t e m > < i t e m > < k e y > < s t r i n g > k o m m u n e n r < / s t r i n g > < / k e y > < v a l u e > < i n t > 1 0 3 < / i n t > < / v a l u e > < / i t e m > < i t e m > < k e y > < s t r i n g > k o m m u n e < / s t r i n g > < / k e y > < v a l u e > < i n t > 9 1 < / i n t > < / v a l u e > < / i t e m > < i t e m > < k e y > < s t r i n g > n r   o g   k o m m u n e < / s t r i n g > < / k e y > < v a l u e > < i n t > 1 2 3 < / i n t > < / v a l u e > < / i t e m > < i t e m > < k e y > < s t r i n g > l e v e r a n s e < / s t r i n g > < / k e y > < v a l u e > < i n t > 8 9 < / i n t > < / v a l u e > < / i t e m > < i t e m > < k e y > < s t r i n g > a n t a l l < / s t r i n g > < / k e y > < v a l u e > < i n t > 2 2 4 < / i n t > < / v a l u e > < / i t e m > < / C o l u m n W i d t h s > < C o l u m n D i s p l a y I n d e x > < i t e m > < k e y > < s t r i n g > � r < / s t r i n g > < / k e y > < v a l u e > < i n t > 0 < / i n t > < / v a l u e > < / i t e m > < i t e m > < k e y > < s t r i n g > r e g i o n < / s t r i n g > < / k e y > < v a l u e > < i n t > 1 < / i n t > < / v a l u e > < / i t e m > < i t e m > < k e y > < s t r i n g > k o m m u n e n r < / s t r i n g > < / k e y > < v a l u e > < i n t > 2 < / i n t > < / v a l u e > < / i t e m > < i t e m > < k e y > < s t r i n g > k o m m u n e < / s t r i n g > < / k e y > < v a l u e > < i n t > 3 < / i n t > < / v a l u e > < / i t e m > < i t e m > < k e y > < s t r i n g > n r   o g   k o m m u n e < / s t r i n g > < / k e y > < v a l u e > < i n t > 4 < / i n t > < / v a l u e > < / i t e m > < i t e m > < k e y > < s t r i n g > l e v e r a n s e < / s t r i n g > < / k e y > < v a l u e > < i n t > 5 < / i n t > < / v a l u e > < / i t e m > < i t e m > < k e y > < s t r i n g > a n t a l l 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 2 0 1 9 - 0 2 - 1 2 T 1 5 : 1 1 : 3 5 . 4 3 4 1 8 8 1 + 0 1 : 0 0 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 T a b _ b a s e _ 2 0 1 7  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 T a b _ b a s e _ 2 0 1 7  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 o g  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 C o l u m n s \ l e v e r a n s e 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 C o l u m n s \ a n t a l l 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 T a b e l l 1 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 o g  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 C o l u m n s \ l e v e r a n d � r e r 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 C o l u m n s \ m e l k e l e v e r a n s e 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 C o l u m n s \ g j . s n i t t .   l e v e r a n s e 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 C o l u m n s \ k n r _ 2 0 1 7 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 C o l u m n s \ k o m _ 2 0 1 7 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 C o l u m n s \ k n r _ k o m _ 2 0 1 7 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 C o l u m n s \ k n r _ k o m _ 2 0 1 8 2 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 C o l u m n s \ k o m _ 2 0 1 8 _ 2 0 1 9 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e l l 1 _ e 3 5 9 c 6 b a - 3 6 5 e - 4 c 3 f - 8 7 5 d - 4 e 1 f f 6 1 2 3 5 e 8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 � r < / s t r i n g > < / k e y > < v a l u e > < i n t > 4 9 < / i n t > < / v a l u e > < / i t e m > < i t e m > < k e y > < s t r i n g > n r   o g   k o m m u n e < / s t r i n g > < / k e y > < v a l u e > < i n t > 1 3 3 < / i n t > < / v a l u e > < / i t e m > < i t e m > < k e y > < s t r i n g > l e v e r a n d � r e r < / s t r i n g > < / k e y > < v a l u e > < i n t > 1 1 8 < / i n t > < / v a l u e > < / i t e m > < i t e m > < k e y > < s t r i n g > m e l k e l e v e r a n s e < / s t r i n g > < / k e y > < v a l u e > < i n t > 1 3 7 < / i n t > < / v a l u e > < / i t e m > < i t e m > < k e y > < s t r i n g > k n r _ k o m _ 2 0 1 8 < / s t r i n g > < / k e y > < v a l u e > < i n t > 1 2 5 < / i n t > < / v a l u e > < / i t e m > < i t e m > < k e y > < s t r i n g > k n r _ 2 0 1 7 < / s t r i n g > < / k e y > < v a l u e > < i n t > 9 2 < / i n t > < / v a l u e > < / i t e m > < i t e m > < k e y > < s t r i n g > k o m _ 2 0 1 7 < / s t r i n g > < / k e y > < v a l u e > < i n t > 9 8 < / i n t > < / v a l u e > < / i t e m > < i t e m > < k e y > < s t r i n g > k n r _ k o m _ 2 0 1 7 < / s t r i n g > < / k e y > < v a l u e > < i n t > 1 2 5 < / i n t > < / v a l u e > < / i t e m > < i t e m > < k e y > < s t r i n g > k n r _ 2 0 1 8 < / s t r i n g > < / k e y > < v a l u e > < i n t > 9 2 < / i n t > < / v a l u e > < / i t e m > < i t e m > < k e y > < s t r i n g > k n r _ k o m _ 2 0 1 8 2 < / s t r i n g > < / k e y > < v a l u e > < i n t > 1 3 2 < / i n t > < / v a l u e > < / i t e m > < i t e m > < k e y > < s t r i n g > k o m _ 2 0 1 8 _ 2 0 1 9 < / s t r i n g > < / k e y > < v a l u e > < i n t > 1 3 3 < / i n t > < / v a l u e > < / i t e m > < i t e m > < k e y > < s t r i n g > k n r _ 2 0 1 9 < / s t r i n g > < / k e y > < v a l u e > < i n t > 9 2 < / i n t > < / v a l u e > < / i t e m > < i t e m > < k e y > < s t r i n g > k o m _ 2 0 1 9 < / s t r i n g > < / k e y > < v a l u e > < i n t > 9 8 < / i n t > < / v a l u e > < / i t e m > < i t e m > < k e y > < s t r i n g > k n r _ k o m _ 2 0 1 9 < / s t r i n g > < / k e y > < v a l u e > < i n t > 1 2 5 < / i n t > < / v a l u e > < / i t e m > < i t e m > < k e y > < s t r i n g > R e g i o n _ 2 0 1 8 < / s t r i n g > < / k e y > < v a l u e > < i n t > 1 1 5 < / i n t > < / v a l u e > < / i t e m > < i t e m > < k e y > < s t r i n g > R e g i o n _ 2 0 1 9 < / s t r i n g > < / k e y > < v a l u e > < i n t > 1 1 5 < / i n t > < / v a l u e > < / i t e m > < i t e m > < k e y > < s t r i n g > g j . s n i t t .   l e v e r a n s e < / s t r i n g > < / k e y > < v a l u e > < i n t > 1 4 8 < / i n t > < / v a l u e > < / i t e m > < / C o l u m n W i d t h s > < C o l u m n D i s p l a y I n d e x > < i t e m > < k e y > < s t r i n g > � r < / s t r i n g > < / k e y > < v a l u e > < i n t > 0 < / i n t > < / v a l u e > < / i t e m > < i t e m > < k e y > < s t r i n g > n r   o g   k o m m u n e < / s t r i n g > < / k e y > < v a l u e > < i n t > 1 < / i n t > < / v a l u e > < / i t e m > < i t e m > < k e y > < s t r i n g > l e v e r a n d � r e r < / s t r i n g > < / k e y > < v a l u e > < i n t > 2 < / i n t > < / v a l u e > < / i t e m > < i t e m > < k e y > < s t r i n g > m e l k e l e v e r a n s e < / s t r i n g > < / k e y > < v a l u e > < i n t > 3 < / i n t > < / v a l u e > < / i t e m > < i t e m > < k e y > < s t r i n g > k n r _ k o m _ 2 0 1 8 < / s t r i n g > < / k e y > < v a l u e > < i n t > 4 < / i n t > < / v a l u e > < / i t e m > < i t e m > < k e y > < s t r i n g > k n r _ 2 0 1 7 < / s t r i n g > < / k e y > < v a l u e > < i n t > 5 < / i n t > < / v a l u e > < / i t e m > < i t e m > < k e y > < s t r i n g > k o m _ 2 0 1 7 < / s t r i n g > < / k e y > < v a l u e > < i n t > 6 < / i n t > < / v a l u e > < / i t e m > < i t e m > < k e y > < s t r i n g > k n r _ k o m _ 2 0 1 7 < / s t r i n g > < / k e y > < v a l u e > < i n t > 7 < / i n t > < / v a l u e > < / i t e m > < i t e m > < k e y > < s t r i n g > k n r _ 2 0 1 8 < / s t r i n g > < / k e y > < v a l u e > < i n t > 8 < / i n t > < / v a l u e > < / i t e m > < i t e m > < k e y > < s t r i n g > k n r _ k o m _ 2 0 1 8 2 < / s t r i n g > < / k e y > < v a l u e > < i n t > 9 < / i n t > < / v a l u e > < / i t e m > < i t e m > < k e y > < s t r i n g > k o m _ 2 0 1 8 _ 2 0 1 9 < / s t r i n g > < / k e y > < v a l u e > < i n t > 1 0 < / i n t > < / v a l u e > < / i t e m > < i t e m > < k e y > < s t r i n g > k n r _ 2 0 1 9 < / s t r i n g > < / k e y > < v a l u e > < i n t > 1 1 < / i n t > < / v a l u e > < / i t e m > < i t e m > < k e y > < s t r i n g > k o m _ 2 0 1 9 < / s t r i n g > < / k e y > < v a l u e > < i n t > 1 2 < / i n t > < / v a l u e > < / i t e m > < i t e m > < k e y > < s t r i n g > k n r _ k o m _ 2 0 1 9 < / s t r i n g > < / k e y > < v a l u e > < i n t > 1 3 < / i n t > < / v a l u e > < / i t e m > < i t e m > < k e y > < s t r i n g > R e g i o n _ 2 0 1 8 < / s t r i n g > < / k e y > < v a l u e > < i n t > 1 4 < / i n t > < / v a l u e > < / i t e m > < i t e m > < k e y > < s t r i n g > R e g i o n _ 2 0 1 9 < / s t r i n g > < / k e y > < v a l u e > < i n t > 1 5 < / i n t > < / v a l u e > < / i t e m > < i t e m > < k e y > < s t r i n g > g j . s n i t t .   l e v e r a n s e 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32CFE6C-69B3-40F5-B3B2-7250BDF0DC4E}">
  <ds:schemaRefs/>
</ds:datastoreItem>
</file>

<file path=customXml/itemProps10.xml><?xml version="1.0" encoding="utf-8"?>
<ds:datastoreItem xmlns:ds="http://schemas.openxmlformats.org/officeDocument/2006/customXml" ds:itemID="{F3275672-492A-4909-813E-30DD4CF95731}">
  <ds:schemaRefs/>
</ds:datastoreItem>
</file>

<file path=customXml/itemProps11.xml><?xml version="1.0" encoding="utf-8"?>
<ds:datastoreItem xmlns:ds="http://schemas.openxmlformats.org/officeDocument/2006/customXml" ds:itemID="{0EDCDE14-6476-4FD5-B248-584688227F7C}">
  <ds:schemaRefs/>
</ds:datastoreItem>
</file>

<file path=customXml/itemProps12.xml><?xml version="1.0" encoding="utf-8"?>
<ds:datastoreItem xmlns:ds="http://schemas.openxmlformats.org/officeDocument/2006/customXml" ds:itemID="{E1F257AE-0A02-4356-9EBD-651EA4835DD5}">
  <ds:schemaRefs/>
</ds:datastoreItem>
</file>

<file path=customXml/itemProps13.xml><?xml version="1.0" encoding="utf-8"?>
<ds:datastoreItem xmlns:ds="http://schemas.openxmlformats.org/officeDocument/2006/customXml" ds:itemID="{7586ECD9-D79A-4C71-A8BC-EDA29D26B18A}">
  <ds:schemaRefs/>
</ds:datastoreItem>
</file>

<file path=customXml/itemProps14.xml><?xml version="1.0" encoding="utf-8"?>
<ds:datastoreItem xmlns:ds="http://schemas.openxmlformats.org/officeDocument/2006/customXml" ds:itemID="{E12B8C0D-BEDD-46B4-8B40-A24F3E6624FD}">
  <ds:schemaRefs/>
</ds:datastoreItem>
</file>

<file path=customXml/itemProps15.xml><?xml version="1.0" encoding="utf-8"?>
<ds:datastoreItem xmlns:ds="http://schemas.openxmlformats.org/officeDocument/2006/customXml" ds:itemID="{6AAC410E-039A-49D6-8CE6-FFB3FE8EEC8F}">
  <ds:schemaRefs/>
</ds:datastoreItem>
</file>

<file path=customXml/itemProps16.xml><?xml version="1.0" encoding="utf-8"?>
<ds:datastoreItem xmlns:ds="http://schemas.openxmlformats.org/officeDocument/2006/customXml" ds:itemID="{472BFD0F-A938-47B3-90EB-8EF274FA439E}">
  <ds:schemaRefs/>
</ds:datastoreItem>
</file>

<file path=customXml/itemProps17.xml><?xml version="1.0" encoding="utf-8"?>
<ds:datastoreItem xmlns:ds="http://schemas.openxmlformats.org/officeDocument/2006/customXml" ds:itemID="{33588F9C-405D-4EDF-B24C-BB8D9B612372}">
  <ds:schemaRefs/>
</ds:datastoreItem>
</file>

<file path=customXml/itemProps18.xml><?xml version="1.0" encoding="utf-8"?>
<ds:datastoreItem xmlns:ds="http://schemas.openxmlformats.org/officeDocument/2006/customXml" ds:itemID="{00DE9CA1-3ABD-43DE-8280-A6706D235A7A}">
  <ds:schemaRefs/>
</ds:datastoreItem>
</file>

<file path=customXml/itemProps19.xml><?xml version="1.0" encoding="utf-8"?>
<ds:datastoreItem xmlns:ds="http://schemas.openxmlformats.org/officeDocument/2006/customXml" ds:itemID="{9C2D7D86-90D2-484D-806F-512768C79208}">
  <ds:schemaRefs/>
</ds:datastoreItem>
</file>

<file path=customXml/itemProps2.xml><?xml version="1.0" encoding="utf-8"?>
<ds:datastoreItem xmlns:ds="http://schemas.openxmlformats.org/officeDocument/2006/customXml" ds:itemID="{B1C10662-0514-4CB1-9FC1-66F9C1F725FD}">
  <ds:schemaRefs>
    <ds:schemaRef ds:uri="http://schemas.microsoft.com/PowerBIAddIn"/>
  </ds:schemaRefs>
</ds:datastoreItem>
</file>

<file path=customXml/itemProps20.xml><?xml version="1.0" encoding="utf-8"?>
<ds:datastoreItem xmlns:ds="http://schemas.openxmlformats.org/officeDocument/2006/customXml" ds:itemID="{906F4968-636B-4136-85B6-E53718D798CE}">
  <ds:schemaRefs/>
</ds:datastoreItem>
</file>

<file path=customXml/itemProps21.xml><?xml version="1.0" encoding="utf-8"?>
<ds:datastoreItem xmlns:ds="http://schemas.openxmlformats.org/officeDocument/2006/customXml" ds:itemID="{62295ACC-902A-41D3-BFBA-BBF0B6A5546E}">
  <ds:schemaRefs>
    <ds:schemaRef ds:uri="http://schemas.microsoft.com/DataMashup"/>
  </ds:schemaRefs>
</ds:datastoreItem>
</file>

<file path=customXml/itemProps22.xml><?xml version="1.0" encoding="utf-8"?>
<ds:datastoreItem xmlns:ds="http://schemas.openxmlformats.org/officeDocument/2006/customXml" ds:itemID="{E80F2CA7-F0C0-4E6B-B33A-F55443CB789B}">
  <ds:schemaRefs/>
</ds:datastoreItem>
</file>

<file path=customXml/itemProps23.xml><?xml version="1.0" encoding="utf-8"?>
<ds:datastoreItem xmlns:ds="http://schemas.openxmlformats.org/officeDocument/2006/customXml" ds:itemID="{CE8DE88D-A87B-4D69-B163-0FDD9CF2A61B}">
  <ds:schemaRefs/>
</ds:datastoreItem>
</file>

<file path=customXml/itemProps3.xml><?xml version="1.0" encoding="utf-8"?>
<ds:datastoreItem xmlns:ds="http://schemas.openxmlformats.org/officeDocument/2006/customXml" ds:itemID="{691AB01A-6787-47E0-AEEA-D36D975C7CDA}">
  <ds:schemaRefs/>
</ds:datastoreItem>
</file>

<file path=customXml/itemProps4.xml><?xml version="1.0" encoding="utf-8"?>
<ds:datastoreItem xmlns:ds="http://schemas.openxmlformats.org/officeDocument/2006/customXml" ds:itemID="{25FAA8A9-2B66-40CE-B487-F9766D3D0FEC}">
  <ds:schemaRefs/>
</ds:datastoreItem>
</file>

<file path=customXml/itemProps5.xml><?xml version="1.0" encoding="utf-8"?>
<ds:datastoreItem xmlns:ds="http://schemas.openxmlformats.org/officeDocument/2006/customXml" ds:itemID="{B368EB5A-88CD-4445-8CC2-863854B949B9}">
  <ds:schemaRefs/>
</ds:datastoreItem>
</file>

<file path=customXml/itemProps6.xml><?xml version="1.0" encoding="utf-8"?>
<ds:datastoreItem xmlns:ds="http://schemas.openxmlformats.org/officeDocument/2006/customXml" ds:itemID="{2ED74822-7A87-4A95-8262-76E24B4CF736}">
  <ds:schemaRefs/>
</ds:datastoreItem>
</file>

<file path=customXml/itemProps7.xml><?xml version="1.0" encoding="utf-8"?>
<ds:datastoreItem xmlns:ds="http://schemas.openxmlformats.org/officeDocument/2006/customXml" ds:itemID="{1E0D5CE5-BFA9-436E-AA26-3C80EF62BFF5}">
  <ds:schemaRefs/>
</ds:datastoreItem>
</file>

<file path=customXml/itemProps8.xml><?xml version="1.0" encoding="utf-8"?>
<ds:datastoreItem xmlns:ds="http://schemas.openxmlformats.org/officeDocument/2006/customXml" ds:itemID="{20C29533-FC2E-43E8-9CC2-5DBB921D65C9}">
  <ds:schemaRefs/>
</ds:datastoreItem>
</file>

<file path=customXml/itemProps9.xml><?xml version="1.0" encoding="utf-8"?>
<ds:datastoreItem xmlns:ds="http://schemas.openxmlformats.org/officeDocument/2006/customXml" ds:itemID="{5F7C0E61-8F81-4550-A5F8-BBDC82FB59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Om talla</vt:lpstr>
      <vt:lpstr>Tabell</vt:lpstr>
      <vt:lpstr>Diagram_kommune</vt:lpstr>
      <vt:lpstr>Diagram_rangering</vt:lpstr>
      <vt:lpstr>PT_tot_endring</vt:lpstr>
      <vt:lpstr>PT_lev%2</vt:lpstr>
      <vt:lpstr>PT_gjsn%2</vt:lpstr>
      <vt:lpstr>PT_innv%2</vt:lpstr>
      <vt:lpstr>P_%_for</vt:lpstr>
      <vt:lpstr>P_D_rang</vt:lpstr>
      <vt:lpstr>P_D_smlkn</vt:lpstr>
      <vt:lpstr>PD_kom3</vt:lpstr>
      <vt:lpstr>PD_kom1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</dc:creator>
  <cp:lastModifiedBy>Sandberg, Johan</cp:lastModifiedBy>
  <cp:lastPrinted>2016-11-03T11:48:03Z</cp:lastPrinted>
  <dcterms:created xsi:type="dcterms:W3CDTF">2012-04-17T09:15:45Z</dcterms:created>
  <dcterms:modified xsi:type="dcterms:W3CDTF">2019-02-20T08:30:55Z</dcterms:modified>
</cp:coreProperties>
</file>