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fylkesmannen-my.sharepoint.com/personal/linda_selnes_statsforvalteren_no/Documents/Skrivebord/Tilskudd/dekomp/2024/Troms/"/>
    </mc:Choice>
  </mc:AlternateContent>
  <xr:revisionPtr revIDLastSave="66" documentId="8_{CA00ADDD-731D-4373-B9E0-4D734F0AAAA1}" xr6:coauthVersionLast="47" xr6:coauthVersionMax="47" xr10:uidLastSave="{2B8B59FE-2F82-4AD2-A813-423BF0B12273}"/>
  <bookViews>
    <workbookView xWindow="-105" yWindow="0" windowWidth="13020" windowHeight="20985" xr2:uid="{00000000-000D-0000-FFFF-FFFF00000000}"/>
  </bookViews>
  <sheets>
    <sheet name="Samarbeidsforum" sheetId="1" r:id="rId1"/>
    <sheet name="Prosjekter" sheetId="10" r:id="rId2"/>
    <sheet name="Kriterier" sheetId="9" r:id="rId3"/>
  </sheets>
  <definedNames>
    <definedName name="_xlnm.Print_Area" localSheetId="0">Samarbeidsforum!$A$1:$D$34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 l="1"/>
  <c r="R3" i="10"/>
  <c r="R5" i="10"/>
  <c r="R6" i="10"/>
  <c r="R7" i="10"/>
  <c r="R9" i="10"/>
  <c r="R10" i="10"/>
  <c r="R11" i="10"/>
  <c r="R12" i="10"/>
  <c r="R13" i="10"/>
  <c r="R14" i="10"/>
  <c r="R16" i="10"/>
  <c r="R17" i="10"/>
  <c r="R18" i="10"/>
  <c r="R19" i="10"/>
  <c r="R20" i="10"/>
  <c r="R21" i="10"/>
  <c r="R22" i="10"/>
  <c r="R4" i="10"/>
  <c r="D30" i="1"/>
  <c r="D29" i="1"/>
  <c r="D31" i="1"/>
  <c r="D26" i="1"/>
  <c r="D25" i="1"/>
  <c r="C24" i="1"/>
  <c r="D24" i="1" s="1"/>
  <c r="D33" i="1"/>
  <c r="D32" i="1"/>
  <c r="D27" i="1"/>
  <c r="C23" i="1"/>
  <c r="C16" i="1"/>
  <c r="C17" i="1"/>
  <c r="C20" i="1"/>
  <c r="C19" i="1"/>
  <c r="C18" i="1"/>
  <c r="C22" i="1"/>
  <c r="C15" i="1"/>
  <c r="D15" i="1" s="1"/>
  <c r="C13" i="1"/>
  <c r="X23" i="10"/>
  <c r="T23" i="10"/>
  <c r="L23" i="10"/>
  <c r="H23" i="10"/>
  <c r="E23" i="10"/>
  <c r="D23" i="10"/>
  <c r="C23" i="10"/>
  <c r="Y22" i="10"/>
  <c r="U22" i="10"/>
  <c r="Q22" i="10"/>
  <c r="M22" i="10"/>
  <c r="Y21" i="10"/>
  <c r="U21" i="10"/>
  <c r="Q21" i="10"/>
  <c r="M21" i="10"/>
  <c r="Y20" i="10"/>
  <c r="U20" i="10"/>
  <c r="Q20" i="10"/>
  <c r="M20" i="10"/>
  <c r="U19" i="10"/>
  <c r="Q19" i="10"/>
  <c r="M19" i="10"/>
  <c r="U18" i="10"/>
  <c r="Q18" i="10"/>
  <c r="M18" i="10"/>
  <c r="Y17" i="10"/>
  <c r="U17" i="10"/>
  <c r="Q17" i="10"/>
  <c r="M17" i="10"/>
  <c r="Y16" i="10"/>
  <c r="U16" i="10"/>
  <c r="Q16" i="10"/>
  <c r="M16" i="10"/>
  <c r="Y15" i="10"/>
  <c r="U15" i="10"/>
  <c r="O15" i="10"/>
  <c r="Q15" i="10" s="1"/>
  <c r="M15" i="10"/>
  <c r="Y14" i="10"/>
  <c r="U14" i="10"/>
  <c r="P14" i="10"/>
  <c r="Q14" i="10" s="1"/>
  <c r="M14" i="10"/>
  <c r="Y13" i="10"/>
  <c r="U13" i="10"/>
  <c r="Q13" i="10"/>
  <c r="M13" i="10"/>
  <c r="Y12" i="10"/>
  <c r="U12" i="10"/>
  <c r="Q12" i="10"/>
  <c r="M12" i="10"/>
  <c r="Y11" i="10"/>
  <c r="U11" i="10"/>
  <c r="Q11" i="10"/>
  <c r="M11" i="10"/>
  <c r="Y10" i="10"/>
  <c r="U10" i="10"/>
  <c r="Q10" i="10"/>
  <c r="M10" i="10"/>
  <c r="Y9" i="10"/>
  <c r="U9" i="10"/>
  <c r="Q9" i="10"/>
  <c r="M9" i="10"/>
  <c r="U8" i="10"/>
  <c r="P8" i="10"/>
  <c r="C21" i="1" s="1"/>
  <c r="O8" i="10"/>
  <c r="R8" i="10" s="1"/>
  <c r="M8" i="10"/>
  <c r="Y7" i="10"/>
  <c r="U7" i="10"/>
  <c r="Q7" i="10"/>
  <c r="M7" i="10"/>
  <c r="Q6" i="10"/>
  <c r="M6" i="10"/>
  <c r="Y5" i="10"/>
  <c r="V5" i="10"/>
  <c r="S5" i="10"/>
  <c r="U5" i="10" s="1"/>
  <c r="Q5" i="10"/>
  <c r="M5" i="10"/>
  <c r="Y4" i="10"/>
  <c r="V4" i="10"/>
  <c r="Q4" i="10"/>
  <c r="K4" i="10"/>
  <c r="K23" i="10" s="1"/>
  <c r="Y3" i="10"/>
  <c r="U3" i="10"/>
  <c r="Q3" i="10"/>
  <c r="M3" i="10"/>
  <c r="D14" i="1" l="1"/>
  <c r="R15" i="10"/>
  <c r="D28" i="1"/>
  <c r="O23" i="10"/>
  <c r="D23" i="1"/>
  <c r="P23" i="10"/>
  <c r="Y23" i="10"/>
  <c r="Q8" i="10"/>
  <c r="Q23" i="10" s="1"/>
  <c r="Q25" i="10" s="1"/>
  <c r="M4" i="10"/>
  <c r="M23" i="10" s="1"/>
  <c r="S4" i="10"/>
  <c r="W23" i="10"/>
  <c r="U4" i="10" l="1"/>
  <c r="U23" i="10" s="1"/>
  <c r="S23" i="10"/>
  <c r="D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Kjersti Okkelmo</author>
  </authors>
  <commentList>
    <comment ref="B10" authorId="0" shapeId="0" xr:uid="{00000000-0006-0000-0000-000001000000}">
      <text>
        <r>
          <rPr>
            <sz val="9"/>
            <color indexed="81"/>
            <rFont val="Tahoma"/>
            <family val="2"/>
          </rPr>
          <t>Denne tabellen fylles ut til slutt og skal gi en aggregert oversikt over de samlede beløpene i de aktuelle arkfanene</t>
        </r>
      </text>
    </comment>
  </commentList>
</comments>
</file>

<file path=xl/sharedStrings.xml><?xml version="1.0" encoding="utf-8"?>
<sst xmlns="http://schemas.openxmlformats.org/spreadsheetml/2006/main" count="191" uniqueCount="144">
  <si>
    <t>Samarbeidsforum (fylke/region)</t>
  </si>
  <si>
    <t xml:space="preserve">Innstillingen gjelder (sett kryss for aktuelle ordninger) </t>
  </si>
  <si>
    <t xml:space="preserve">             a. regional ordning</t>
  </si>
  <si>
    <t xml:space="preserve">             b. desentralisert ordning</t>
  </si>
  <si>
    <t xml:space="preserve">             c. kompetanseløftet</t>
  </si>
  <si>
    <t xml:space="preserve">Samarbeidsforumets sammensetning </t>
  </si>
  <si>
    <t>Tilskuddsmottaker</t>
  </si>
  <si>
    <t>TOTAL SUM</t>
  </si>
  <si>
    <t>Totalt</t>
  </si>
  <si>
    <t>Kompetanseutviklingstiltak er forankret i lokalt definerte behov</t>
  </si>
  <si>
    <t>Behovene for kompetanseutvikling skal være basert på lokale vurderinger av kompetansebehov i den enkelte barnehage og skole, og basert på faglig dialog med universitet eller høyskole.</t>
  </si>
  <si>
    <t>Lokale vurderinger av kompetanseutviklingsbehov skal forankres ved den enkelte barnehage og skole på en måte som involverer de ansatte og ledere.</t>
  </si>
  <si>
    <t>Midlene skal brukes til barnehage- og skolebasert kompetanseutvikling</t>
  </si>
  <si>
    <t>Tiltakene skal fremme kollektive prosesser for profesjonsutvikling som utvikler barnehagen og skolen.</t>
  </si>
  <si>
    <t>Tiltakene gjennomføres i partnerskap mellom barnehage- og skoleeiere og universiteter og høyskoler</t>
  </si>
  <si>
    <t>Eiere og universiteter og høyskoler skal samarbeide om å vurdere kompetansebehov, planlegge og gjennomføre tiltak i barnehager og skoler.</t>
  </si>
  <si>
    <t>Universiteter og høyskoler som bidrar i kompetanseutviklingen skal legge til rette for at erfaringene fra partnerskapet skal styrke lærerutdanningene.</t>
  </si>
  <si>
    <t>Særskilte kriterier for barnehage</t>
  </si>
  <si>
    <t>Samarbeidsforumet sin innstilling kan i tillegg til barnehagebasert kompetanseutvikling prioritere en tildeling der inntil 30 prosent av midlene benyttes til følgende kompetansetiltak, vurdert utfra behov lokalt:</t>
  </si>
  <si>
    <t>a) barnehagefaglig grunnkompetanse</t>
  </si>
  <si>
    <t>b) kompetansehevingsstudier for fagarbeidere og assistenter</t>
  </si>
  <si>
    <t>c) fagbrev som barne- og ungdomsarbeider (praksiskandidatordningen)</t>
  </si>
  <si>
    <t>d) tilretteleggingsmidler for lokal prioritering.</t>
  </si>
  <si>
    <t>Særskilte kriterier for kompetanseløftet for spesialpedagogikk og inkluderende praksis</t>
  </si>
  <si>
    <t>Kompetanseutvikling knyttet til kompetanseløftet for spesialpedagogikk og inkluderende praksis skal være tverrfaglige og være rettet mot en bredere målgruppe, jf. punkt 1.2.</t>
  </si>
  <si>
    <t>Eier</t>
  </si>
  <si>
    <t>UH</t>
  </si>
  <si>
    <t>Tema</t>
  </si>
  <si>
    <t>Koordinator</t>
  </si>
  <si>
    <t>Balsfjord</t>
  </si>
  <si>
    <t>Motivasjon og mestring</t>
  </si>
  <si>
    <t>Storfjord</t>
  </si>
  <si>
    <t>Totalsum</t>
  </si>
  <si>
    <t>X</t>
  </si>
  <si>
    <t xml:space="preserve">                    Partnerskap med Montessorinettverket i Troms</t>
  </si>
  <si>
    <t xml:space="preserve">                    Partnerskap med Balsfjord kommune</t>
  </si>
  <si>
    <t xml:space="preserve">                     Partnerskap med Tromsø kommune</t>
  </si>
  <si>
    <t xml:space="preserve">                    Partnerskap med Ekrehagen skole</t>
  </si>
  <si>
    <r>
      <rPr>
        <b/>
        <sz val="11"/>
        <color theme="1"/>
        <rFont val="Calibri"/>
        <family val="2"/>
        <scheme val="minor"/>
      </rPr>
      <t>Universitetet i Stavanger (UiS)/Læringsmiljøsenteret</t>
    </r>
    <r>
      <rPr>
        <sz val="11"/>
        <color theme="1"/>
        <rFont val="Calibri"/>
        <family val="2"/>
        <scheme val="minor"/>
      </rPr>
      <t xml:space="preserve">
</t>
    </r>
    <r>
      <rPr>
        <sz val="9"/>
        <color theme="1"/>
        <rFont val="Calibri"/>
        <family val="2"/>
        <scheme val="minor"/>
      </rPr>
      <t xml:space="preserve">                     Partnerskap med Region Indre Midt-Troms</t>
    </r>
  </si>
  <si>
    <t xml:space="preserve">                    Partnerskap med Senja kommune og Sørreisa kommune</t>
  </si>
  <si>
    <r>
      <rPr>
        <b/>
        <sz val="11"/>
        <color theme="1"/>
        <rFont val="Calibri"/>
        <family val="2"/>
        <scheme val="minor"/>
      </rPr>
      <t>UiT Norges arktiske universitet</t>
    </r>
    <r>
      <rPr>
        <sz val="9"/>
        <color theme="1"/>
        <rFont val="Calibri"/>
        <family val="2"/>
        <scheme val="minor"/>
      </rPr>
      <t xml:space="preserve">
                    Partnerskap med Tromsø kommune</t>
    </r>
  </si>
  <si>
    <r>
      <rPr>
        <b/>
        <sz val="11"/>
        <color theme="1"/>
        <rFont val="Calibri"/>
        <family val="2"/>
        <scheme val="minor"/>
      </rPr>
      <t>Tromsø kommune</t>
    </r>
    <r>
      <rPr>
        <sz val="11"/>
        <color theme="1"/>
        <rFont val="Calibri"/>
        <family val="2"/>
        <scheme val="minor"/>
      </rPr>
      <t xml:space="preserve">
</t>
    </r>
    <r>
      <rPr>
        <sz val="9"/>
        <color theme="1"/>
        <rFont val="Calibri"/>
        <family val="2"/>
        <scheme val="minor"/>
      </rPr>
      <t xml:space="preserve">                 Partnerskap med UiT og UiS</t>
    </r>
  </si>
  <si>
    <r>
      <rPr>
        <b/>
        <sz val="11"/>
        <color theme="1"/>
        <rFont val="Calibri"/>
        <family val="2"/>
        <scheme val="minor"/>
      </rPr>
      <t>Balsfjord kommune</t>
    </r>
    <r>
      <rPr>
        <sz val="11"/>
        <color theme="1"/>
        <rFont val="Calibri"/>
        <family val="2"/>
        <scheme val="minor"/>
      </rPr>
      <t xml:space="preserve">
</t>
    </r>
    <r>
      <rPr>
        <sz val="9"/>
        <color theme="1"/>
        <rFont val="Calibri"/>
        <family val="2"/>
        <scheme val="minor"/>
      </rPr>
      <t xml:space="preserve">               Partnerskap med UiT</t>
    </r>
  </si>
  <si>
    <r>
      <rPr>
        <b/>
        <sz val="11"/>
        <color theme="1"/>
        <rFont val="Calibri"/>
        <family val="2"/>
        <scheme val="minor"/>
      </rPr>
      <t>Region Nord-Troms v/Lyngen kommune</t>
    </r>
    <r>
      <rPr>
        <sz val="11"/>
        <color theme="1"/>
        <rFont val="Calibri"/>
        <family val="2"/>
        <scheme val="minor"/>
      </rPr>
      <t xml:space="preserve">
</t>
    </r>
    <r>
      <rPr>
        <sz val="9"/>
        <color theme="1"/>
        <rFont val="Calibri"/>
        <family val="2"/>
        <scheme val="minor"/>
      </rPr>
      <t xml:space="preserve">              Partnerskap med UiT</t>
    </r>
  </si>
  <si>
    <r>
      <rPr>
        <b/>
        <sz val="11"/>
        <color theme="1"/>
        <rFont val="Calibri"/>
        <family val="2"/>
        <scheme val="minor"/>
      </rPr>
      <t>NTG Tromsø</t>
    </r>
    <r>
      <rPr>
        <sz val="11"/>
        <color theme="1"/>
        <rFont val="Calibri"/>
        <family val="2"/>
        <scheme val="minor"/>
      </rPr>
      <t xml:space="preserve">
</t>
    </r>
    <r>
      <rPr>
        <sz val="9"/>
        <color theme="1"/>
        <rFont val="Calibri"/>
        <family val="2"/>
        <scheme val="minor"/>
      </rPr>
      <t xml:space="preserve">            Partnerskap med HINN</t>
    </r>
  </si>
  <si>
    <r>
      <rPr>
        <b/>
        <sz val="11"/>
        <color theme="1"/>
        <rFont val="Calibri"/>
        <family val="2"/>
        <scheme val="minor"/>
      </rPr>
      <t>Senja og Sørreisa kommuner v/Senja kommune</t>
    </r>
    <r>
      <rPr>
        <sz val="11"/>
        <color theme="1"/>
        <rFont val="Calibri"/>
        <family val="2"/>
        <scheme val="minor"/>
      </rPr>
      <t xml:space="preserve">
</t>
    </r>
    <r>
      <rPr>
        <sz val="9"/>
        <color theme="1"/>
        <rFont val="Calibri"/>
        <family val="2"/>
        <scheme val="minor"/>
      </rPr>
      <t xml:space="preserve">        Partnerskap med UiT</t>
    </r>
  </si>
  <si>
    <r>
      <t>Kriterier for tildeling av tilskuddsmidler,</t>
    </r>
    <r>
      <rPr>
        <b/>
        <sz val="14"/>
        <rFont val="Calibri"/>
        <family val="2"/>
        <scheme val="minor"/>
      </rPr>
      <t xml:space="preserve"> jf. pkt. 3.3 i retningslinjene:</t>
    </r>
  </si>
  <si>
    <t>2024 - meldt behov</t>
  </si>
  <si>
    <t>2024 - innstilling</t>
  </si>
  <si>
    <t>2025 - meldt behov</t>
  </si>
  <si>
    <t>2026 - meldt behov</t>
  </si>
  <si>
    <t>Antall komm.</t>
  </si>
  <si>
    <t>Antall offentlige videregående skoler</t>
  </si>
  <si>
    <t>Antall komm. grunnskoler</t>
  </si>
  <si>
    <t>offentlige grunnskoler</t>
  </si>
  <si>
    <t>Private grunnskoler</t>
  </si>
  <si>
    <t>Antall private grunnskoler</t>
  </si>
  <si>
    <t>Periode</t>
  </si>
  <si>
    <t>sum eier</t>
  </si>
  <si>
    <t>Sum UH</t>
  </si>
  <si>
    <t>Sum Totalt</t>
  </si>
  <si>
    <t>Egenfinansiering</t>
  </si>
  <si>
    <t>egenfinansiering</t>
  </si>
  <si>
    <t>UiT-Norges Arktiske Universitet</t>
  </si>
  <si>
    <t>Vurdering – elevmedvirkning og egenvurdering, Fysisk aktive elever i undervisning, Mer bruk av engelsk i skolehverdagen</t>
  </si>
  <si>
    <t>Høst 24-vår 26</t>
  </si>
  <si>
    <t>Nordkjosbotn skole, Sand skole og Laksvatn oppvekstsenter</t>
  </si>
  <si>
    <t>Hatteng og Skibotn skoler</t>
  </si>
  <si>
    <t>Veilederteam - lederstøtte gjennom veiledning av skoleledelsen og utviklingsgrupper. også at alle ansatte får en faglig oppdatering på skolens valgt
tematikk og hva som ligger i begrepet profesjonsfaglig fellesskap</t>
  </si>
  <si>
    <t>Lyngen</t>
  </si>
  <si>
    <t>Lyngsdalen, Lenangen og Eidebakken skoler</t>
  </si>
  <si>
    <t>Region Nord-Troms</t>
  </si>
  <si>
    <t>Montessorinettverket Troms</t>
  </si>
  <si>
    <t>Øvergård Montessoriskole, Senja Montessoriskole, Narvik Montessoriskole, Berg Montessoriskole, Andørja Montessoriskole, Montessoriskolen Morgan</t>
  </si>
  <si>
    <t>Tromsø 1</t>
  </si>
  <si>
    <t>Videreføring av arbeid med implementering av kommunens kvalitetsutviklingsplan for 2021-2025. Veilederteam.</t>
  </si>
  <si>
    <t>Tromsø 2</t>
  </si>
  <si>
    <t>Tromsø 3</t>
  </si>
  <si>
    <t>Tromsø 4</t>
  </si>
  <si>
    <t>Senja og Sørreisa</t>
  </si>
  <si>
    <t>Styrke og utvikle skolens ledelse i å lede forbedringsarbeid i egen skole.</t>
  </si>
  <si>
    <t>2020 - 2026</t>
  </si>
  <si>
    <t>NTG</t>
  </si>
  <si>
    <t>HINN</t>
  </si>
  <si>
    <t>NTG-U og NTG Tromsø</t>
  </si>
  <si>
    <t>Utviklingsledelse i profesjonsfellesskap. vurdering, medvirkning og skolemiljø</t>
  </si>
  <si>
    <t>Midt-Troms - Målselv, Bardu, Salangen, Lavangen og Dyrøy</t>
  </si>
  <si>
    <t>Olsborg, Sameskolen, Fagerlidal, Bardufoss, Mellembygd, Bjørkeng, Bardu, Setermoen, Øvre Bardu, Salangen, Lavangen og Elvetun</t>
  </si>
  <si>
    <t>Trygt og godt leke- og læringsmiljø, samt å sikre en inkluderende praksis for alle elever</t>
  </si>
  <si>
    <t>Steinerskolen i Tromsø</t>
  </si>
  <si>
    <t>Samisk tradisjon, språk og kultur i steinerpedagogisk opplæring</t>
  </si>
  <si>
    <t>Diff rammer -tilskudd</t>
  </si>
  <si>
    <t>Motivasjon og mestring med fokus på undervisningsmetodikken Thinking Classrooms i alle fag, Tidlig innsats og Anerkjennende kommunikasjon</t>
  </si>
  <si>
    <t xml:space="preserve">Koordinator </t>
  </si>
  <si>
    <t>Høst 22-vår 27</t>
  </si>
  <si>
    <t>Høst 23 - vår 25</t>
  </si>
  <si>
    <t>Vår 22 - =&gt;</t>
  </si>
  <si>
    <t>Høst 24 - vår 26</t>
  </si>
  <si>
    <t>Høst 20 - vår 25</t>
  </si>
  <si>
    <t>Høst 19 - =&gt;</t>
  </si>
  <si>
    <t>Høst 22 - vår 25</t>
  </si>
  <si>
    <t>Steinerhøyskolen i Oslo</t>
  </si>
  <si>
    <r>
      <rPr>
        <b/>
        <sz val="11"/>
        <color theme="1"/>
        <rFont val="Calibri"/>
        <family val="2"/>
        <scheme val="minor"/>
      </rPr>
      <t>Steinerhøyskolen i Oslo</t>
    </r>
    <r>
      <rPr>
        <sz val="11"/>
        <color theme="1"/>
        <rFont val="Calibri"/>
        <family val="2"/>
        <scheme val="minor"/>
      </rPr>
      <t xml:space="preserve">
</t>
    </r>
    <r>
      <rPr>
        <sz val="9"/>
        <color theme="1"/>
        <rFont val="Calibri"/>
        <family val="2"/>
        <scheme val="minor"/>
      </rPr>
      <t xml:space="preserve">                     Partnerskap med Steinerskolen i Tromsø</t>
    </r>
  </si>
  <si>
    <t>Partnerskap med Region Nord-Troms (Storfjord kommune)</t>
  </si>
  <si>
    <r>
      <rPr>
        <b/>
        <sz val="11"/>
        <color theme="1"/>
        <rFont val="Calibri"/>
        <family val="2"/>
        <scheme val="minor"/>
      </rPr>
      <t>Høyskolen på Innlandet</t>
    </r>
    <r>
      <rPr>
        <sz val="11"/>
        <color theme="1"/>
        <rFont val="Calibri"/>
        <family val="2"/>
        <scheme val="minor"/>
      </rPr>
      <t xml:space="preserve">
</t>
    </r>
    <r>
      <rPr>
        <sz val="9"/>
        <color theme="1"/>
        <rFont val="Calibri"/>
        <family val="2"/>
        <scheme val="minor"/>
      </rPr>
      <t xml:space="preserve">                   Partnerskap med NTG Tromsø</t>
    </r>
  </si>
  <si>
    <t>Innstilling fra samarbeidsforum for lokal kompetanseutvikling 
Desentalisert ordning 2024 - Troms</t>
  </si>
  <si>
    <t>Innstillingsmøte 7. mars 2024</t>
  </si>
  <si>
    <t>Motivasjon, mestring, elevmedvirkning og praktisk og variert undervisning</t>
  </si>
  <si>
    <t>Videreføring av arbeid med implementering av kommunens kvalitetsutviklingsplan for 2021-2025 - veiledning av 5-6 skoler etter behov</t>
  </si>
  <si>
    <t>Ekrehagen skole</t>
  </si>
  <si>
    <t>Deltakelse etter kommunal plan.</t>
  </si>
  <si>
    <t>Nordborg skoler</t>
  </si>
  <si>
    <t>Alle skolene</t>
  </si>
  <si>
    <r>
      <rPr>
        <b/>
        <sz val="11"/>
        <color theme="1"/>
        <rFont val="Calibri"/>
        <family val="2"/>
        <scheme val="minor"/>
      </rPr>
      <t>Montessorinettverket i Troms v/Øvergård Montessoriskole</t>
    </r>
    <r>
      <rPr>
        <sz val="11"/>
        <color theme="1"/>
        <rFont val="Calibri"/>
        <family val="2"/>
        <scheme val="minor"/>
      </rPr>
      <t xml:space="preserve">
         </t>
    </r>
    <r>
      <rPr>
        <sz val="9"/>
        <color theme="1"/>
        <rFont val="Calibri"/>
        <family val="2"/>
        <scheme val="minor"/>
      </rPr>
      <t>Partnerskap med UiT</t>
    </r>
  </si>
  <si>
    <r>
      <rPr>
        <b/>
        <sz val="11"/>
        <color theme="1"/>
        <rFont val="Calibri"/>
        <family val="2"/>
        <scheme val="minor"/>
      </rPr>
      <t>Steinerskolen i Tromsø</t>
    </r>
    <r>
      <rPr>
        <sz val="11"/>
        <color theme="1"/>
        <rFont val="Calibri"/>
        <family val="2"/>
        <scheme val="minor"/>
      </rPr>
      <t xml:space="preserve">
</t>
    </r>
    <r>
      <rPr>
        <sz val="9"/>
        <color theme="1"/>
        <rFont val="Calibri"/>
        <family val="2"/>
        <scheme val="minor"/>
      </rPr>
      <t xml:space="preserve">        Partnerskap med Steinerhøyskolen i Oslo</t>
    </r>
  </si>
  <si>
    <r>
      <rPr>
        <b/>
        <sz val="11"/>
        <color theme="1"/>
        <rFont val="Calibri"/>
        <family val="2"/>
        <scheme val="minor"/>
      </rPr>
      <t>Region Indre Midt-Troms v/Målselv kommune</t>
    </r>
    <r>
      <rPr>
        <sz val="11"/>
        <color theme="1"/>
        <rFont val="Calibri"/>
        <family val="2"/>
        <scheme val="minor"/>
      </rPr>
      <t xml:space="preserve">
</t>
    </r>
    <r>
      <rPr>
        <sz val="9"/>
        <color theme="1"/>
        <rFont val="Calibri"/>
        <family val="2"/>
        <scheme val="minor"/>
      </rPr>
      <t xml:space="preserve">                  Partnerskap med UiS</t>
    </r>
  </si>
  <si>
    <t xml:space="preserve">Region Nord-Troms </t>
  </si>
  <si>
    <r>
      <rPr>
        <b/>
        <sz val="11"/>
        <color theme="1"/>
        <rFont val="Calibri"/>
        <family val="2"/>
        <scheme val="minor"/>
      </rPr>
      <t>Lyngen kommune</t>
    </r>
    <r>
      <rPr>
        <sz val="11"/>
        <color theme="1"/>
        <rFont val="Calibri"/>
        <family val="2"/>
        <scheme val="minor"/>
      </rPr>
      <t xml:space="preserve">
              </t>
    </r>
    <r>
      <rPr>
        <sz val="9"/>
        <color theme="1"/>
        <rFont val="Calibri"/>
        <family val="2"/>
        <scheme val="minor"/>
      </rPr>
      <t>Partnerskap med UiT</t>
    </r>
  </si>
  <si>
    <t xml:space="preserve">   Partnerskap med Region Nord-Troms (Lyngen kommune)</t>
  </si>
  <si>
    <t>Botnhamnn skole, Finnsnes barneskole, Finnsnes ungdomsskole, Gibostad barne- og ungdomsskole, Gryllefjord skole, Husøy skole, Kårvik skole, Medby skole, Rossfjord barne- og ungdomsskole, Senjahopen skole, Silsand barneskole, Stonglandet skole, Tollvik skole, Vikstranda skole, Sørreisa barne- og ungdomsskole.</t>
  </si>
  <si>
    <t>Botnhamnn skole, Finnsnes barneskole, Finnsnes ungdomsskole, Gibostad barne- og ungdomsskole, Gryllefjord skole, Husøy skole, Kårvik skole, Medby skol, Rossfjord barne- og ungdomsskole, Senjahopen skole, Silsand barneskole, Stonglandet skole, Tollvik skole, Vikstranda skole, Sørreisa barne- og ungdomsskole.</t>
  </si>
  <si>
    <t>Indre Kåfjord skole
Straumfjordnes skole
Reisa Montessoriskole</t>
  </si>
  <si>
    <t>Indre Kåford skole
Straumfjordnes skole
Reisa Montessoriskole
(Skolene søker om deltakelse)</t>
  </si>
  <si>
    <t>Kvænangen barne- og ungdomsskole, Moan skole, Rotsund skole, Storslett skole, Skjervøy barneskole, Skjervøy ungdomsskole, Årviksand skole, Manndalen skole, Olderdalen sklole, Hatteng skole, Skibotn skole, Eidebakken skole, Lenangen skole og Lyngdalen oppvekstsenter
(Skolene søker om deltakelse)</t>
  </si>
  <si>
    <t>Kvænangen barne- og ungdomsskole, Moan skole, Rotsund skole, Storslett skole, Skjervøy barneskole, Skjervøy ungdomsskole, Årviksand skole, Manndalen skole, Olderdalen sklole, Hatteng skole, Skibotn skole, Eidebakken skole, Lenangen skole og Lyngdalen oppvekstsenter</t>
  </si>
  <si>
    <t>Montessorilæreplanen - læreplananalyse</t>
  </si>
  <si>
    <t>Videreføring av arbeid med implementering av kommunens kvalitetsutviklingsplan for 2021-2025. Laget rundt barnet og Livslang læring.</t>
  </si>
  <si>
    <t>Syvendedagsadventist-kirken/Ekrehagen skole</t>
  </si>
  <si>
    <t>UiS -Læringsmiljøsenteret</t>
  </si>
  <si>
    <t>UiS - 
Læringsmiljøsenteret</t>
  </si>
  <si>
    <t>UiT og UiS -
Læringsmiljøsenteret</t>
  </si>
  <si>
    <t>Rammer*</t>
  </si>
  <si>
    <t>Troms</t>
  </si>
  <si>
    <t>Fire eierrepresentanter fra offentlige skoler, en representant fra private skoler, en representer fra Utdanningsforbundet, en representanter fra UiT Norges arktiske universitet, en representant fra Samisk høyskole og en representant fra KS.
I innstillingsmøtet var det forfall fra representanten fra privat skoleier og representanten fra Utdanningsforbundet.</t>
  </si>
  <si>
    <t>Høst 24 =&gt;</t>
  </si>
  <si>
    <t>høst 20 - 25</t>
  </si>
  <si>
    <t>Høst 24 - =&gt;</t>
  </si>
  <si>
    <t>2020 - =&gt;</t>
  </si>
  <si>
    <t>Høst 21 - høst 26</t>
  </si>
  <si>
    <t>Vår 24 - høst 26</t>
  </si>
  <si>
    <t>*Fraregnet kr 1 810 000 som er øremerket til Nettverk for internasjonale skoler</t>
  </si>
  <si>
    <t>Innstilling fra samarbeidsforum Dekomp Troms, 7. mars 2024</t>
  </si>
  <si>
    <r>
      <t xml:space="preserve">Total sum for samlet tilskudd per tilskuddsmottaker </t>
    </r>
    <r>
      <rPr>
        <b/>
        <sz val="12"/>
        <color rgb="FFFF0000"/>
        <rFont val="Calibri"/>
        <family val="2"/>
        <scheme val="minor"/>
      </rPr>
      <t xml:space="preserve"> </t>
    </r>
  </si>
  <si>
    <t xml:space="preserve">                    Partnerskap med Region Nord-Troms (alle kommunene og private skoler kan søke om deltakelse)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</si>
</sst>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kr&quot;\ * #,##0.00_-;\-&quot;kr&quot;\ * #,##0.00_-;_-&quot;kr&quot;\ * &quot;-&quot;??_-;_-@_-"/>
  </numFmts>
  <fonts count="17">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9"/>
      <color theme="1"/>
      <name val="Calibri"/>
      <family val="2"/>
      <scheme val="minor"/>
    </font>
    <font>
      <sz val="9"/>
      <color indexed="81"/>
      <name val="Tahoma"/>
      <family val="2"/>
    </font>
    <font>
      <sz val="11"/>
      <color rgb="FFFF0000"/>
      <name val="Calibri"/>
      <family val="2"/>
      <scheme val="minor"/>
    </font>
    <font>
      <b/>
      <sz val="11"/>
      <name val="Calibri"/>
      <family val="2"/>
      <scheme val="minor"/>
    </font>
    <font>
      <b/>
      <sz val="14"/>
      <name val="Calibri"/>
      <family val="2"/>
      <scheme val="minor"/>
    </font>
    <font>
      <sz val="11"/>
      <name val="Calibri"/>
      <family val="2"/>
      <scheme val="minor"/>
    </font>
    <font>
      <b/>
      <sz val="16"/>
      <color theme="1"/>
      <name val="Calibri"/>
      <family val="2"/>
      <scheme val="minor"/>
    </font>
    <font>
      <b/>
      <sz val="16"/>
      <name val="Calibri"/>
      <family val="2"/>
      <scheme val="minor"/>
    </font>
    <font>
      <b/>
      <sz val="11"/>
      <color rgb="FF000000"/>
      <name val="Calibri"/>
      <family val="2"/>
      <scheme val="minor"/>
    </font>
    <font>
      <b/>
      <sz val="11"/>
      <color rgb="FF000000"/>
      <name val="Calibri"/>
      <family val="2"/>
    </font>
    <font>
      <sz val="11"/>
      <color rgb="FF000000"/>
      <name val="Calibri"/>
      <family val="2"/>
      <scheme val="minor"/>
    </font>
    <font>
      <sz val="9"/>
      <name val="Calibri-BoldItalic"/>
    </font>
    <font>
      <b/>
      <sz val="12"/>
      <color rgb="FFFF0000"/>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rgb="FFFFFFFF"/>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right/>
      <top style="medium">
        <color indexed="64"/>
      </top>
      <bottom/>
      <diagonal/>
    </border>
    <border>
      <left style="thin">
        <color rgb="FF000000"/>
      </left>
      <right style="thin">
        <color rgb="FF000000"/>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top style="medium">
        <color rgb="FF000000"/>
      </top>
      <bottom/>
      <diagonal/>
    </border>
    <border>
      <left style="thin">
        <color indexed="64"/>
      </left>
      <right style="thin">
        <color indexed="64"/>
      </right>
      <top style="medium">
        <color rgb="FF000000"/>
      </top>
      <bottom style="medium">
        <color rgb="FF000000"/>
      </bottom>
      <diagonal/>
    </border>
    <border>
      <left/>
      <right style="thin">
        <color indexed="64"/>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top style="medium">
        <color rgb="FF000000"/>
      </top>
      <bottom/>
      <diagonal/>
    </border>
    <border>
      <left style="thin">
        <color indexed="64"/>
      </left>
      <right/>
      <top style="medium">
        <color rgb="FF000000"/>
      </top>
      <bottom style="medium">
        <color rgb="FF000000"/>
      </bottom>
      <diagonal/>
    </border>
    <border>
      <left style="thin">
        <color indexed="64"/>
      </left>
      <right style="thin">
        <color indexed="64"/>
      </right>
      <top/>
      <bottom style="medium">
        <color rgb="FF000000"/>
      </bottom>
      <diagonal/>
    </border>
    <border>
      <left style="thin">
        <color indexed="64"/>
      </left>
      <right/>
      <top/>
      <bottom style="medium">
        <color rgb="FF000000"/>
      </bottom>
      <diagonal/>
    </border>
    <border>
      <left style="thin">
        <color rgb="FF000000"/>
      </left>
      <right/>
      <top/>
      <bottom style="medium">
        <color rgb="FF000000"/>
      </bottom>
      <diagonal/>
    </border>
    <border>
      <left style="thin">
        <color rgb="FF000000"/>
      </left>
      <right style="medium">
        <color indexed="64"/>
      </right>
      <top/>
      <bottom style="medium">
        <color rgb="FF000000"/>
      </bottom>
      <diagonal/>
    </border>
    <border>
      <left style="medium">
        <color indexed="64"/>
      </left>
      <right style="thin">
        <color indexed="64"/>
      </right>
      <top/>
      <bottom style="medium">
        <color rgb="FF000000"/>
      </bottom>
      <diagonal/>
    </border>
    <border>
      <left style="medium">
        <color indexed="64"/>
      </left>
      <right style="thin">
        <color indexed="64"/>
      </right>
      <top style="medium">
        <color rgb="FF000000"/>
      </top>
      <bottom style="medium">
        <color rgb="FF000000"/>
      </bottom>
      <diagonal/>
    </border>
    <border>
      <left style="thin">
        <color rgb="FF000000"/>
      </left>
      <right style="medium">
        <color indexed="64"/>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indexed="64"/>
      </right>
      <top/>
      <bottom/>
      <diagonal/>
    </border>
    <border>
      <left style="medium">
        <color rgb="FF000000"/>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rgb="FF000000"/>
      </left>
      <right style="medium">
        <color rgb="FF000000"/>
      </right>
      <top/>
      <bottom/>
      <diagonal/>
    </border>
    <border>
      <left style="thin">
        <color indexed="64"/>
      </left>
      <right/>
      <top/>
      <bottom/>
      <diagonal/>
    </border>
    <border>
      <left style="thin">
        <color rgb="FF000000"/>
      </left>
      <right/>
      <top/>
      <bottom/>
      <diagonal/>
    </border>
    <border>
      <left style="thin">
        <color rgb="FF000000"/>
      </left>
      <right style="medium">
        <color indexed="64"/>
      </right>
      <top/>
      <bottom/>
      <diagonal/>
    </border>
    <border>
      <left style="medium">
        <color indexed="64"/>
      </left>
      <right style="thin">
        <color indexed="64"/>
      </right>
      <top/>
      <bottom/>
      <diagonal/>
    </border>
    <border>
      <left style="medium">
        <color rgb="FF000000"/>
      </left>
      <right/>
      <top style="medium">
        <color rgb="FF000000"/>
      </top>
      <bottom/>
      <diagonal/>
    </border>
    <border>
      <left style="medium">
        <color indexed="64"/>
      </left>
      <right style="thin">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rgb="FF000000"/>
      </top>
      <bottom/>
      <diagonal/>
    </border>
    <border>
      <left style="medium">
        <color indexed="64"/>
      </left>
      <right style="medium">
        <color indexed="64"/>
      </right>
      <top style="medium">
        <color rgb="FF000000"/>
      </top>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rgb="FF000000"/>
      </left>
      <right/>
      <top/>
      <bottom style="medium">
        <color indexed="64"/>
      </bottom>
      <diagonal/>
    </border>
    <border>
      <left style="medium">
        <color indexed="64"/>
      </left>
      <right style="thin">
        <color indexed="64"/>
      </right>
      <top/>
      <bottom style="medium">
        <color indexed="64"/>
      </bottom>
      <diagonal/>
    </border>
    <border>
      <left style="medium">
        <color rgb="FF000000"/>
      </left>
      <right style="medium">
        <color rgb="FF000000"/>
      </right>
      <top/>
      <bottom style="medium">
        <color indexed="64"/>
      </bottom>
      <diagonal/>
    </border>
    <border>
      <left style="thin">
        <color indexed="64"/>
      </left>
      <right/>
      <top/>
      <bottom style="medium">
        <color indexed="64"/>
      </bottom>
      <diagonal/>
    </border>
    <border>
      <left style="thin">
        <color rgb="FF000000"/>
      </left>
      <right/>
      <top/>
      <bottom style="medium">
        <color indexed="64"/>
      </bottom>
      <diagonal/>
    </border>
    <border>
      <left style="thin">
        <color rgb="FF000000"/>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rgb="FF000000"/>
      </left>
      <right/>
      <top style="thin">
        <color indexed="64"/>
      </top>
      <bottom/>
      <diagonal/>
    </border>
    <border>
      <left style="medium">
        <color indexed="64"/>
      </left>
      <right style="thin">
        <color indexed="64"/>
      </right>
      <top style="thin">
        <color indexed="64"/>
      </top>
      <bottom/>
      <diagonal/>
    </border>
    <border>
      <left style="medium">
        <color rgb="FF000000"/>
      </left>
      <right style="medium">
        <color rgb="FF000000"/>
      </right>
      <top style="thin">
        <color indexed="64"/>
      </top>
      <bottom/>
      <diagonal/>
    </border>
    <border>
      <left style="thin">
        <color indexed="64"/>
      </left>
      <right/>
      <top style="thin">
        <color indexed="64"/>
      </top>
      <bottom/>
      <diagonal/>
    </border>
    <border>
      <left style="thin">
        <color rgb="FF000000"/>
      </left>
      <right/>
      <top style="thin">
        <color indexed="64"/>
      </top>
      <bottom/>
      <diagonal/>
    </border>
    <border>
      <left style="thin">
        <color rgb="FF000000"/>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bottom style="medium">
        <color rgb="FF000000"/>
      </bottom>
      <diagonal/>
    </border>
    <border>
      <left style="thin">
        <color rgb="FF000000"/>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rgb="FF000000"/>
      </left>
      <right style="thin">
        <color indexed="64"/>
      </right>
      <top style="medium">
        <color rgb="FF000000"/>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rgb="FF000000"/>
      </bottom>
      <diagonal/>
    </border>
    <border>
      <left style="medium">
        <color indexed="64"/>
      </left>
      <right/>
      <top/>
      <bottom/>
      <diagonal/>
    </border>
  </borders>
  <cellStyleXfs count="1">
    <xf numFmtId="0" fontId="0" fillId="0" borderId="0"/>
  </cellStyleXfs>
  <cellXfs count="290">
    <xf numFmtId="0" fontId="0" fillId="0" borderId="0" xfId="0"/>
    <xf numFmtId="0" fontId="0" fillId="2" borderId="0" xfId="0" applyFill="1"/>
    <xf numFmtId="0" fontId="1" fillId="2" borderId="9" xfId="0" applyFont="1" applyFill="1" applyBorder="1" applyAlignment="1">
      <alignment vertical="center" wrapText="1"/>
    </xf>
    <xf numFmtId="0" fontId="6" fillId="3" borderId="10" xfId="0" applyFont="1" applyFill="1" applyBorder="1" applyAlignment="1">
      <alignment vertical="center" wrapText="1"/>
    </xf>
    <xf numFmtId="0" fontId="1" fillId="4" borderId="2" xfId="0" applyFont="1" applyFill="1" applyBorder="1" applyAlignment="1">
      <alignment vertical="center" wrapText="1"/>
    </xf>
    <xf numFmtId="0" fontId="1" fillId="5" borderId="0" xfId="0" applyFont="1" applyFill="1"/>
    <xf numFmtId="0" fontId="0" fillId="5" borderId="0" xfId="0" applyFill="1"/>
    <xf numFmtId="0" fontId="0" fillId="5" borderId="0" xfId="0" applyFill="1" applyAlignment="1">
      <alignment wrapText="1"/>
    </xf>
    <xf numFmtId="0" fontId="0" fillId="5" borderId="0" xfId="0" applyFill="1" applyAlignment="1">
      <alignment horizontal="left" vertical="top" wrapText="1"/>
    </xf>
    <xf numFmtId="0" fontId="1" fillId="6" borderId="13" xfId="0" applyFont="1" applyFill="1" applyBorder="1" applyAlignment="1">
      <alignment horizontal="left" vertical="top" wrapText="1"/>
    </xf>
    <xf numFmtId="0" fontId="0" fillId="6" borderId="1" xfId="0" applyFill="1" applyBorder="1" applyAlignment="1">
      <alignment horizontal="left" vertical="top" wrapText="1"/>
    </xf>
    <xf numFmtId="0" fontId="0" fillId="6" borderId="15" xfId="0" applyFill="1" applyBorder="1" applyAlignment="1">
      <alignment horizontal="left" vertical="top" wrapText="1"/>
    </xf>
    <xf numFmtId="0" fontId="1" fillId="6" borderId="15" xfId="0" applyFont="1" applyFill="1" applyBorder="1" applyAlignment="1">
      <alignment horizontal="left" vertical="top" wrapText="1"/>
    </xf>
    <xf numFmtId="0" fontId="1" fillId="6" borderId="5" xfId="0" applyFont="1" applyFill="1" applyBorder="1" applyAlignment="1">
      <alignment horizontal="left" vertical="top" wrapText="1"/>
    </xf>
    <xf numFmtId="0" fontId="0" fillId="6" borderId="11" xfId="0" applyFill="1" applyBorder="1" applyAlignment="1">
      <alignment horizontal="left" vertical="top" wrapText="1"/>
    </xf>
    <xf numFmtId="0" fontId="2" fillId="5" borderId="0" xfId="0" applyFont="1" applyFill="1" applyAlignment="1">
      <alignment horizontal="left" vertical="top" wrapText="1"/>
    </xf>
    <xf numFmtId="0" fontId="1" fillId="0" borderId="0" xfId="0" applyFont="1" applyAlignment="1">
      <alignment wrapText="1"/>
    </xf>
    <xf numFmtId="0" fontId="0" fillId="3" borderId="6" xfId="0" applyFill="1" applyBorder="1" applyAlignment="1">
      <alignment wrapText="1"/>
    </xf>
    <xf numFmtId="0" fontId="9" fillId="0" borderId="5" xfId="0" applyFont="1" applyBorder="1" applyAlignment="1">
      <alignment wrapText="1"/>
    </xf>
    <xf numFmtId="0" fontId="9" fillId="0" borderId="5" xfId="0" applyFont="1" applyBorder="1" applyAlignment="1">
      <alignment horizontal="center" wrapText="1"/>
    </xf>
    <xf numFmtId="3" fontId="9" fillId="0" borderId="5" xfId="0" applyNumberFormat="1" applyFont="1" applyBorder="1" applyAlignment="1">
      <alignment wrapText="1"/>
    </xf>
    <xf numFmtId="0" fontId="0" fillId="0" borderId="0" xfId="0" applyAlignment="1">
      <alignment wrapText="1"/>
    </xf>
    <xf numFmtId="0" fontId="0" fillId="0" borderId="0" xfId="0" applyAlignment="1">
      <alignment horizontal="center" wrapText="1"/>
    </xf>
    <xf numFmtId="3" fontId="1" fillId="0" borderId="0" xfId="0" applyNumberFormat="1" applyFont="1" applyAlignment="1">
      <alignment wrapText="1"/>
    </xf>
    <xf numFmtId="0" fontId="10" fillId="0" borderId="0" xfId="0" applyFont="1" applyAlignment="1">
      <alignment wrapText="1"/>
    </xf>
    <xf numFmtId="0" fontId="11" fillId="0" borderId="0" xfId="0" applyFont="1" applyAlignment="1">
      <alignment wrapText="1"/>
    </xf>
    <xf numFmtId="0" fontId="2" fillId="2" borderId="0" xfId="0" applyFont="1" applyFill="1" applyAlignment="1">
      <alignment vertical="center" wrapText="1"/>
    </xf>
    <xf numFmtId="0" fontId="1" fillId="2" borderId="0" xfId="0" applyFont="1" applyFill="1"/>
    <xf numFmtId="0" fontId="0" fillId="3" borderId="6" xfId="0" applyFill="1" applyBorder="1"/>
    <xf numFmtId="44" fontId="0" fillId="3" borderId="3" xfId="0" applyNumberFormat="1" applyFill="1" applyBorder="1"/>
    <xf numFmtId="44" fontId="1" fillId="3" borderId="26" xfId="0" applyNumberFormat="1" applyFont="1" applyFill="1" applyBorder="1"/>
    <xf numFmtId="0" fontId="0" fillId="3" borderId="24" xfId="0" applyFill="1" applyBorder="1" applyAlignment="1">
      <alignment wrapText="1"/>
    </xf>
    <xf numFmtId="0" fontId="0" fillId="3" borderId="16" xfId="0" applyFill="1" applyBorder="1"/>
    <xf numFmtId="44" fontId="1" fillId="3" borderId="25" xfId="0" applyNumberFormat="1" applyFont="1" applyFill="1" applyBorder="1"/>
    <xf numFmtId="0" fontId="4" fillId="3" borderId="30" xfId="0" applyFont="1" applyFill="1" applyBorder="1"/>
    <xf numFmtId="0" fontId="4" fillId="3" borderId="2" xfId="0" applyFont="1" applyFill="1" applyBorder="1" applyAlignment="1">
      <alignment wrapText="1"/>
    </xf>
    <xf numFmtId="0" fontId="4" fillId="3" borderId="4" xfId="0" applyFont="1" applyFill="1" applyBorder="1"/>
    <xf numFmtId="44" fontId="0" fillId="3" borderId="17" xfId="0" applyNumberFormat="1" applyFill="1" applyBorder="1"/>
    <xf numFmtId="0" fontId="0" fillId="3" borderId="2" xfId="0" applyFill="1" applyBorder="1" applyAlignment="1">
      <alignment wrapText="1"/>
    </xf>
    <xf numFmtId="3" fontId="0" fillId="3" borderId="16" xfId="0" applyNumberFormat="1" applyFill="1" applyBorder="1"/>
    <xf numFmtId="0" fontId="7" fillId="3" borderId="10" xfId="0" applyFont="1" applyFill="1" applyBorder="1" applyAlignment="1">
      <alignment horizontal="center" vertical="center" wrapText="1"/>
    </xf>
    <xf numFmtId="0" fontId="7" fillId="0" borderId="0" xfId="0" applyFont="1"/>
    <xf numFmtId="0" fontId="1" fillId="2" borderId="0" xfId="0" applyFont="1" applyFill="1" applyAlignment="1">
      <alignment vertical="center" wrapText="1"/>
    </xf>
    <xf numFmtId="0" fontId="2" fillId="0" borderId="0" xfId="0" applyFont="1" applyAlignment="1">
      <alignment wrapText="1"/>
    </xf>
    <xf numFmtId="0" fontId="2" fillId="0" borderId="14" xfId="0" applyFont="1" applyBorder="1" applyAlignment="1">
      <alignment wrapText="1"/>
    </xf>
    <xf numFmtId="0" fontId="2" fillId="0" borderId="20" xfId="0" applyFont="1" applyBorder="1" applyAlignment="1">
      <alignment wrapText="1"/>
    </xf>
    <xf numFmtId="0" fontId="1" fillId="9" borderId="35" xfId="0" applyFont="1" applyFill="1" applyBorder="1" applyAlignment="1">
      <alignment textRotation="75" wrapText="1"/>
    </xf>
    <xf numFmtId="0" fontId="1" fillId="9" borderId="36" xfId="0" applyFont="1" applyFill="1" applyBorder="1" applyAlignment="1">
      <alignment textRotation="75" wrapText="1"/>
    </xf>
    <xf numFmtId="0" fontId="1" fillId="9" borderId="37" xfId="0" applyFont="1" applyFill="1" applyBorder="1" applyAlignment="1">
      <alignment textRotation="75" wrapText="1"/>
    </xf>
    <xf numFmtId="0" fontId="12" fillId="9" borderId="37" xfId="0" applyFont="1" applyFill="1" applyBorder="1" applyAlignment="1">
      <alignment textRotation="75" wrapText="1"/>
    </xf>
    <xf numFmtId="0" fontId="13" fillId="9" borderId="38" xfId="0" applyFont="1" applyFill="1" applyBorder="1" applyAlignment="1">
      <alignment horizontal="center" textRotation="75" wrapText="1"/>
    </xf>
    <xf numFmtId="0" fontId="12" fillId="9" borderId="38" xfId="0" applyFont="1" applyFill="1" applyBorder="1" applyAlignment="1">
      <alignment horizontal="center" textRotation="75" wrapText="1"/>
    </xf>
    <xf numFmtId="0" fontId="12" fillId="9" borderId="38" xfId="0" applyFont="1" applyFill="1" applyBorder="1" applyAlignment="1">
      <alignment textRotation="75" wrapText="1"/>
    </xf>
    <xf numFmtId="0" fontId="1" fillId="9" borderId="40" xfId="0" applyFont="1" applyFill="1" applyBorder="1" applyAlignment="1">
      <alignment textRotation="75" wrapText="1"/>
    </xf>
    <xf numFmtId="0" fontId="1" fillId="9" borderId="41" xfId="0" applyFont="1" applyFill="1" applyBorder="1" applyAlignment="1">
      <alignment textRotation="75" wrapText="1"/>
    </xf>
    <xf numFmtId="0" fontId="1" fillId="9" borderId="42" xfId="0" applyFont="1" applyFill="1" applyBorder="1" applyAlignment="1">
      <alignment textRotation="75" wrapText="1"/>
    </xf>
    <xf numFmtId="0" fontId="1" fillId="9" borderId="43" xfId="0" applyFont="1" applyFill="1" applyBorder="1" applyAlignment="1">
      <alignment textRotation="75" wrapText="1"/>
    </xf>
    <xf numFmtId="0" fontId="1" fillId="9" borderId="45" xfId="0" applyFont="1" applyFill="1" applyBorder="1" applyAlignment="1">
      <alignment textRotation="75" wrapText="1"/>
    </xf>
    <xf numFmtId="0" fontId="1" fillId="9" borderId="46" xfId="0" applyFont="1" applyFill="1" applyBorder="1" applyAlignment="1">
      <alignment textRotation="75" wrapText="1"/>
    </xf>
    <xf numFmtId="0" fontId="1" fillId="9" borderId="33" xfId="0" applyFont="1" applyFill="1" applyBorder="1" applyAlignment="1">
      <alignment textRotation="75" wrapText="1"/>
    </xf>
    <xf numFmtId="0" fontId="1" fillId="9" borderId="47" xfId="0" applyFont="1" applyFill="1" applyBorder="1" applyAlignment="1">
      <alignment textRotation="75" wrapText="1"/>
    </xf>
    <xf numFmtId="0" fontId="1" fillId="0" borderId="0" xfId="0" applyFont="1" applyAlignment="1">
      <alignment textRotation="75" wrapText="1"/>
    </xf>
    <xf numFmtId="3" fontId="9" fillId="0" borderId="11" xfId="0" applyNumberFormat="1" applyFont="1" applyBorder="1" applyAlignment="1">
      <alignment wrapText="1"/>
    </xf>
    <xf numFmtId="3" fontId="9" fillId="0" borderId="55" xfId="0" applyNumberFormat="1" applyFont="1" applyBorder="1" applyAlignment="1">
      <alignment wrapText="1"/>
    </xf>
    <xf numFmtId="3" fontId="9" fillId="0" borderId="56" xfId="0" applyNumberFormat="1" applyFont="1" applyBorder="1" applyAlignment="1">
      <alignment wrapText="1"/>
    </xf>
    <xf numFmtId="3" fontId="9" fillId="0" borderId="58" xfId="0" applyNumberFormat="1" applyFont="1" applyBorder="1" applyAlignment="1">
      <alignment wrapText="1"/>
    </xf>
    <xf numFmtId="3" fontId="9" fillId="0" borderId="57" xfId="0" applyNumberFormat="1" applyFont="1" applyBorder="1" applyAlignment="1">
      <alignment wrapText="1"/>
    </xf>
    <xf numFmtId="3" fontId="9" fillId="0" borderId="49" xfId="0" applyNumberFormat="1" applyFont="1" applyBorder="1" applyAlignment="1">
      <alignment wrapText="1"/>
    </xf>
    <xf numFmtId="0" fontId="0" fillId="0" borderId="28" xfId="0" applyBorder="1" applyAlignment="1">
      <alignment wrapText="1"/>
    </xf>
    <xf numFmtId="0" fontId="9" fillId="0" borderId="60" xfId="0" applyFont="1" applyBorder="1" applyAlignment="1">
      <alignment wrapText="1"/>
    </xf>
    <xf numFmtId="0" fontId="9" fillId="0" borderId="37" xfId="0" applyFont="1" applyBorder="1" applyAlignment="1">
      <alignment wrapText="1"/>
    </xf>
    <xf numFmtId="0" fontId="9" fillId="0" borderId="38" xfId="0" applyFont="1" applyBorder="1" applyAlignment="1">
      <alignment horizontal="center" wrapText="1"/>
    </xf>
    <xf numFmtId="0" fontId="9" fillId="0" borderId="38" xfId="0" applyFont="1" applyBorder="1" applyAlignment="1">
      <alignment wrapText="1"/>
    </xf>
    <xf numFmtId="0" fontId="9" fillId="0" borderId="32" xfId="0" applyFont="1" applyBorder="1" applyAlignment="1">
      <alignment wrapText="1"/>
    </xf>
    <xf numFmtId="0" fontId="9" fillId="0" borderId="31" xfId="0" applyFont="1" applyBorder="1" applyAlignment="1">
      <alignment wrapText="1"/>
    </xf>
    <xf numFmtId="3" fontId="9" fillId="0" borderId="38" xfId="0" applyNumberFormat="1" applyFont="1" applyBorder="1" applyAlignment="1">
      <alignment wrapText="1"/>
    </xf>
    <xf numFmtId="3" fontId="9" fillId="0" borderId="39" xfId="0" applyNumberFormat="1" applyFont="1" applyBorder="1" applyAlignment="1">
      <alignment wrapText="1"/>
    </xf>
    <xf numFmtId="3" fontId="6" fillId="0" borderId="62" xfId="0" applyNumberFormat="1" applyFont="1" applyBorder="1" applyAlignment="1">
      <alignment wrapText="1"/>
    </xf>
    <xf numFmtId="3" fontId="9" fillId="0" borderId="37" xfId="0" applyNumberFormat="1" applyFont="1" applyBorder="1" applyAlignment="1">
      <alignment wrapText="1"/>
    </xf>
    <xf numFmtId="3" fontId="9" fillId="0" borderId="60" xfId="0" applyNumberFormat="1" applyFont="1" applyBorder="1" applyAlignment="1">
      <alignment wrapText="1"/>
    </xf>
    <xf numFmtId="3" fontId="9" fillId="0" borderId="61" xfId="0" applyNumberFormat="1" applyFont="1" applyBorder="1" applyAlignment="1">
      <alignment wrapText="1"/>
    </xf>
    <xf numFmtId="3" fontId="9" fillId="0" borderId="62" xfId="0" applyNumberFormat="1" applyFont="1" applyBorder="1" applyAlignment="1">
      <alignment wrapText="1"/>
    </xf>
    <xf numFmtId="0" fontId="9" fillId="0" borderId="46" xfId="0" applyFont="1" applyBorder="1" applyAlignment="1">
      <alignment wrapText="1"/>
    </xf>
    <xf numFmtId="0" fontId="9" fillId="0" borderId="34" xfId="0" applyFont="1" applyBorder="1" applyAlignment="1">
      <alignment wrapText="1"/>
    </xf>
    <xf numFmtId="0" fontId="9" fillId="0" borderId="33" xfId="0" applyFont="1" applyBorder="1" applyAlignment="1">
      <alignment horizontal="center" wrapText="1"/>
    </xf>
    <xf numFmtId="0" fontId="9" fillId="0" borderId="33" xfId="0" applyFont="1" applyBorder="1" applyAlignment="1">
      <alignment wrapText="1"/>
    </xf>
    <xf numFmtId="0" fontId="9" fillId="0" borderId="35" xfId="0" applyFont="1" applyBorder="1" applyAlignment="1">
      <alignment wrapText="1"/>
    </xf>
    <xf numFmtId="0" fontId="9" fillId="0" borderId="36" xfId="0" applyFont="1" applyBorder="1" applyAlignment="1">
      <alignment wrapText="1"/>
    </xf>
    <xf numFmtId="3" fontId="9" fillId="0" borderId="33" xfId="0" applyNumberFormat="1" applyFont="1" applyBorder="1" applyAlignment="1">
      <alignment wrapText="1"/>
    </xf>
    <xf numFmtId="3" fontId="9" fillId="0" borderId="40" xfId="0" applyNumberFormat="1" applyFont="1" applyBorder="1" applyAlignment="1">
      <alignment wrapText="1"/>
    </xf>
    <xf numFmtId="3" fontId="9" fillId="0" borderId="48" xfId="0" applyNumberFormat="1" applyFont="1" applyBorder="1" applyAlignment="1">
      <alignment wrapText="1"/>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4" xfId="0" applyNumberFormat="1" applyFont="1" applyBorder="1" applyAlignment="1">
      <alignment wrapText="1"/>
    </xf>
    <xf numFmtId="0" fontId="9" fillId="0" borderId="70" xfId="0" applyFont="1" applyBorder="1" applyAlignment="1">
      <alignment wrapText="1"/>
    </xf>
    <xf numFmtId="0" fontId="9" fillId="0" borderId="67" xfId="0" applyFont="1" applyBorder="1" applyAlignment="1">
      <alignment wrapText="1"/>
    </xf>
    <xf numFmtId="0" fontId="9" fillId="0" borderId="66" xfId="0" applyFont="1" applyBorder="1" applyAlignment="1">
      <alignment horizontal="center" wrapText="1"/>
    </xf>
    <xf numFmtId="0" fontId="9" fillId="0" borderId="66" xfId="0" applyFont="1" applyBorder="1" applyAlignment="1">
      <alignment wrapText="1"/>
    </xf>
    <xf numFmtId="0" fontId="9" fillId="0" borderId="68" xfId="0" applyFont="1" applyBorder="1" applyAlignment="1">
      <alignment wrapText="1"/>
    </xf>
    <xf numFmtId="0" fontId="9" fillId="0" borderId="71" xfId="0" applyFont="1" applyBorder="1" applyAlignment="1">
      <alignment wrapText="1"/>
    </xf>
    <xf numFmtId="3" fontId="9" fillId="0" borderId="66" xfId="0" applyNumberFormat="1" applyFont="1" applyBorder="1" applyAlignment="1">
      <alignment wrapText="1"/>
    </xf>
    <xf numFmtId="3" fontId="9" fillId="0" borderId="72" xfId="0" applyNumberFormat="1" applyFont="1" applyBorder="1" applyAlignment="1">
      <alignment wrapText="1"/>
    </xf>
    <xf numFmtId="3" fontId="9" fillId="0" borderId="73" xfId="0" applyNumberFormat="1" applyFont="1" applyBorder="1" applyAlignment="1">
      <alignment wrapText="1"/>
    </xf>
    <xf numFmtId="3" fontId="9" fillId="0" borderId="70" xfId="0" applyNumberFormat="1" applyFont="1" applyBorder="1" applyAlignment="1">
      <alignment wrapText="1"/>
    </xf>
    <xf numFmtId="3" fontId="9" fillId="0" borderId="74" xfId="0" applyNumberFormat="1" applyFont="1" applyBorder="1" applyAlignment="1">
      <alignment wrapText="1"/>
    </xf>
    <xf numFmtId="3" fontId="9" fillId="0" borderId="67" xfId="0" applyNumberFormat="1" applyFont="1" applyBorder="1" applyAlignment="1">
      <alignment wrapText="1"/>
    </xf>
    <xf numFmtId="0" fontId="9" fillId="0" borderId="58" xfId="0" quotePrefix="1" applyFont="1" applyBorder="1" applyAlignment="1">
      <alignment wrapText="1"/>
    </xf>
    <xf numFmtId="0" fontId="9" fillId="0" borderId="49" xfId="0" quotePrefix="1" applyFont="1" applyBorder="1" applyAlignment="1">
      <alignment wrapText="1"/>
    </xf>
    <xf numFmtId="0" fontId="9" fillId="0" borderId="11" xfId="0" applyFont="1" applyBorder="1" applyAlignment="1">
      <alignment horizontal="center" wrapText="1"/>
    </xf>
    <xf numFmtId="0" fontId="9" fillId="0" borderId="11" xfId="0" applyFont="1" applyBorder="1" applyAlignment="1">
      <alignment wrapText="1"/>
    </xf>
    <xf numFmtId="0" fontId="9" fillId="0" borderId="0" xfId="0" applyFont="1" applyAlignment="1">
      <alignment wrapText="1"/>
    </xf>
    <xf numFmtId="0" fontId="9" fillId="0" borderId="54" xfId="0" applyFont="1" applyBorder="1" applyAlignment="1">
      <alignment wrapText="1"/>
    </xf>
    <xf numFmtId="0" fontId="9" fillId="0" borderId="78" xfId="0" quotePrefix="1" applyFont="1" applyBorder="1" applyAlignment="1">
      <alignment wrapText="1"/>
    </xf>
    <xf numFmtId="0" fontId="9" fillId="0" borderId="12" xfId="0" quotePrefix="1" applyFont="1" applyBorder="1" applyAlignment="1">
      <alignment wrapText="1"/>
    </xf>
    <xf numFmtId="0" fontId="7" fillId="0" borderId="5" xfId="0" applyFont="1" applyBorder="1" applyAlignment="1">
      <alignment horizontal="center" wrapText="1"/>
    </xf>
    <xf numFmtId="0" fontId="9" fillId="0" borderId="27" xfId="0" applyFont="1" applyBorder="1" applyAlignment="1">
      <alignment wrapText="1"/>
    </xf>
    <xf numFmtId="0" fontId="9" fillId="0" borderId="79" xfId="0" applyFont="1" applyBorder="1" applyAlignment="1">
      <alignment wrapText="1"/>
    </xf>
    <xf numFmtId="3" fontId="9" fillId="0" borderId="80" xfId="0" applyNumberFormat="1" applyFont="1" applyBorder="1" applyAlignment="1">
      <alignment wrapText="1"/>
    </xf>
    <xf numFmtId="3" fontId="9" fillId="0" borderId="81" xfId="0" applyNumberFormat="1" applyFont="1" applyBorder="1" applyAlignment="1">
      <alignment wrapText="1"/>
    </xf>
    <xf numFmtId="3" fontId="9" fillId="0" borderId="82" xfId="0" applyNumberFormat="1" applyFont="1" applyBorder="1" applyAlignment="1">
      <alignment wrapText="1"/>
    </xf>
    <xf numFmtId="3" fontId="9" fillId="0" borderId="78" xfId="0" applyNumberFormat="1" applyFont="1" applyBorder="1" applyAlignment="1">
      <alignment wrapText="1"/>
    </xf>
    <xf numFmtId="3" fontId="9" fillId="0" borderId="12" xfId="0" applyNumberFormat="1" applyFont="1" applyBorder="1" applyAlignment="1">
      <alignment wrapText="1"/>
    </xf>
    <xf numFmtId="0" fontId="9" fillId="0" borderId="60" xfId="0" quotePrefix="1" applyFont="1" applyBorder="1" applyAlignment="1">
      <alignment wrapText="1"/>
    </xf>
    <xf numFmtId="0" fontId="9" fillId="0" borderId="37" xfId="0" quotePrefix="1" applyFont="1" applyBorder="1" applyAlignment="1">
      <alignment wrapText="1"/>
    </xf>
    <xf numFmtId="0" fontId="9" fillId="0" borderId="46" xfId="0" quotePrefix="1" applyFont="1" applyBorder="1" applyAlignment="1">
      <alignment wrapText="1"/>
    </xf>
    <xf numFmtId="0" fontId="9" fillId="0" borderId="34" xfId="0" quotePrefix="1" applyFont="1" applyBorder="1" applyAlignment="1">
      <alignment wrapText="1"/>
    </xf>
    <xf numFmtId="0" fontId="9" fillId="0" borderId="70" xfId="0" quotePrefix="1" applyFont="1" applyBorder="1" applyAlignment="1">
      <alignment wrapText="1"/>
    </xf>
    <xf numFmtId="0" fontId="9" fillId="0" borderId="67" xfId="0" quotePrefix="1" applyFont="1" applyBorder="1" applyAlignment="1">
      <alignment wrapText="1"/>
    </xf>
    <xf numFmtId="0" fontId="9" fillId="0" borderId="45" xfId="0" quotePrefix="1" applyFont="1" applyBorder="1" applyAlignment="1">
      <alignment wrapText="1"/>
    </xf>
    <xf numFmtId="0" fontId="9" fillId="0" borderId="84" xfId="0" quotePrefix="1" applyFont="1" applyBorder="1" applyAlignment="1">
      <alignment wrapText="1"/>
    </xf>
    <xf numFmtId="0" fontId="9" fillId="0" borderId="41" xfId="0" applyFont="1" applyBorder="1" applyAlignment="1">
      <alignment horizontal="center" wrapText="1"/>
    </xf>
    <xf numFmtId="0" fontId="9" fillId="0" borderId="41" xfId="0" applyFont="1" applyBorder="1" applyAlignment="1">
      <alignment wrapText="1"/>
    </xf>
    <xf numFmtId="0" fontId="9" fillId="0" borderId="85" xfId="0" applyFont="1" applyBorder="1" applyAlignment="1">
      <alignment wrapText="1"/>
    </xf>
    <xf numFmtId="0" fontId="9" fillId="0" borderId="87" xfId="0" applyFont="1" applyBorder="1" applyAlignment="1">
      <alignment wrapText="1"/>
    </xf>
    <xf numFmtId="3" fontId="9" fillId="0" borderId="41" xfId="0" applyNumberFormat="1" applyFont="1" applyBorder="1" applyAlignment="1">
      <alignment wrapText="1"/>
    </xf>
    <xf numFmtId="3" fontId="9" fillId="0" borderId="42" xfId="0" applyNumberFormat="1" applyFont="1" applyBorder="1" applyAlignment="1">
      <alignment wrapText="1"/>
    </xf>
    <xf numFmtId="3" fontId="9" fillId="0" borderId="43" xfId="0" applyNumberFormat="1" applyFont="1" applyBorder="1" applyAlignment="1">
      <alignment wrapText="1"/>
    </xf>
    <xf numFmtId="3" fontId="9" fillId="0" borderId="44" xfId="0" applyNumberFormat="1" applyFont="1" applyBorder="1" applyAlignment="1">
      <alignment wrapText="1"/>
    </xf>
    <xf numFmtId="3" fontId="9" fillId="0" borderId="84" xfId="0" applyNumberFormat="1" applyFont="1" applyBorder="1" applyAlignment="1">
      <alignment wrapText="1"/>
    </xf>
    <xf numFmtId="0" fontId="9" fillId="0" borderId="45" xfId="0" applyFont="1" applyBorder="1" applyAlignment="1">
      <alignment wrapText="1"/>
    </xf>
    <xf numFmtId="0" fontId="9" fillId="0" borderId="84" xfId="0" applyFont="1" applyBorder="1" applyAlignment="1">
      <alignment wrapText="1"/>
    </xf>
    <xf numFmtId="0" fontId="0" fillId="0" borderId="85" xfId="0" applyBorder="1" applyAlignment="1">
      <alignment wrapText="1"/>
    </xf>
    <xf numFmtId="3" fontId="14" fillId="0" borderId="41" xfId="0" applyNumberFormat="1" applyFont="1" applyBorder="1" applyAlignment="1">
      <alignment wrapText="1"/>
    </xf>
    <xf numFmtId="3" fontId="9" fillId="0" borderId="24" xfId="0" applyNumberFormat="1" applyFont="1" applyBorder="1" applyAlignment="1">
      <alignment wrapText="1"/>
    </xf>
    <xf numFmtId="3" fontId="14" fillId="0" borderId="16" xfId="0" applyNumberFormat="1" applyFont="1" applyBorder="1" applyAlignment="1">
      <alignment wrapText="1"/>
    </xf>
    <xf numFmtId="3" fontId="9" fillId="0" borderId="18" xfId="0" applyNumberFormat="1" applyFont="1" applyBorder="1" applyAlignment="1">
      <alignment wrapText="1"/>
    </xf>
    <xf numFmtId="3" fontId="9" fillId="0" borderId="89" xfId="0" applyNumberFormat="1" applyFont="1" applyBorder="1" applyAlignment="1">
      <alignment wrapText="1"/>
    </xf>
    <xf numFmtId="0" fontId="1" fillId="0" borderId="0" xfId="0" applyFont="1" applyAlignment="1">
      <alignment horizontal="right"/>
    </xf>
    <xf numFmtId="0" fontId="10" fillId="0" borderId="0" xfId="0" applyFont="1" applyAlignment="1">
      <alignment horizontal="center" wrapText="1"/>
    </xf>
    <xf numFmtId="0" fontId="2" fillId="0" borderId="19" xfId="0" applyFont="1" applyBorder="1"/>
    <xf numFmtId="0" fontId="9" fillId="0" borderId="28" xfId="0" applyFont="1" applyBorder="1" applyAlignment="1">
      <alignment wrapText="1"/>
    </xf>
    <xf numFmtId="0" fontId="9" fillId="3" borderId="60" xfId="0" applyFont="1" applyFill="1" applyBorder="1" applyAlignment="1">
      <alignment wrapText="1"/>
    </xf>
    <xf numFmtId="0" fontId="9" fillId="3" borderId="37" xfId="0" applyFont="1" applyFill="1" applyBorder="1" applyAlignment="1">
      <alignment wrapText="1"/>
    </xf>
    <xf numFmtId="0" fontId="9" fillId="3" borderId="38" xfId="0" applyFont="1" applyFill="1" applyBorder="1" applyAlignment="1">
      <alignment horizontal="center" wrapText="1"/>
    </xf>
    <xf numFmtId="0" fontId="9" fillId="3" borderId="38" xfId="0" applyFont="1" applyFill="1" applyBorder="1" applyAlignment="1">
      <alignment wrapText="1"/>
    </xf>
    <xf numFmtId="0" fontId="9" fillId="3" borderId="32" xfId="0" applyFont="1" applyFill="1" applyBorder="1" applyAlignment="1">
      <alignment wrapText="1"/>
    </xf>
    <xf numFmtId="0" fontId="9" fillId="3" borderId="31" xfId="0" applyFont="1" applyFill="1" applyBorder="1" applyAlignment="1">
      <alignment wrapText="1"/>
    </xf>
    <xf numFmtId="3" fontId="9" fillId="3" borderId="38" xfId="0" applyNumberFormat="1" applyFont="1" applyFill="1" applyBorder="1" applyAlignment="1">
      <alignment wrapText="1"/>
    </xf>
    <xf numFmtId="3" fontId="9" fillId="3" borderId="39" xfId="0" applyNumberFormat="1" applyFont="1" applyFill="1" applyBorder="1" applyAlignment="1">
      <alignment wrapText="1"/>
    </xf>
    <xf numFmtId="3" fontId="9" fillId="3" borderId="61" xfId="0" applyNumberFormat="1" applyFont="1" applyFill="1" applyBorder="1" applyAlignment="1">
      <alignment wrapText="1"/>
    </xf>
    <xf numFmtId="3" fontId="9" fillId="3" borderId="62" xfId="0" applyNumberFormat="1" applyFont="1" applyFill="1" applyBorder="1" applyAlignment="1">
      <alignment wrapText="1"/>
    </xf>
    <xf numFmtId="3" fontId="9" fillId="3" borderId="60" xfId="0" applyNumberFormat="1" applyFont="1" applyFill="1" applyBorder="1" applyAlignment="1">
      <alignment wrapText="1"/>
    </xf>
    <xf numFmtId="3" fontId="9" fillId="3" borderId="37" xfId="0" applyNumberFormat="1" applyFont="1" applyFill="1" applyBorder="1" applyAlignment="1">
      <alignment wrapText="1"/>
    </xf>
    <xf numFmtId="0" fontId="9" fillId="3" borderId="0" xfId="0" applyFont="1" applyFill="1" applyAlignment="1">
      <alignment wrapText="1"/>
    </xf>
    <xf numFmtId="0" fontId="9" fillId="3" borderId="51" xfId="0" applyFont="1" applyFill="1" applyBorder="1" applyAlignment="1">
      <alignment wrapText="1"/>
    </xf>
    <xf numFmtId="0" fontId="9" fillId="3" borderId="52" xfId="0" applyFont="1" applyFill="1" applyBorder="1" applyAlignment="1">
      <alignment wrapText="1"/>
    </xf>
    <xf numFmtId="0" fontId="9" fillId="3" borderId="53" xfId="0" applyFont="1" applyFill="1" applyBorder="1" applyAlignment="1">
      <alignment horizontal="center" wrapText="1"/>
    </xf>
    <xf numFmtId="0" fontId="9" fillId="3" borderId="53" xfId="0" applyFont="1" applyFill="1" applyBorder="1" applyAlignment="1">
      <alignment wrapText="1"/>
    </xf>
    <xf numFmtId="3" fontId="9" fillId="3" borderId="11" xfId="0" applyNumberFormat="1" applyFont="1" applyFill="1" applyBorder="1" applyAlignment="1">
      <alignment wrapText="1"/>
    </xf>
    <xf numFmtId="3" fontId="9" fillId="3" borderId="55" xfId="0" applyNumberFormat="1" applyFont="1" applyFill="1" applyBorder="1" applyAlignment="1">
      <alignment wrapText="1"/>
    </xf>
    <xf numFmtId="3" fontId="9" fillId="3" borderId="56" xfId="0" applyNumberFormat="1" applyFont="1" applyFill="1" applyBorder="1" applyAlignment="1">
      <alignment wrapText="1"/>
    </xf>
    <xf numFmtId="3" fontId="9" fillId="3" borderId="58" xfId="0" applyNumberFormat="1" applyFont="1" applyFill="1" applyBorder="1" applyAlignment="1">
      <alignment wrapText="1"/>
    </xf>
    <xf numFmtId="3" fontId="9" fillId="3" borderId="57" xfId="0" applyNumberFormat="1" applyFont="1" applyFill="1" applyBorder="1" applyAlignment="1">
      <alignment wrapText="1"/>
    </xf>
    <xf numFmtId="3" fontId="9" fillId="3" borderId="49" xfId="0" applyNumberFormat="1" applyFont="1" applyFill="1" applyBorder="1" applyAlignment="1">
      <alignment wrapText="1"/>
    </xf>
    <xf numFmtId="0" fontId="15" fillId="3" borderId="0" xfId="0" applyFont="1" applyFill="1" applyAlignment="1">
      <alignment wrapText="1"/>
    </xf>
    <xf numFmtId="0" fontId="15" fillId="3" borderId="54" xfId="0" applyFont="1" applyFill="1" applyBorder="1" applyAlignment="1">
      <alignment wrapText="1"/>
    </xf>
    <xf numFmtId="0" fontId="9" fillId="3" borderId="28" xfId="0" applyFont="1" applyFill="1" applyBorder="1" applyAlignment="1">
      <alignment wrapText="1"/>
    </xf>
    <xf numFmtId="0" fontId="4" fillId="3" borderId="4" xfId="0" applyFont="1" applyFill="1" applyBorder="1" applyAlignment="1">
      <alignment horizontal="left" indent="6"/>
    </xf>
    <xf numFmtId="0" fontId="4" fillId="3" borderId="4" xfId="0" applyFont="1" applyFill="1" applyBorder="1" applyAlignment="1">
      <alignment wrapText="1"/>
    </xf>
    <xf numFmtId="0" fontId="4" fillId="3" borderId="4" xfId="0" applyFont="1" applyFill="1" applyBorder="1" applyAlignment="1">
      <alignment horizontal="left" wrapText="1" indent="5"/>
    </xf>
    <xf numFmtId="44" fontId="1" fillId="3" borderId="3" xfId="0" applyNumberFormat="1" applyFont="1" applyFill="1" applyBorder="1"/>
    <xf numFmtId="0" fontId="7" fillId="8" borderId="0" xfId="0" applyFont="1" applyFill="1" applyAlignment="1">
      <alignment wrapText="1"/>
    </xf>
    <xf numFmtId="0" fontId="7" fillId="8" borderId="32" xfId="0" applyFont="1" applyFill="1" applyBorder="1" applyAlignment="1">
      <alignment wrapText="1"/>
    </xf>
    <xf numFmtId="3" fontId="9" fillId="0" borderId="45" xfId="0" applyNumberFormat="1" applyFont="1" applyBorder="1" applyAlignment="1">
      <alignment wrapText="1"/>
    </xf>
    <xf numFmtId="0" fontId="7" fillId="9" borderId="44" xfId="0" applyFont="1" applyFill="1" applyBorder="1" applyAlignment="1">
      <alignment textRotation="75" wrapText="1"/>
    </xf>
    <xf numFmtId="0" fontId="7" fillId="8" borderId="35" xfId="0" applyFont="1" applyFill="1" applyBorder="1" applyAlignment="1">
      <alignment wrapText="1"/>
    </xf>
    <xf numFmtId="0" fontId="7" fillId="8" borderId="68" xfId="0" applyFont="1" applyFill="1" applyBorder="1" applyAlignment="1">
      <alignment wrapText="1"/>
    </xf>
    <xf numFmtId="0" fontId="7" fillId="8" borderId="27" xfId="0" applyFont="1" applyFill="1" applyBorder="1" applyAlignment="1">
      <alignment wrapText="1"/>
    </xf>
    <xf numFmtId="0" fontId="7" fillId="8" borderId="85" xfId="0" applyFont="1" applyFill="1" applyBorder="1" applyAlignment="1">
      <alignment wrapText="1"/>
    </xf>
    <xf numFmtId="44" fontId="0" fillId="2" borderId="0" xfId="0" applyNumberFormat="1" applyFill="1"/>
    <xf numFmtId="0" fontId="7" fillId="10" borderId="6" xfId="0" applyFont="1" applyFill="1" applyBorder="1"/>
    <xf numFmtId="44" fontId="1" fillId="10" borderId="6" xfId="0" applyNumberFormat="1" applyFont="1" applyFill="1" applyBorder="1"/>
    <xf numFmtId="0" fontId="9" fillId="3" borderId="11" xfId="0" applyFont="1" applyFill="1" applyBorder="1" applyAlignment="1">
      <alignment horizontal="center" wrapText="1"/>
    </xf>
    <xf numFmtId="0" fontId="9" fillId="3" borderId="11" xfId="0" applyFont="1" applyFill="1" applyBorder="1" applyAlignment="1">
      <alignment wrapText="1"/>
    </xf>
    <xf numFmtId="0" fontId="9" fillId="3" borderId="33" xfId="0" applyFont="1" applyFill="1" applyBorder="1" applyAlignment="1">
      <alignment horizontal="center" wrapText="1"/>
    </xf>
    <xf numFmtId="0" fontId="9" fillId="3" borderId="33" xfId="0" applyFont="1" applyFill="1" applyBorder="1" applyAlignment="1">
      <alignment wrapText="1"/>
    </xf>
    <xf numFmtId="0" fontId="9" fillId="3" borderId="66" xfId="0" applyFont="1" applyFill="1" applyBorder="1" applyAlignment="1">
      <alignment wrapText="1"/>
    </xf>
    <xf numFmtId="0" fontId="11" fillId="0" borderId="0" xfId="0" applyFont="1" applyAlignment="1">
      <alignment horizontal="right"/>
    </xf>
    <xf numFmtId="3" fontId="9" fillId="10" borderId="58" xfId="0" applyNumberFormat="1" applyFont="1" applyFill="1" applyBorder="1" applyAlignment="1">
      <alignment wrapText="1"/>
    </xf>
    <xf numFmtId="3" fontId="9" fillId="10" borderId="11" xfId="0" applyNumberFormat="1" applyFont="1" applyFill="1" applyBorder="1" applyAlignment="1">
      <alignment wrapText="1"/>
    </xf>
    <xf numFmtId="3" fontId="9" fillId="10" borderId="55" xfId="0" applyNumberFormat="1" applyFont="1" applyFill="1" applyBorder="1" applyAlignment="1">
      <alignment wrapText="1"/>
    </xf>
    <xf numFmtId="3" fontId="9" fillId="10" borderId="62" xfId="0" applyNumberFormat="1" applyFont="1" applyFill="1" applyBorder="1" applyAlignment="1">
      <alignment wrapText="1"/>
    </xf>
    <xf numFmtId="3" fontId="9" fillId="10" borderId="60" xfId="0" applyNumberFormat="1" applyFont="1" applyFill="1" applyBorder="1" applyAlignment="1">
      <alignment wrapText="1"/>
    </xf>
    <xf numFmtId="3" fontId="9" fillId="10" borderId="38" xfId="0" applyNumberFormat="1" applyFont="1" applyFill="1" applyBorder="1" applyAlignment="1">
      <alignment wrapText="1"/>
    </xf>
    <xf numFmtId="3" fontId="9" fillId="10" borderId="39" xfId="0" applyNumberFormat="1" applyFont="1" applyFill="1" applyBorder="1" applyAlignment="1">
      <alignment wrapText="1"/>
    </xf>
    <xf numFmtId="3" fontId="9" fillId="10" borderId="46" xfId="0" applyNumberFormat="1" applyFont="1" applyFill="1" applyBorder="1" applyAlignment="1">
      <alignment wrapText="1"/>
    </xf>
    <xf numFmtId="3" fontId="9" fillId="10" borderId="33" xfId="0" applyNumberFormat="1" applyFont="1" applyFill="1" applyBorder="1" applyAlignment="1">
      <alignment wrapText="1"/>
    </xf>
    <xf numFmtId="3" fontId="9" fillId="10" borderId="40" xfId="0" applyNumberFormat="1" applyFont="1" applyFill="1" applyBorder="1" applyAlignment="1">
      <alignment wrapText="1"/>
    </xf>
    <xf numFmtId="3" fontId="9" fillId="10" borderId="70" xfId="0" applyNumberFormat="1" applyFont="1" applyFill="1" applyBorder="1" applyAlignment="1">
      <alignment wrapText="1"/>
    </xf>
    <xf numFmtId="3" fontId="9" fillId="10" borderId="66" xfId="0" applyNumberFormat="1" applyFont="1" applyFill="1" applyBorder="1" applyAlignment="1">
      <alignment wrapText="1"/>
    </xf>
    <xf numFmtId="3" fontId="9" fillId="10" borderId="72" xfId="0" applyNumberFormat="1" applyFont="1" applyFill="1" applyBorder="1" applyAlignment="1">
      <alignment wrapText="1"/>
    </xf>
    <xf numFmtId="3" fontId="9" fillId="10" borderId="78" xfId="0" applyNumberFormat="1" applyFont="1" applyFill="1" applyBorder="1" applyAlignment="1">
      <alignment wrapText="1"/>
    </xf>
    <xf numFmtId="3" fontId="9" fillId="10" borderId="5" xfId="0" applyNumberFormat="1" applyFont="1" applyFill="1" applyBorder="1" applyAlignment="1">
      <alignment wrapText="1"/>
    </xf>
    <xf numFmtId="3" fontId="9" fillId="10" borderId="80" xfId="0" applyNumberFormat="1" applyFont="1" applyFill="1" applyBorder="1" applyAlignment="1">
      <alignment wrapText="1"/>
    </xf>
    <xf numFmtId="3" fontId="6" fillId="10" borderId="45" xfId="0" applyNumberFormat="1" applyFont="1" applyFill="1" applyBorder="1" applyAlignment="1">
      <alignment wrapText="1"/>
    </xf>
    <xf numFmtId="3" fontId="9" fillId="10" borderId="41" xfId="0" applyNumberFormat="1" applyFont="1" applyFill="1" applyBorder="1" applyAlignment="1">
      <alignment wrapText="1"/>
    </xf>
    <xf numFmtId="3" fontId="9" fillId="10" borderId="42" xfId="0" applyNumberFormat="1" applyFont="1" applyFill="1" applyBorder="1" applyAlignment="1">
      <alignment wrapText="1"/>
    </xf>
    <xf numFmtId="3" fontId="9" fillId="10" borderId="45" xfId="0" applyNumberFormat="1" applyFont="1" applyFill="1" applyBorder="1" applyAlignment="1">
      <alignment wrapText="1"/>
    </xf>
    <xf numFmtId="3" fontId="14" fillId="10" borderId="41" xfId="0" applyNumberFormat="1" applyFont="1" applyFill="1" applyBorder="1" applyAlignment="1">
      <alignment wrapText="1"/>
    </xf>
    <xf numFmtId="3" fontId="7" fillId="10" borderId="90" xfId="0" applyNumberFormat="1" applyFont="1" applyFill="1" applyBorder="1" applyAlignment="1">
      <alignment wrapText="1"/>
    </xf>
    <xf numFmtId="3" fontId="9" fillId="10" borderId="29" xfId="0" applyNumberFormat="1" applyFont="1" applyFill="1" applyBorder="1" applyAlignment="1">
      <alignment wrapText="1"/>
    </xf>
    <xf numFmtId="0" fontId="1" fillId="10" borderId="0" xfId="0" applyFont="1" applyFill="1" applyAlignment="1">
      <alignment wrapText="1"/>
    </xf>
    <xf numFmtId="3" fontId="1" fillId="10" borderId="0" xfId="0" applyNumberFormat="1" applyFont="1" applyFill="1" applyAlignment="1">
      <alignment wrapText="1"/>
    </xf>
    <xf numFmtId="0" fontId="9" fillId="10" borderId="0" xfId="0" applyFont="1" applyFill="1" applyAlignment="1">
      <alignment wrapText="1"/>
    </xf>
    <xf numFmtId="0" fontId="11" fillId="10" borderId="0" xfId="0" applyFont="1" applyFill="1" applyAlignment="1">
      <alignment wrapText="1"/>
    </xf>
    <xf numFmtId="0" fontId="7" fillId="8" borderId="50" xfId="0" applyFont="1" applyFill="1" applyBorder="1" applyAlignment="1">
      <alignment wrapText="1"/>
    </xf>
    <xf numFmtId="0" fontId="7" fillId="8" borderId="59" xfId="0" applyFont="1" applyFill="1" applyBorder="1" applyAlignment="1">
      <alignment wrapText="1"/>
    </xf>
    <xf numFmtId="0" fontId="7" fillId="8" borderId="64" xfId="0" applyFont="1" applyFill="1" applyBorder="1" applyAlignment="1">
      <alignment wrapText="1"/>
    </xf>
    <xf numFmtId="0" fontId="7" fillId="8" borderId="69" xfId="0" applyFont="1" applyFill="1" applyBorder="1" applyAlignment="1">
      <alignment wrapText="1"/>
    </xf>
    <xf numFmtId="0" fontId="7" fillId="8" borderId="77" xfId="0" applyFont="1" applyFill="1" applyBorder="1" applyAlignment="1">
      <alignment wrapText="1"/>
    </xf>
    <xf numFmtId="0" fontId="7" fillId="8" borderId="86" xfId="0" applyFont="1" applyFill="1" applyBorder="1" applyAlignment="1">
      <alignment wrapText="1"/>
    </xf>
    <xf numFmtId="0" fontId="13" fillId="8" borderId="86" xfId="0" applyFont="1" applyFill="1" applyBorder="1" applyAlignment="1">
      <alignment wrapText="1"/>
    </xf>
    <xf numFmtId="3" fontId="11" fillId="0" borderId="0" xfId="0" applyNumberFormat="1" applyFont="1" applyAlignment="1">
      <alignment wrapText="1"/>
    </xf>
    <xf numFmtId="0" fontId="7" fillId="10" borderId="0" xfId="0" applyFont="1" applyFill="1" applyAlignment="1">
      <alignment horizontal="right"/>
    </xf>
    <xf numFmtId="3" fontId="7" fillId="10" borderId="92" xfId="0" applyNumberFormat="1" applyFont="1" applyFill="1" applyBorder="1" applyAlignment="1">
      <alignment wrapText="1"/>
    </xf>
    <xf numFmtId="0" fontId="1" fillId="9" borderId="93" xfId="0" applyFont="1" applyFill="1" applyBorder="1" applyAlignment="1">
      <alignment textRotation="75" wrapText="1"/>
    </xf>
    <xf numFmtId="0" fontId="1" fillId="9" borderId="84" xfId="0" applyFont="1" applyFill="1" applyBorder="1" applyAlignment="1">
      <alignment textRotation="75" wrapText="1"/>
    </xf>
    <xf numFmtId="3" fontId="9" fillId="3" borderId="76" xfId="0" applyNumberFormat="1" applyFont="1" applyFill="1" applyBorder="1" applyAlignment="1">
      <alignment wrapText="1"/>
    </xf>
    <xf numFmtId="3" fontId="9" fillId="3" borderId="63" xfId="0" applyNumberFormat="1" applyFont="1" applyFill="1" applyBorder="1" applyAlignment="1">
      <alignment wrapText="1"/>
    </xf>
    <xf numFmtId="3" fontId="9" fillId="0" borderId="63" xfId="0" applyNumberFormat="1" applyFont="1" applyBorder="1" applyAlignment="1">
      <alignment wrapText="1"/>
    </xf>
    <xf numFmtId="3" fontId="9" fillId="0" borderId="65" xfId="0" applyNumberFormat="1" applyFont="1" applyBorder="1" applyAlignment="1">
      <alignment wrapText="1"/>
    </xf>
    <xf numFmtId="3" fontId="9" fillId="0" borderId="75" xfId="0" applyNumberFormat="1" applyFont="1" applyBorder="1" applyAlignment="1">
      <alignment wrapText="1"/>
    </xf>
    <xf numFmtId="3" fontId="9" fillId="0" borderId="76" xfId="0" applyNumberFormat="1" applyFont="1" applyBorder="1" applyAlignment="1">
      <alignment wrapText="1"/>
    </xf>
    <xf numFmtId="3" fontId="9" fillId="0" borderId="83" xfId="0" applyNumberFormat="1" applyFont="1" applyBorder="1" applyAlignment="1">
      <alignment wrapText="1"/>
    </xf>
    <xf numFmtId="3" fontId="9" fillId="0" borderId="88" xfId="0" applyNumberFormat="1" applyFont="1" applyBorder="1" applyAlignment="1">
      <alignment wrapText="1"/>
    </xf>
    <xf numFmtId="0" fontId="7" fillId="11" borderId="90" xfId="0" applyFont="1" applyFill="1" applyBorder="1" applyAlignment="1">
      <alignment wrapText="1"/>
    </xf>
    <xf numFmtId="0" fontId="9" fillId="11" borderId="87" xfId="0" applyFont="1" applyFill="1" applyBorder="1" applyAlignment="1">
      <alignment horizontal="left"/>
    </xf>
    <xf numFmtId="0" fontId="9" fillId="11" borderId="91" xfId="0" applyFont="1" applyFill="1" applyBorder="1" applyAlignment="1">
      <alignment wrapText="1"/>
    </xf>
    <xf numFmtId="0" fontId="9" fillId="11" borderId="68" xfId="0" applyFont="1" applyFill="1" applyBorder="1" applyAlignment="1">
      <alignment wrapText="1"/>
    </xf>
    <xf numFmtId="0" fontId="9" fillId="11" borderId="72" xfId="0" applyFont="1" applyFill="1" applyBorder="1" applyAlignment="1">
      <alignment horizontal="center" wrapText="1"/>
    </xf>
    <xf numFmtId="0" fontId="9" fillId="11" borderId="70" xfId="0" applyFont="1" applyFill="1" applyBorder="1" applyAlignment="1">
      <alignment wrapText="1"/>
    </xf>
    <xf numFmtId="0" fontId="9" fillId="11" borderId="67" xfId="0" applyFont="1" applyFill="1" applyBorder="1" applyAlignment="1">
      <alignment wrapText="1"/>
    </xf>
    <xf numFmtId="0" fontId="9" fillId="11" borderId="66" xfId="0" applyFont="1" applyFill="1" applyBorder="1" applyAlignment="1">
      <alignment horizontal="center" wrapText="1"/>
    </xf>
    <xf numFmtId="0" fontId="9" fillId="11" borderId="90" xfId="0" applyFont="1" applyFill="1" applyBorder="1" applyAlignment="1">
      <alignment wrapText="1"/>
    </xf>
    <xf numFmtId="0" fontId="9" fillId="11" borderId="86" xfId="0" applyFont="1" applyFill="1" applyBorder="1" applyAlignment="1">
      <alignment wrapText="1"/>
    </xf>
    <xf numFmtId="3" fontId="9" fillId="11" borderId="70" xfId="0" applyNumberFormat="1" applyFont="1" applyFill="1" applyBorder="1" applyAlignment="1">
      <alignment wrapText="1"/>
    </xf>
    <xf numFmtId="3" fontId="9" fillId="11" borderId="73" xfId="0" applyNumberFormat="1" applyFont="1" applyFill="1" applyBorder="1" applyAlignment="1">
      <alignment wrapText="1"/>
    </xf>
    <xf numFmtId="3" fontId="9" fillId="11" borderId="67" xfId="0" applyNumberFormat="1" applyFont="1" applyFill="1" applyBorder="1" applyAlignment="1">
      <alignment wrapText="1"/>
    </xf>
    <xf numFmtId="3" fontId="9" fillId="11" borderId="68" xfId="0" applyNumberFormat="1" applyFont="1" applyFill="1" applyBorder="1" applyAlignment="1">
      <alignment wrapText="1"/>
    </xf>
    <xf numFmtId="3" fontId="9" fillId="11" borderId="90" xfId="0" applyNumberFormat="1" applyFont="1" applyFill="1" applyBorder="1" applyAlignment="1">
      <alignment wrapText="1"/>
    </xf>
    <xf numFmtId="3" fontId="9" fillId="11" borderId="29" xfId="0" applyNumberFormat="1" applyFont="1" applyFill="1" applyBorder="1" applyAlignment="1">
      <alignment wrapText="1"/>
    </xf>
    <xf numFmtId="3" fontId="7" fillId="10" borderId="70" xfId="0" applyNumberFormat="1" applyFont="1" applyFill="1" applyBorder="1" applyAlignment="1">
      <alignment wrapText="1"/>
    </xf>
    <xf numFmtId="0" fontId="0" fillId="2" borderId="94" xfId="0" applyFill="1" applyBorder="1"/>
    <xf numFmtId="0" fontId="1" fillId="2" borderId="70" xfId="0" applyFont="1" applyFill="1" applyBorder="1" applyAlignment="1">
      <alignment vertical="center" wrapText="1"/>
    </xf>
    <xf numFmtId="0" fontId="1" fillId="2" borderId="4" xfId="0" applyFont="1" applyFill="1" applyBorder="1" applyAlignment="1">
      <alignment vertical="center" wrapText="1"/>
    </xf>
    <xf numFmtId="0" fontId="6" fillId="3" borderId="17" xfId="0" applyFont="1" applyFill="1" applyBorder="1" applyAlignment="1">
      <alignment vertical="center" wrapText="1"/>
    </xf>
    <xf numFmtId="0" fontId="7" fillId="3" borderId="3" xfId="0" applyFont="1" applyFill="1" applyBorder="1" applyAlignment="1">
      <alignment horizontal="center" vertical="center" wrapText="1"/>
    </xf>
    <xf numFmtId="0" fontId="3" fillId="2" borderId="0" xfId="0" applyFont="1" applyFill="1"/>
    <xf numFmtId="0" fontId="0" fillId="3" borderId="9" xfId="0" applyFill="1" applyBorder="1" applyAlignment="1">
      <alignment horizontal="left" wrapText="1"/>
    </xf>
    <xf numFmtId="44" fontId="0" fillId="3" borderId="10" xfId="0" applyNumberFormat="1" applyFill="1" applyBorder="1"/>
    <xf numFmtId="0" fontId="3" fillId="2" borderId="24" xfId="0" applyFont="1" applyFill="1" applyBorder="1"/>
    <xf numFmtId="0" fontId="3" fillId="2" borderId="16" xfId="0" applyFont="1" applyFill="1" applyBorder="1"/>
    <xf numFmtId="0" fontId="3" fillId="2" borderId="25" xfId="0" applyFont="1" applyFill="1" applyBorder="1"/>
    <xf numFmtId="44" fontId="1" fillId="6" borderId="25" xfId="0" applyNumberFormat="1" applyFont="1" applyFill="1" applyBorder="1"/>
    <xf numFmtId="44" fontId="1" fillId="6" borderId="6" xfId="0" applyNumberFormat="1" applyFont="1" applyFill="1" applyBorder="1"/>
    <xf numFmtId="0" fontId="0" fillId="2" borderId="0" xfId="0" applyFill="1" applyAlignment="1">
      <alignment vertical="center" wrapText="1"/>
    </xf>
    <xf numFmtId="0" fontId="9" fillId="3" borderId="72" xfId="0" applyFont="1" applyFill="1" applyBorder="1" applyAlignment="1">
      <alignment vertical="center" wrapText="1"/>
    </xf>
    <xf numFmtId="0" fontId="0" fillId="0" borderId="23" xfId="0" applyBorder="1"/>
    <xf numFmtId="0" fontId="2" fillId="7" borderId="21" xfId="0" applyFont="1" applyFill="1" applyBorder="1" applyAlignment="1">
      <alignment horizontal="center" wrapText="1"/>
    </xf>
    <xf numFmtId="0" fontId="2" fillId="7" borderId="22" xfId="0" applyFont="1" applyFill="1" applyBorder="1" applyAlignment="1">
      <alignment horizontal="center" wrapText="1"/>
    </xf>
    <xf numFmtId="0" fontId="2" fillId="7" borderId="23" xfId="0" applyFont="1" applyFill="1" applyBorder="1" applyAlignment="1">
      <alignment horizontal="center" wrapText="1"/>
    </xf>
    <xf numFmtId="0" fontId="2" fillId="7" borderId="19" xfId="0" applyFont="1" applyFill="1" applyBorder="1" applyAlignment="1">
      <alignment horizontal="center" wrapText="1"/>
    </xf>
    <xf numFmtId="0" fontId="2" fillId="7" borderId="14" xfId="0" applyFont="1" applyFill="1" applyBorder="1" applyAlignment="1">
      <alignment horizontal="center" wrapText="1"/>
    </xf>
    <xf numFmtId="0" fontId="2" fillId="7" borderId="20" xfId="0" applyFont="1" applyFill="1" applyBorder="1" applyAlignment="1">
      <alignment horizontal="center" wrapText="1"/>
    </xf>
    <xf numFmtId="3" fontId="0" fillId="8" borderId="1" xfId="0" applyNumberFormat="1" applyFill="1" applyBorder="1"/>
    <xf numFmtId="3" fontId="0" fillId="8" borderId="7" xfId="0" applyNumberFormat="1" applyFill="1" applyBorder="1"/>
    <xf numFmtId="3" fontId="0" fillId="8" borderId="8" xfId="0" applyNumberFormat="1" applyFill="1" applyBorder="1"/>
    <xf numFmtId="44" fontId="1" fillId="8" borderId="25" xfId="0" applyNumberFormat="1" applyFont="1" applyFill="1" applyBorder="1"/>
    <xf numFmtId="3" fontId="0" fillId="8" borderId="6" xfId="0" applyNumberFormat="1" applyFill="1" applyBorder="1"/>
    <xf numFmtId="3" fontId="0" fillId="8" borderId="16"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4"/>
  <sheetViews>
    <sheetView tabSelected="1" topLeftCell="B8" zoomScaleNormal="100" workbookViewId="0">
      <selection activeCell="C15" sqref="C15"/>
    </sheetView>
  </sheetViews>
  <sheetFormatPr baseColWidth="10" defaultColWidth="11.42578125" defaultRowHeight="15"/>
  <cols>
    <col min="1" max="1" width="11.42578125" style="1"/>
    <col min="2" max="2" width="57.140625" style="1" customWidth="1"/>
    <col min="3" max="3" width="19.7109375" style="1" customWidth="1"/>
    <col min="4" max="4" width="32.42578125" style="1" customWidth="1"/>
    <col min="5" max="5" width="20.5703125" style="1" customWidth="1"/>
    <col min="6" max="6" width="30.42578125" style="1" customWidth="1"/>
    <col min="7" max="7" width="22" style="1" bestFit="1" customWidth="1"/>
    <col min="8" max="8" width="29.5703125" style="1" bestFit="1" customWidth="1"/>
    <col min="9" max="9" width="32" style="1" customWidth="1"/>
    <col min="10" max="16384" width="11.42578125" style="1"/>
  </cols>
  <sheetData>
    <row r="1" spans="2:4" ht="62.25" customHeight="1">
      <c r="B1" s="26" t="s">
        <v>105</v>
      </c>
      <c r="C1" s="26"/>
    </row>
    <row r="2" spans="2:4" ht="21" customHeight="1" thickBot="1">
      <c r="B2" s="42" t="s">
        <v>106</v>
      </c>
      <c r="C2" s="26"/>
    </row>
    <row r="3" spans="2:4" ht="28.5" customHeight="1">
      <c r="B3" s="4" t="s">
        <v>0</v>
      </c>
      <c r="C3" s="266" t="s">
        <v>132</v>
      </c>
    </row>
    <row r="4" spans="2:4" ht="28.5" customHeight="1">
      <c r="B4" s="2" t="s">
        <v>1</v>
      </c>
      <c r="C4" s="3"/>
    </row>
    <row r="5" spans="2:4" ht="28.5" customHeight="1">
      <c r="B5" s="2" t="s">
        <v>2</v>
      </c>
      <c r="C5" s="3"/>
    </row>
    <row r="6" spans="2:4" ht="28.5" customHeight="1">
      <c r="B6" s="2" t="s">
        <v>3</v>
      </c>
      <c r="C6" s="40" t="s">
        <v>33</v>
      </c>
    </row>
    <row r="7" spans="2:4" ht="28.5" customHeight="1" thickBot="1">
      <c r="B7" s="264" t="s">
        <v>4</v>
      </c>
      <c r="C7" s="265"/>
      <c r="D7" s="262"/>
    </row>
    <row r="8" spans="2:4" ht="122.25" customHeight="1" thickBot="1">
      <c r="B8" s="263" t="s">
        <v>5</v>
      </c>
      <c r="C8" s="276" t="s">
        <v>133</v>
      </c>
      <c r="D8" s="277"/>
    </row>
    <row r="9" spans="2:4">
      <c r="B9" s="275"/>
      <c r="C9" s="275"/>
      <c r="D9" s="275"/>
    </row>
    <row r="10" spans="2:4" ht="15.75">
      <c r="B10" s="267" t="s">
        <v>142</v>
      </c>
      <c r="C10" s="27"/>
    </row>
    <row r="11" spans="2:4" ht="15.75" thickBot="1">
      <c r="B11" s="27"/>
      <c r="C11" s="27"/>
    </row>
    <row r="12" spans="2:4" ht="16.5" thickBot="1">
      <c r="B12" s="270" t="s">
        <v>6</v>
      </c>
      <c r="C12" s="271"/>
      <c r="D12" s="272" t="s">
        <v>7</v>
      </c>
    </row>
    <row r="13" spans="2:4" ht="27.75">
      <c r="B13" s="268" t="s">
        <v>38</v>
      </c>
      <c r="C13" s="288">
        <f>Prosjekter!P20</f>
        <v>446000</v>
      </c>
      <c r="D13" s="269"/>
    </row>
    <row r="14" spans="2:4" ht="15.75" thickBot="1">
      <c r="B14" s="34" t="s">
        <v>36</v>
      </c>
      <c r="C14" s="286">
        <f>Prosjekter!P14+Prosjekter!P15</f>
        <v>733040</v>
      </c>
      <c r="D14" s="30">
        <f>C13+C14</f>
        <v>1179040</v>
      </c>
    </row>
    <row r="15" spans="2:4" ht="28.5" thickBot="1">
      <c r="B15" s="31" t="s">
        <v>102</v>
      </c>
      <c r="C15" s="289">
        <f>Prosjekter!P22</f>
        <v>240000</v>
      </c>
      <c r="D15" s="33">
        <f>C15</f>
        <v>240000</v>
      </c>
    </row>
    <row r="16" spans="2:4" ht="27.75">
      <c r="B16" s="35" t="s">
        <v>40</v>
      </c>
      <c r="C16" s="285">
        <f>Prosjekter!P12</f>
        <v>1034000</v>
      </c>
      <c r="D16" s="29"/>
    </row>
    <row r="17" spans="2:6">
      <c r="B17" s="36" t="s">
        <v>34</v>
      </c>
      <c r="C17" s="284">
        <f>Prosjekter!P10</f>
        <v>354240</v>
      </c>
      <c r="D17" s="37"/>
    </row>
    <row r="18" spans="2:6">
      <c r="B18" s="36" t="s">
        <v>35</v>
      </c>
      <c r="C18" s="284">
        <f>Prosjekter!P4</f>
        <v>396000</v>
      </c>
      <c r="D18" s="37"/>
    </row>
    <row r="19" spans="2:6">
      <c r="B19" s="177" t="s">
        <v>103</v>
      </c>
      <c r="C19" s="284">
        <f>Prosjekter!P6</f>
        <v>468384</v>
      </c>
      <c r="D19" s="37"/>
    </row>
    <row r="20" spans="2:6" ht="24.75">
      <c r="B20" s="178" t="s">
        <v>143</v>
      </c>
      <c r="C20" s="284">
        <f>Prosjekter!P7</f>
        <v>638000</v>
      </c>
      <c r="D20" s="37"/>
    </row>
    <row r="21" spans="2:6">
      <c r="B21" s="179" t="s">
        <v>118</v>
      </c>
      <c r="C21" s="284">
        <f>Prosjekter!P8</f>
        <v>400000</v>
      </c>
      <c r="D21" s="37"/>
    </row>
    <row r="22" spans="2:6">
      <c r="B22" s="36" t="s">
        <v>37</v>
      </c>
      <c r="C22" s="284">
        <f>Prosjekter!P3</f>
        <v>153600</v>
      </c>
      <c r="D22" s="37"/>
    </row>
    <row r="23" spans="2:6" ht="15.75" thickBot="1">
      <c r="B23" s="34" t="s">
        <v>39</v>
      </c>
      <c r="C23" s="286">
        <f>Prosjekter!P16</f>
        <v>486096</v>
      </c>
      <c r="D23" s="30">
        <f>SUM(C16:C23)</f>
        <v>3930320</v>
      </c>
    </row>
    <row r="24" spans="2:6" ht="28.5" thickBot="1">
      <c r="B24" s="38" t="s">
        <v>104</v>
      </c>
      <c r="C24" s="285">
        <f>Prosjekter!P18</f>
        <v>300000</v>
      </c>
      <c r="D24" s="180">
        <f>C24</f>
        <v>300000</v>
      </c>
      <c r="E24" s="189"/>
    </row>
    <row r="25" spans="2:6" ht="28.5" thickBot="1">
      <c r="B25" s="31" t="s">
        <v>115</v>
      </c>
      <c r="C25" s="39"/>
      <c r="D25" s="287">
        <f>Prosjekter!O20+Prosjekter!O21</f>
        <v>300000</v>
      </c>
    </row>
    <row r="26" spans="2:6" ht="30" customHeight="1" thickBot="1">
      <c r="B26" s="31" t="s">
        <v>41</v>
      </c>
      <c r="C26" s="39"/>
      <c r="D26" s="287">
        <f>Prosjekter!O12+Prosjekter!O13+Prosjekter!O14</f>
        <v>1335640</v>
      </c>
    </row>
    <row r="27" spans="2:6" ht="28.5" thickBot="1">
      <c r="B27" s="31" t="s">
        <v>42</v>
      </c>
      <c r="C27" s="32"/>
      <c r="D27" s="287">
        <f>Prosjekter!O4+Prosjekter!O5</f>
        <v>248000</v>
      </c>
    </row>
    <row r="28" spans="2:6" ht="30.75" thickBot="1">
      <c r="B28" s="31" t="s">
        <v>117</v>
      </c>
      <c r="C28" s="32"/>
      <c r="D28" s="287">
        <f>Prosjekter!O8</f>
        <v>20000</v>
      </c>
    </row>
    <row r="29" spans="2:6" ht="28.5" thickBot="1">
      <c r="B29" s="31" t="s">
        <v>43</v>
      </c>
      <c r="C29" s="32"/>
      <c r="D29" s="287">
        <f>Prosjekter!O7+Prosjekter!O9</f>
        <v>420000</v>
      </c>
    </row>
    <row r="30" spans="2:6" ht="28.5" thickBot="1">
      <c r="B30" s="31" t="s">
        <v>44</v>
      </c>
      <c r="C30" s="32"/>
      <c r="D30" s="273">
        <f>Prosjekter!O19</f>
        <v>27000</v>
      </c>
    </row>
    <row r="31" spans="2:6" ht="30.75" thickBot="1">
      <c r="B31" s="31" t="s">
        <v>113</v>
      </c>
      <c r="C31" s="32"/>
      <c r="D31" s="287">
        <f>Prosjekter!O10+Prosjekter!O11</f>
        <v>268000</v>
      </c>
    </row>
    <row r="32" spans="2:6" ht="28.5" thickBot="1">
      <c r="B32" s="31" t="s">
        <v>114</v>
      </c>
      <c r="C32" s="32"/>
      <c r="D32" s="287">
        <f>Prosjekter!O22</f>
        <v>40000</v>
      </c>
      <c r="F32" s="189"/>
    </row>
    <row r="33" spans="2:5" ht="27.75">
      <c r="B33" s="17" t="s">
        <v>45</v>
      </c>
      <c r="C33" s="28"/>
      <c r="D33" s="274">
        <f>Prosjekter!O16+Prosjekter!O17</f>
        <v>240000</v>
      </c>
      <c r="E33" s="189"/>
    </row>
    <row r="34" spans="2:5">
      <c r="B34" s="190" t="s">
        <v>8</v>
      </c>
      <c r="C34" s="190"/>
      <c r="D34" s="191">
        <f>SUM(D13:D33)</f>
        <v>8548000</v>
      </c>
    </row>
  </sheetData>
  <mergeCells count="2">
    <mergeCell ref="B9:D9"/>
    <mergeCell ref="C8:D8"/>
  </mergeCells>
  <pageMargins left="0.7" right="0.7" top="0.75" bottom="0.75" header="0.3" footer="0.3"/>
  <pageSetup paperSize="9" scale="72" orientation="portrait" r:id="rId1"/>
  <colBreaks count="1" manualBreakCount="1">
    <brk id="4"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9BA05-2BF1-45E7-8A7B-F3A1D1DFC1D5}">
  <dimension ref="A1:CB30"/>
  <sheetViews>
    <sheetView workbookViewId="0">
      <pane ySplit="2" topLeftCell="A13" activePane="bottomLeft" state="frozen"/>
      <selection pane="bottomLeft" activeCell="I16" sqref="I16"/>
    </sheetView>
  </sheetViews>
  <sheetFormatPr baseColWidth="10" defaultColWidth="11.42578125" defaultRowHeight="15"/>
  <cols>
    <col min="1" max="1" width="21.5703125" style="16" customWidth="1"/>
    <col min="2" max="2" width="21.28515625" style="21" customWidth="1"/>
    <col min="3" max="3" width="6.85546875" style="21" customWidth="1"/>
    <col min="4" max="4" width="12.85546875" style="21" customWidth="1"/>
    <col min="5" max="5" width="7.85546875" style="22" customWidth="1"/>
    <col min="6" max="6" width="29" style="21" customWidth="1"/>
    <col min="7" max="7" width="23" style="21" customWidth="1"/>
    <col min="8" max="8" width="11.42578125" style="22"/>
    <col min="9" max="9" width="45" style="21" customWidth="1"/>
    <col min="10" max="10" width="20" style="21" customWidth="1"/>
    <col min="11" max="11" width="12.28515625" style="21" customWidth="1"/>
    <col min="12" max="12" width="12.140625" style="21" customWidth="1"/>
    <col min="13" max="13" width="16.28515625" style="21" customWidth="1"/>
    <col min="14" max="14" width="9.85546875" style="21" customWidth="1"/>
    <col min="15" max="15" width="11.7109375" style="21" customWidth="1"/>
    <col min="16" max="16" width="12.42578125" style="21" customWidth="1"/>
    <col min="17" max="17" width="14.5703125" style="21" customWidth="1"/>
    <col min="18" max="18" width="8.5703125" style="110" customWidth="1"/>
    <col min="19" max="19" width="12.85546875" style="21" customWidth="1"/>
    <col min="20" max="20" width="12.140625" style="21" customWidth="1"/>
    <col min="21" max="21" width="14.85546875" style="21" customWidth="1"/>
    <col min="22" max="22" width="9.85546875" style="21" customWidth="1"/>
    <col min="23" max="23" width="12.7109375" style="21" customWidth="1"/>
    <col min="24" max="24" width="11.28515625" style="21" customWidth="1"/>
    <col min="25" max="25" width="13.7109375" style="21" customWidth="1"/>
    <col min="26" max="26" width="10.140625" style="21" customWidth="1"/>
    <col min="27" max="16384" width="11.42578125" style="21"/>
  </cols>
  <sheetData>
    <row r="1" spans="1:80" s="43" customFormat="1" ht="30" customHeight="1" thickBot="1">
      <c r="A1" s="149" t="s">
        <v>141</v>
      </c>
      <c r="B1" s="44"/>
      <c r="C1" s="44"/>
      <c r="D1" s="44"/>
      <c r="E1" s="44"/>
      <c r="F1" s="44"/>
      <c r="G1" s="44"/>
      <c r="H1" s="44"/>
      <c r="I1" s="45"/>
      <c r="J1" s="44"/>
      <c r="K1" s="278" t="s">
        <v>47</v>
      </c>
      <c r="L1" s="279"/>
      <c r="M1" s="279"/>
      <c r="N1" s="279"/>
      <c r="O1" s="278" t="s">
        <v>48</v>
      </c>
      <c r="P1" s="279"/>
      <c r="Q1" s="279"/>
      <c r="R1" s="280"/>
      <c r="S1" s="281" t="s">
        <v>49</v>
      </c>
      <c r="T1" s="282"/>
      <c r="U1" s="282"/>
      <c r="V1" s="283"/>
      <c r="W1" s="278" t="s">
        <v>50</v>
      </c>
      <c r="X1" s="279"/>
      <c r="Y1" s="279"/>
      <c r="Z1" s="280"/>
    </row>
    <row r="2" spans="1:80" s="61" customFormat="1" ht="130.5" customHeight="1" thickBot="1">
      <c r="A2" s="46" t="s">
        <v>25</v>
      </c>
      <c r="B2" s="47" t="s">
        <v>26</v>
      </c>
      <c r="C2" s="48" t="s">
        <v>51</v>
      </c>
      <c r="D2" s="49" t="s">
        <v>52</v>
      </c>
      <c r="E2" s="50" t="s">
        <v>53</v>
      </c>
      <c r="F2" s="52" t="s">
        <v>54</v>
      </c>
      <c r="G2" s="52" t="s">
        <v>55</v>
      </c>
      <c r="H2" s="51" t="s">
        <v>56</v>
      </c>
      <c r="I2" s="53" t="s">
        <v>27</v>
      </c>
      <c r="J2" s="47" t="s">
        <v>57</v>
      </c>
      <c r="K2" s="54" t="s">
        <v>58</v>
      </c>
      <c r="L2" s="54" t="s">
        <v>59</v>
      </c>
      <c r="M2" s="55" t="s">
        <v>60</v>
      </c>
      <c r="N2" s="56" t="s">
        <v>61</v>
      </c>
      <c r="O2" s="57" t="s">
        <v>58</v>
      </c>
      <c r="P2" s="54" t="s">
        <v>59</v>
      </c>
      <c r="Q2" s="55" t="s">
        <v>60</v>
      </c>
      <c r="R2" s="184" t="s">
        <v>61</v>
      </c>
      <c r="S2" s="58" t="s">
        <v>58</v>
      </c>
      <c r="T2" s="59" t="s">
        <v>59</v>
      </c>
      <c r="U2" s="53" t="s">
        <v>60</v>
      </c>
      <c r="V2" s="60" t="s">
        <v>61</v>
      </c>
      <c r="W2" s="236" t="s">
        <v>58</v>
      </c>
      <c r="X2" s="54" t="s">
        <v>59</v>
      </c>
      <c r="Y2" s="55" t="s">
        <v>60</v>
      </c>
      <c r="Z2" s="235" t="s">
        <v>62</v>
      </c>
    </row>
    <row r="3" spans="1:80" s="176" customFormat="1" ht="51.75" customHeight="1" thickBot="1">
      <c r="A3" s="181" t="s">
        <v>127</v>
      </c>
      <c r="B3" s="225" t="s">
        <v>63</v>
      </c>
      <c r="C3" s="164">
        <v>0</v>
      </c>
      <c r="D3" s="165"/>
      <c r="E3" s="166">
        <v>0</v>
      </c>
      <c r="F3" s="167"/>
      <c r="G3" s="167" t="s">
        <v>109</v>
      </c>
      <c r="H3" s="166">
        <v>1</v>
      </c>
      <c r="I3" s="174" t="s">
        <v>64</v>
      </c>
      <c r="J3" s="175" t="s">
        <v>65</v>
      </c>
      <c r="K3" s="168">
        <v>36200</v>
      </c>
      <c r="L3" s="168">
        <v>153600</v>
      </c>
      <c r="M3" s="169">
        <f t="shared" ref="M3:M22" si="0">SUM(K3:L3)</f>
        <v>189800</v>
      </c>
      <c r="N3" s="170">
        <v>18100</v>
      </c>
      <c r="O3" s="198">
        <v>0</v>
      </c>
      <c r="P3" s="199">
        <v>153600</v>
      </c>
      <c r="Q3" s="200">
        <f t="shared" ref="Q3:Q22" si="1">SUM(O3:P3)</f>
        <v>153600</v>
      </c>
      <c r="R3" s="201">
        <f>O3*0.3</f>
        <v>0</v>
      </c>
      <c r="S3" s="171">
        <v>36200</v>
      </c>
      <c r="T3" s="168">
        <v>153600</v>
      </c>
      <c r="U3" s="169">
        <f t="shared" ref="U3:U22" si="2">SUM(S3:T3)</f>
        <v>189800</v>
      </c>
      <c r="V3" s="172">
        <v>18100</v>
      </c>
      <c r="W3" s="173">
        <v>36200</v>
      </c>
      <c r="X3" s="168">
        <v>153600</v>
      </c>
      <c r="Y3" s="169">
        <f t="shared" ref="Y3:Y22" si="3">SUM(W3:X3)</f>
        <v>189800</v>
      </c>
      <c r="Z3" s="237">
        <v>18100</v>
      </c>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row>
    <row r="4" spans="1:80" s="163" customFormat="1" ht="69.75" customHeight="1" thickBot="1">
      <c r="A4" s="182" t="s">
        <v>29</v>
      </c>
      <c r="B4" s="226" t="s">
        <v>63</v>
      </c>
      <c r="C4" s="151">
        <v>1</v>
      </c>
      <c r="D4" s="152"/>
      <c r="E4" s="153">
        <v>3</v>
      </c>
      <c r="F4" s="154" t="s">
        <v>66</v>
      </c>
      <c r="G4" s="154"/>
      <c r="H4" s="153">
        <v>0</v>
      </c>
      <c r="I4" s="155" t="s">
        <v>92</v>
      </c>
      <c r="J4" s="156" t="s">
        <v>94</v>
      </c>
      <c r="K4" s="157">
        <f>318000-N4</f>
        <v>249000</v>
      </c>
      <c r="L4" s="157">
        <v>443000</v>
      </c>
      <c r="M4" s="158">
        <f t="shared" si="0"/>
        <v>692000</v>
      </c>
      <c r="N4" s="159">
        <v>69000</v>
      </c>
      <c r="O4" s="202">
        <v>219000</v>
      </c>
      <c r="P4" s="203">
        <v>396000</v>
      </c>
      <c r="Q4" s="204">
        <f t="shared" si="1"/>
        <v>615000</v>
      </c>
      <c r="R4" s="201">
        <f>O4*0.3</f>
        <v>65700</v>
      </c>
      <c r="S4" s="161">
        <f>K4</f>
        <v>249000</v>
      </c>
      <c r="T4" s="157">
        <v>443520</v>
      </c>
      <c r="U4" s="158">
        <f t="shared" si="2"/>
        <v>692520</v>
      </c>
      <c r="V4" s="160">
        <f>N4</f>
        <v>69000</v>
      </c>
      <c r="W4" s="162">
        <v>249000</v>
      </c>
      <c r="X4" s="157">
        <v>443520</v>
      </c>
      <c r="Y4" s="158">
        <f t="shared" si="3"/>
        <v>692520</v>
      </c>
      <c r="Z4" s="238">
        <v>69000</v>
      </c>
    </row>
    <row r="5" spans="1:80" s="150" customFormat="1" ht="41.25" customHeight="1" thickBot="1">
      <c r="A5" s="182" t="s">
        <v>29</v>
      </c>
      <c r="B5" s="226" t="s">
        <v>63</v>
      </c>
      <c r="C5" s="69">
        <v>1</v>
      </c>
      <c r="D5" s="70"/>
      <c r="E5" s="71">
        <v>3</v>
      </c>
      <c r="F5" s="72" t="s">
        <v>66</v>
      </c>
      <c r="G5" s="72"/>
      <c r="H5" s="71">
        <v>0</v>
      </c>
      <c r="I5" s="73" t="s">
        <v>93</v>
      </c>
      <c r="J5" s="74"/>
      <c r="K5" s="75">
        <v>29000</v>
      </c>
      <c r="L5" s="75"/>
      <c r="M5" s="76">
        <f t="shared" si="0"/>
        <v>29000</v>
      </c>
      <c r="N5" s="80">
        <v>9000</v>
      </c>
      <c r="O5" s="202">
        <v>29000</v>
      </c>
      <c r="P5" s="203"/>
      <c r="Q5" s="204">
        <f t="shared" si="1"/>
        <v>29000</v>
      </c>
      <c r="R5" s="201">
        <f t="shared" ref="R5:R22" si="4">O5*0.3</f>
        <v>8700</v>
      </c>
      <c r="S5" s="79">
        <f>K5</f>
        <v>29000</v>
      </c>
      <c r="T5" s="75"/>
      <c r="U5" s="76">
        <f t="shared" si="2"/>
        <v>29000</v>
      </c>
      <c r="V5" s="81">
        <f>N5</f>
        <v>9000</v>
      </c>
      <c r="W5" s="78">
        <v>29000</v>
      </c>
      <c r="X5" s="75"/>
      <c r="Y5" s="76">
        <f t="shared" si="3"/>
        <v>29000</v>
      </c>
      <c r="Z5" s="239">
        <v>9000</v>
      </c>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row>
    <row r="6" spans="1:80" ht="36" customHeight="1" thickBot="1">
      <c r="A6" s="182" t="s">
        <v>31</v>
      </c>
      <c r="B6" s="226" t="s">
        <v>63</v>
      </c>
      <c r="C6" s="69">
        <v>1</v>
      </c>
      <c r="D6" s="70"/>
      <c r="E6" s="71">
        <v>2</v>
      </c>
      <c r="F6" s="72" t="s">
        <v>67</v>
      </c>
      <c r="G6" s="72"/>
      <c r="H6" s="71">
        <v>0</v>
      </c>
      <c r="I6" s="73" t="s">
        <v>30</v>
      </c>
      <c r="J6" s="74" t="s">
        <v>95</v>
      </c>
      <c r="K6" s="75">
        <v>32000</v>
      </c>
      <c r="L6" s="75">
        <v>467280</v>
      </c>
      <c r="M6" s="76">
        <f t="shared" si="0"/>
        <v>499280</v>
      </c>
      <c r="N6" s="80">
        <v>30000</v>
      </c>
      <c r="O6" s="202">
        <v>0</v>
      </c>
      <c r="P6" s="203">
        <v>468384</v>
      </c>
      <c r="Q6" s="204">
        <f t="shared" si="1"/>
        <v>468384</v>
      </c>
      <c r="R6" s="201">
        <f t="shared" si="4"/>
        <v>0</v>
      </c>
      <c r="S6" s="79"/>
      <c r="T6" s="75"/>
      <c r="U6" s="76"/>
      <c r="V6" s="77"/>
      <c r="W6" s="78"/>
      <c r="X6" s="75"/>
      <c r="Y6" s="76"/>
      <c r="Z6" s="239"/>
    </row>
    <row r="7" spans="1:80" ht="171.75" customHeight="1" thickBot="1">
      <c r="A7" s="182" t="s">
        <v>71</v>
      </c>
      <c r="B7" s="226" t="s">
        <v>63</v>
      </c>
      <c r="C7" s="69">
        <v>6</v>
      </c>
      <c r="D7" s="70"/>
      <c r="E7" s="71">
        <v>14</v>
      </c>
      <c r="F7" s="154" t="s">
        <v>123</v>
      </c>
      <c r="G7" s="72" t="s">
        <v>122</v>
      </c>
      <c r="H7" s="71">
        <v>3</v>
      </c>
      <c r="I7" s="73" t="s">
        <v>68</v>
      </c>
      <c r="J7" s="74" t="s">
        <v>96</v>
      </c>
      <c r="K7" s="75">
        <v>250000</v>
      </c>
      <c r="L7" s="75">
        <v>638000</v>
      </c>
      <c r="M7" s="76">
        <f t="shared" si="0"/>
        <v>888000</v>
      </c>
      <c r="N7" s="80">
        <v>200000</v>
      </c>
      <c r="O7" s="202">
        <v>250000</v>
      </c>
      <c r="P7" s="203">
        <v>638000</v>
      </c>
      <c r="Q7" s="204">
        <f t="shared" si="1"/>
        <v>888000</v>
      </c>
      <c r="R7" s="201">
        <f t="shared" si="4"/>
        <v>75000</v>
      </c>
      <c r="S7" s="79">
        <v>250000</v>
      </c>
      <c r="T7" s="75">
        <v>638000</v>
      </c>
      <c r="U7" s="76">
        <f t="shared" si="2"/>
        <v>888000</v>
      </c>
      <c r="V7" s="81">
        <v>200000</v>
      </c>
      <c r="W7" s="78">
        <v>250000</v>
      </c>
      <c r="X7" s="75">
        <v>638000</v>
      </c>
      <c r="Y7" s="76">
        <f t="shared" si="3"/>
        <v>888000</v>
      </c>
      <c r="Z7" s="239">
        <v>200000</v>
      </c>
    </row>
    <row r="8" spans="1:80" ht="45.75" customHeight="1" thickBot="1">
      <c r="A8" s="185" t="s">
        <v>69</v>
      </c>
      <c r="B8" s="227" t="s">
        <v>63</v>
      </c>
      <c r="C8" s="82">
        <v>1</v>
      </c>
      <c r="D8" s="83"/>
      <c r="E8" s="84">
        <v>3</v>
      </c>
      <c r="F8" s="195" t="s">
        <v>70</v>
      </c>
      <c r="G8" s="85"/>
      <c r="H8" s="84">
        <v>0</v>
      </c>
      <c r="I8" s="86" t="s">
        <v>107</v>
      </c>
      <c r="J8" s="87" t="s">
        <v>97</v>
      </c>
      <c r="K8" s="88">
        <v>56000</v>
      </c>
      <c r="L8" s="88">
        <v>432960</v>
      </c>
      <c r="M8" s="89">
        <f t="shared" si="0"/>
        <v>488960</v>
      </c>
      <c r="N8" s="90">
        <v>50000</v>
      </c>
      <c r="O8" s="205">
        <f>56000-36000</f>
        <v>20000</v>
      </c>
      <c r="P8" s="206">
        <f>432960-32960</f>
        <v>400000</v>
      </c>
      <c r="Q8" s="207">
        <f t="shared" si="1"/>
        <v>420000</v>
      </c>
      <c r="R8" s="201">
        <f t="shared" si="4"/>
        <v>6000</v>
      </c>
      <c r="S8" s="91">
        <v>56000</v>
      </c>
      <c r="T8" s="88">
        <v>432960</v>
      </c>
      <c r="U8" s="89">
        <f t="shared" si="2"/>
        <v>488960</v>
      </c>
      <c r="V8" s="92">
        <v>50000</v>
      </c>
      <c r="W8" s="93"/>
      <c r="X8" s="88"/>
      <c r="Y8" s="89"/>
      <c r="Z8" s="240"/>
    </row>
    <row r="9" spans="1:80" s="68" customFormat="1" ht="155.25" customHeight="1" thickBot="1">
      <c r="A9" s="186" t="s">
        <v>116</v>
      </c>
      <c r="B9" s="228" t="s">
        <v>63</v>
      </c>
      <c r="C9" s="94">
        <v>6</v>
      </c>
      <c r="D9" s="95"/>
      <c r="E9" s="96">
        <v>14</v>
      </c>
      <c r="F9" s="196" t="s">
        <v>124</v>
      </c>
      <c r="G9" s="97" t="s">
        <v>121</v>
      </c>
      <c r="H9" s="96">
        <v>3</v>
      </c>
      <c r="I9" s="98" t="s">
        <v>28</v>
      </c>
      <c r="J9" s="99" t="s">
        <v>134</v>
      </c>
      <c r="K9" s="100">
        <v>170000</v>
      </c>
      <c r="L9" s="100"/>
      <c r="M9" s="101">
        <f t="shared" si="0"/>
        <v>170000</v>
      </c>
      <c r="N9" s="102">
        <v>150000</v>
      </c>
      <c r="O9" s="208">
        <v>170000</v>
      </c>
      <c r="P9" s="209"/>
      <c r="Q9" s="210">
        <f t="shared" si="1"/>
        <v>170000</v>
      </c>
      <c r="R9" s="201">
        <f t="shared" si="4"/>
        <v>51000</v>
      </c>
      <c r="S9" s="103">
        <v>170000</v>
      </c>
      <c r="T9" s="100"/>
      <c r="U9" s="101">
        <f t="shared" si="2"/>
        <v>170000</v>
      </c>
      <c r="V9" s="104">
        <v>150000</v>
      </c>
      <c r="W9" s="105">
        <v>170000</v>
      </c>
      <c r="X9" s="100"/>
      <c r="Y9" s="101">
        <f t="shared" si="3"/>
        <v>170000</v>
      </c>
      <c r="Z9" s="241">
        <v>150000</v>
      </c>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row>
    <row r="10" spans="1:80" ht="136.5" customHeight="1" thickBot="1">
      <c r="A10" s="181" t="s">
        <v>72</v>
      </c>
      <c r="B10" s="225" t="s">
        <v>63</v>
      </c>
      <c r="C10" s="106">
        <v>0</v>
      </c>
      <c r="D10" s="107"/>
      <c r="E10" s="108">
        <v>0</v>
      </c>
      <c r="F10" s="109"/>
      <c r="G10" s="109" t="s">
        <v>73</v>
      </c>
      <c r="H10" s="108">
        <v>6</v>
      </c>
      <c r="I10" s="110" t="s">
        <v>125</v>
      </c>
      <c r="J10" s="111" t="s">
        <v>98</v>
      </c>
      <c r="K10" s="62">
        <v>405000</v>
      </c>
      <c r="L10" s="62">
        <v>345600</v>
      </c>
      <c r="M10" s="63">
        <f t="shared" si="0"/>
        <v>750600</v>
      </c>
      <c r="N10" s="64">
        <v>121500</v>
      </c>
      <c r="O10" s="198">
        <v>253000</v>
      </c>
      <c r="P10" s="199">
        <v>354240</v>
      </c>
      <c r="Q10" s="200">
        <f t="shared" si="1"/>
        <v>607240</v>
      </c>
      <c r="R10" s="201">
        <f t="shared" si="4"/>
        <v>75900</v>
      </c>
      <c r="S10" s="65">
        <v>420000</v>
      </c>
      <c r="T10" s="62">
        <v>360000</v>
      </c>
      <c r="U10" s="63">
        <f t="shared" si="2"/>
        <v>780000</v>
      </c>
      <c r="V10" s="66"/>
      <c r="W10" s="67">
        <v>420000</v>
      </c>
      <c r="X10" s="62">
        <v>360000</v>
      </c>
      <c r="Y10" s="63">
        <f t="shared" si="3"/>
        <v>780000</v>
      </c>
      <c r="Z10" s="242"/>
    </row>
    <row r="11" spans="1:80" s="68" customFormat="1" ht="144" customHeight="1" thickBot="1">
      <c r="A11" s="187" t="s">
        <v>72</v>
      </c>
      <c r="B11" s="229" t="s">
        <v>63</v>
      </c>
      <c r="C11" s="112"/>
      <c r="D11" s="113"/>
      <c r="E11" s="19"/>
      <c r="F11" s="18"/>
      <c r="G11" s="18" t="s">
        <v>73</v>
      </c>
      <c r="H11" s="114"/>
      <c r="I11" s="115" t="s">
        <v>28</v>
      </c>
      <c r="J11" s="116" t="s">
        <v>98</v>
      </c>
      <c r="K11" s="20">
        <v>15000</v>
      </c>
      <c r="L11" s="20"/>
      <c r="M11" s="117">
        <f t="shared" si="0"/>
        <v>15000</v>
      </c>
      <c r="N11" s="118">
        <v>4500</v>
      </c>
      <c r="O11" s="211">
        <v>15000</v>
      </c>
      <c r="P11" s="212"/>
      <c r="Q11" s="213">
        <f t="shared" si="1"/>
        <v>15000</v>
      </c>
      <c r="R11" s="201">
        <f t="shared" si="4"/>
        <v>4500</v>
      </c>
      <c r="S11" s="120">
        <v>15000</v>
      </c>
      <c r="T11" s="20"/>
      <c r="U11" s="117">
        <f t="shared" si="2"/>
        <v>15000</v>
      </c>
      <c r="V11" s="119"/>
      <c r="W11" s="121">
        <v>15000</v>
      </c>
      <c r="X11" s="20"/>
      <c r="Y11" s="117">
        <f t="shared" si="3"/>
        <v>15000</v>
      </c>
      <c r="Z11" s="243"/>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row>
    <row r="12" spans="1:80" ht="57.75" customHeight="1" thickBot="1">
      <c r="A12" s="182" t="s">
        <v>74</v>
      </c>
      <c r="B12" s="226" t="s">
        <v>63</v>
      </c>
      <c r="C12" s="122">
        <v>1</v>
      </c>
      <c r="D12" s="123"/>
      <c r="E12" s="71">
        <v>9</v>
      </c>
      <c r="F12" s="72" t="s">
        <v>110</v>
      </c>
      <c r="G12" s="72"/>
      <c r="H12" s="71">
        <v>0</v>
      </c>
      <c r="I12" s="73" t="s">
        <v>75</v>
      </c>
      <c r="J12" s="74" t="s">
        <v>99</v>
      </c>
      <c r="K12" s="75">
        <v>632640</v>
      </c>
      <c r="L12" s="75">
        <v>1149120</v>
      </c>
      <c r="M12" s="76">
        <f t="shared" si="0"/>
        <v>1781760</v>
      </c>
      <c r="N12" s="80">
        <v>202354</v>
      </c>
      <c r="O12" s="202">
        <v>631640</v>
      </c>
      <c r="P12" s="203">
        <v>1034000</v>
      </c>
      <c r="Q12" s="204">
        <f t="shared" si="1"/>
        <v>1665640</v>
      </c>
      <c r="R12" s="201">
        <f t="shared" si="4"/>
        <v>189492</v>
      </c>
      <c r="S12" s="79">
        <v>632640</v>
      </c>
      <c r="T12" s="75">
        <v>1149120</v>
      </c>
      <c r="U12" s="76">
        <f t="shared" si="2"/>
        <v>1781760</v>
      </c>
      <c r="V12" s="81">
        <v>202354</v>
      </c>
      <c r="W12" s="78">
        <v>632640</v>
      </c>
      <c r="X12" s="75">
        <v>1149120</v>
      </c>
      <c r="Y12" s="76">
        <f t="shared" si="3"/>
        <v>1781760</v>
      </c>
      <c r="Z12" s="239"/>
    </row>
    <row r="13" spans="1:80" ht="50.25" customHeight="1" thickBot="1">
      <c r="A13" s="182" t="s">
        <v>76</v>
      </c>
      <c r="B13" s="226" t="s">
        <v>130</v>
      </c>
      <c r="C13" s="122">
        <v>1</v>
      </c>
      <c r="D13" s="123"/>
      <c r="E13" s="71">
        <v>38</v>
      </c>
      <c r="F13" s="72" t="s">
        <v>112</v>
      </c>
      <c r="G13" s="72"/>
      <c r="H13" s="71">
        <v>0</v>
      </c>
      <c r="I13" s="73" t="s">
        <v>28</v>
      </c>
      <c r="J13" s="74" t="s">
        <v>98</v>
      </c>
      <c r="K13" s="75">
        <v>300000</v>
      </c>
      <c r="L13" s="75"/>
      <c r="M13" s="76">
        <f t="shared" si="0"/>
        <v>300000</v>
      </c>
      <c r="N13" s="80">
        <v>678000</v>
      </c>
      <c r="O13" s="202">
        <v>290000</v>
      </c>
      <c r="P13" s="203"/>
      <c r="Q13" s="204">
        <f t="shared" si="1"/>
        <v>290000</v>
      </c>
      <c r="R13" s="201">
        <f t="shared" si="4"/>
        <v>87000</v>
      </c>
      <c r="S13" s="79">
        <v>310000</v>
      </c>
      <c r="T13" s="75"/>
      <c r="U13" s="76">
        <f t="shared" si="2"/>
        <v>310000</v>
      </c>
      <c r="V13" s="81">
        <v>706000</v>
      </c>
      <c r="W13" s="78">
        <v>320000</v>
      </c>
      <c r="X13" s="75"/>
      <c r="Y13" s="76">
        <f t="shared" si="3"/>
        <v>320000</v>
      </c>
      <c r="Z13" s="239">
        <v>720000</v>
      </c>
    </row>
    <row r="14" spans="1:80" ht="53.25" customHeight="1" thickBot="1">
      <c r="A14" s="185" t="s">
        <v>77</v>
      </c>
      <c r="B14" s="227" t="s">
        <v>129</v>
      </c>
      <c r="C14" s="124">
        <v>1</v>
      </c>
      <c r="D14" s="125"/>
      <c r="E14" s="84">
        <v>38</v>
      </c>
      <c r="F14" s="85" t="s">
        <v>112</v>
      </c>
      <c r="G14" s="85"/>
      <c r="H14" s="84">
        <v>0</v>
      </c>
      <c r="I14" s="86" t="s">
        <v>126</v>
      </c>
      <c r="J14" s="87" t="s">
        <v>135</v>
      </c>
      <c r="K14" s="88">
        <v>1000000</v>
      </c>
      <c r="L14" s="88">
        <v>520000</v>
      </c>
      <c r="M14" s="89">
        <f t="shared" si="0"/>
        <v>1520000</v>
      </c>
      <c r="N14" s="90">
        <v>300000</v>
      </c>
      <c r="O14" s="205">
        <v>414000</v>
      </c>
      <c r="P14" s="206">
        <f>350000+2440</f>
        <v>352440</v>
      </c>
      <c r="Q14" s="207">
        <f t="shared" si="1"/>
        <v>766440</v>
      </c>
      <c r="R14" s="201">
        <f t="shared" si="4"/>
        <v>124200</v>
      </c>
      <c r="S14" s="91">
        <v>1000000</v>
      </c>
      <c r="T14" s="88">
        <v>520000</v>
      </c>
      <c r="U14" s="89">
        <f t="shared" si="2"/>
        <v>1520000</v>
      </c>
      <c r="V14" s="92">
        <v>300000</v>
      </c>
      <c r="W14" s="93">
        <v>1000000</v>
      </c>
      <c r="X14" s="88">
        <v>520000</v>
      </c>
      <c r="Y14" s="89">
        <f t="shared" si="3"/>
        <v>1520000</v>
      </c>
      <c r="Z14" s="240">
        <v>300000</v>
      </c>
    </row>
    <row r="15" spans="1:80" s="68" customFormat="1" ht="49.5" customHeight="1" thickBot="1">
      <c r="A15" s="186" t="s">
        <v>78</v>
      </c>
      <c r="B15" s="228" t="s">
        <v>129</v>
      </c>
      <c r="C15" s="126">
        <v>1</v>
      </c>
      <c r="D15" s="127"/>
      <c r="E15" s="96">
        <v>6</v>
      </c>
      <c r="F15" s="97" t="s">
        <v>110</v>
      </c>
      <c r="G15" s="97"/>
      <c r="H15" s="96">
        <v>0</v>
      </c>
      <c r="I15" s="98" t="s">
        <v>108</v>
      </c>
      <c r="J15" s="99" t="s">
        <v>136</v>
      </c>
      <c r="K15" s="100">
        <v>35600</v>
      </c>
      <c r="L15" s="100">
        <v>380600</v>
      </c>
      <c r="M15" s="101">
        <f t="shared" si="0"/>
        <v>416200</v>
      </c>
      <c r="N15" s="102">
        <v>10680</v>
      </c>
      <c r="O15" s="208">
        <f>35600-35600</f>
        <v>0</v>
      </c>
      <c r="P15" s="209">
        <v>380600</v>
      </c>
      <c r="Q15" s="210">
        <f t="shared" si="1"/>
        <v>380600</v>
      </c>
      <c r="R15" s="201">
        <f t="shared" si="4"/>
        <v>0</v>
      </c>
      <c r="S15" s="103">
        <v>35600</v>
      </c>
      <c r="T15" s="100">
        <v>380600</v>
      </c>
      <c r="U15" s="101">
        <f t="shared" si="2"/>
        <v>416200</v>
      </c>
      <c r="V15" s="104">
        <v>10680</v>
      </c>
      <c r="W15" s="105">
        <v>35600</v>
      </c>
      <c r="X15" s="100">
        <v>380600</v>
      </c>
      <c r="Y15" s="101">
        <f t="shared" si="3"/>
        <v>416200</v>
      </c>
      <c r="Z15" s="241">
        <v>10680</v>
      </c>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row>
    <row r="16" spans="1:80" ht="191.25" customHeight="1" thickBot="1">
      <c r="A16" s="181" t="s">
        <v>79</v>
      </c>
      <c r="B16" s="225" t="s">
        <v>63</v>
      </c>
      <c r="C16" s="106">
        <v>2</v>
      </c>
      <c r="D16" s="107"/>
      <c r="E16" s="192">
        <v>15</v>
      </c>
      <c r="F16" s="193" t="s">
        <v>119</v>
      </c>
      <c r="G16" s="109" t="s">
        <v>111</v>
      </c>
      <c r="H16" s="108">
        <v>1</v>
      </c>
      <c r="I16" s="110" t="s">
        <v>80</v>
      </c>
      <c r="J16" s="111" t="s">
        <v>137</v>
      </c>
      <c r="K16" s="62">
        <v>900000</v>
      </c>
      <c r="L16" s="62">
        <v>483840</v>
      </c>
      <c r="M16" s="63">
        <f t="shared" si="0"/>
        <v>1383840</v>
      </c>
      <c r="N16" s="64">
        <v>1100000</v>
      </c>
      <c r="O16" s="198">
        <v>140000</v>
      </c>
      <c r="P16" s="199">
        <v>486096</v>
      </c>
      <c r="Q16" s="200">
        <f t="shared" si="1"/>
        <v>626096</v>
      </c>
      <c r="R16" s="201">
        <f t="shared" si="4"/>
        <v>42000</v>
      </c>
      <c r="S16" s="65">
        <v>900000</v>
      </c>
      <c r="T16" s="62">
        <v>500000</v>
      </c>
      <c r="U16" s="63">
        <f t="shared" si="2"/>
        <v>1400000</v>
      </c>
      <c r="V16" s="66"/>
      <c r="W16" s="67">
        <v>900000</v>
      </c>
      <c r="X16" s="62">
        <v>500000</v>
      </c>
      <c r="Y16" s="63">
        <f t="shared" si="3"/>
        <v>1400000</v>
      </c>
      <c r="Z16" s="242"/>
    </row>
    <row r="17" spans="1:80" s="68" customFormat="1" ht="186" customHeight="1" thickBot="1">
      <c r="A17" s="185" t="s">
        <v>79</v>
      </c>
      <c r="B17" s="227" t="s">
        <v>63</v>
      </c>
      <c r="C17" s="124">
        <v>2</v>
      </c>
      <c r="D17" s="125"/>
      <c r="E17" s="194">
        <v>15</v>
      </c>
      <c r="F17" s="195" t="s">
        <v>120</v>
      </c>
      <c r="G17" s="85" t="s">
        <v>111</v>
      </c>
      <c r="H17" s="84">
        <v>1</v>
      </c>
      <c r="I17" s="86" t="s">
        <v>28</v>
      </c>
      <c r="J17" s="87" t="s">
        <v>81</v>
      </c>
      <c r="K17" s="88">
        <v>250000</v>
      </c>
      <c r="L17" s="88"/>
      <c r="M17" s="89">
        <f t="shared" si="0"/>
        <v>250000</v>
      </c>
      <c r="N17" s="90"/>
      <c r="O17" s="205">
        <v>100000</v>
      </c>
      <c r="P17" s="206"/>
      <c r="Q17" s="207">
        <f t="shared" si="1"/>
        <v>100000</v>
      </c>
      <c r="R17" s="201">
        <f t="shared" si="4"/>
        <v>30000</v>
      </c>
      <c r="S17" s="91">
        <v>250000</v>
      </c>
      <c r="T17" s="88"/>
      <c r="U17" s="89">
        <f t="shared" si="2"/>
        <v>250000</v>
      </c>
      <c r="V17" s="92"/>
      <c r="W17" s="93">
        <v>250000</v>
      </c>
      <c r="X17" s="88"/>
      <c r="Y17" s="89">
        <f t="shared" si="3"/>
        <v>250000</v>
      </c>
      <c r="Z17" s="240"/>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row>
    <row r="18" spans="1:80" ht="45" customHeight="1" thickBot="1">
      <c r="A18" s="188" t="s">
        <v>82</v>
      </c>
      <c r="B18" s="230" t="s">
        <v>83</v>
      </c>
      <c r="C18" s="128"/>
      <c r="D18" s="129"/>
      <c r="E18" s="130"/>
      <c r="F18" s="131"/>
      <c r="G18" s="131" t="s">
        <v>84</v>
      </c>
      <c r="H18" s="130">
        <v>2</v>
      </c>
      <c r="I18" s="132" t="s">
        <v>85</v>
      </c>
      <c r="J18" s="133" t="s">
        <v>100</v>
      </c>
      <c r="K18" s="134">
        <v>0</v>
      </c>
      <c r="L18" s="134">
        <v>300000</v>
      </c>
      <c r="M18" s="135">
        <f t="shared" si="0"/>
        <v>300000</v>
      </c>
      <c r="N18" s="136">
        <v>500000</v>
      </c>
      <c r="O18" s="214"/>
      <c r="P18" s="215">
        <v>300000</v>
      </c>
      <c r="Q18" s="216">
        <f t="shared" si="1"/>
        <v>300000</v>
      </c>
      <c r="R18" s="201">
        <f t="shared" si="4"/>
        <v>0</v>
      </c>
      <c r="S18" s="183">
        <v>0</v>
      </c>
      <c r="T18" s="134">
        <v>300000</v>
      </c>
      <c r="U18" s="135">
        <f t="shared" si="2"/>
        <v>300000</v>
      </c>
      <c r="V18" s="137"/>
      <c r="W18" s="138"/>
      <c r="X18" s="134"/>
      <c r="Y18" s="135"/>
      <c r="Z18" s="244"/>
    </row>
    <row r="19" spans="1:80" s="150" customFormat="1" ht="33" customHeight="1" thickBot="1">
      <c r="A19" s="188" t="s">
        <v>82</v>
      </c>
      <c r="B19" s="230" t="s">
        <v>83</v>
      </c>
      <c r="C19" s="128"/>
      <c r="D19" s="129"/>
      <c r="E19" s="130"/>
      <c r="F19" s="131"/>
      <c r="G19" s="131" t="s">
        <v>84</v>
      </c>
      <c r="H19" s="130">
        <v>2</v>
      </c>
      <c r="I19" s="132" t="s">
        <v>28</v>
      </c>
      <c r="J19" s="133" t="s">
        <v>100</v>
      </c>
      <c r="K19" s="134">
        <v>60000</v>
      </c>
      <c r="L19" s="134"/>
      <c r="M19" s="135">
        <f t="shared" si="0"/>
        <v>60000</v>
      </c>
      <c r="N19" s="136"/>
      <c r="O19" s="217">
        <v>27000</v>
      </c>
      <c r="P19" s="215"/>
      <c r="Q19" s="216">
        <f t="shared" si="1"/>
        <v>27000</v>
      </c>
      <c r="R19" s="201">
        <f t="shared" si="4"/>
        <v>8100</v>
      </c>
      <c r="S19" s="183">
        <v>60000</v>
      </c>
      <c r="T19" s="134"/>
      <c r="U19" s="135">
        <f t="shared" si="2"/>
        <v>60000</v>
      </c>
      <c r="V19" s="137"/>
      <c r="W19" s="138"/>
      <c r="X19" s="134"/>
      <c r="Y19" s="135"/>
      <c r="Z19" s="244"/>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row>
    <row r="20" spans="1:80" ht="82.5" customHeight="1" thickBot="1">
      <c r="A20" s="181" t="s">
        <v>86</v>
      </c>
      <c r="B20" s="225" t="s">
        <v>128</v>
      </c>
      <c r="C20" s="106">
        <v>5</v>
      </c>
      <c r="D20" s="107"/>
      <c r="E20" s="108">
        <v>13</v>
      </c>
      <c r="F20" s="109" t="s">
        <v>87</v>
      </c>
      <c r="G20" s="109"/>
      <c r="H20" s="108">
        <v>0</v>
      </c>
      <c r="I20" s="110" t="s">
        <v>88</v>
      </c>
      <c r="J20" s="111" t="s">
        <v>138</v>
      </c>
      <c r="K20" s="62">
        <v>200000</v>
      </c>
      <c r="L20" s="62">
        <v>554000</v>
      </c>
      <c r="M20" s="63">
        <f t="shared" si="0"/>
        <v>754000</v>
      </c>
      <c r="N20" s="64">
        <v>120000</v>
      </c>
      <c r="O20" s="198">
        <v>100000</v>
      </c>
      <c r="P20" s="199">
        <v>446000</v>
      </c>
      <c r="Q20" s="200">
        <f t="shared" si="1"/>
        <v>546000</v>
      </c>
      <c r="R20" s="201">
        <f t="shared" si="4"/>
        <v>30000</v>
      </c>
      <c r="S20" s="65">
        <v>200000</v>
      </c>
      <c r="T20" s="62">
        <v>700000</v>
      </c>
      <c r="U20" s="63">
        <f t="shared" si="2"/>
        <v>900000</v>
      </c>
      <c r="V20" s="66">
        <v>120000</v>
      </c>
      <c r="W20" s="67">
        <v>200000</v>
      </c>
      <c r="X20" s="62">
        <v>700000</v>
      </c>
      <c r="Y20" s="63">
        <f t="shared" si="3"/>
        <v>900000</v>
      </c>
      <c r="Z20" s="242">
        <v>120000</v>
      </c>
    </row>
    <row r="21" spans="1:80" s="68" customFormat="1" ht="90.75" customHeight="1" thickBot="1">
      <c r="A21" s="185" t="s">
        <v>86</v>
      </c>
      <c r="B21" s="227" t="s">
        <v>128</v>
      </c>
      <c r="C21" s="124">
        <v>5</v>
      </c>
      <c r="D21" s="125"/>
      <c r="E21" s="84">
        <v>13</v>
      </c>
      <c r="F21" s="85" t="s">
        <v>87</v>
      </c>
      <c r="G21" s="85"/>
      <c r="H21" s="84">
        <v>0</v>
      </c>
      <c r="I21" s="86" t="s">
        <v>28</v>
      </c>
      <c r="J21" s="87" t="s">
        <v>138</v>
      </c>
      <c r="K21" s="88">
        <v>200000</v>
      </c>
      <c r="L21" s="88"/>
      <c r="M21" s="89">
        <f t="shared" si="0"/>
        <v>200000</v>
      </c>
      <c r="N21" s="90">
        <v>60000</v>
      </c>
      <c r="O21" s="205">
        <v>200000</v>
      </c>
      <c r="P21" s="206"/>
      <c r="Q21" s="207">
        <f t="shared" si="1"/>
        <v>200000</v>
      </c>
      <c r="R21" s="201">
        <f t="shared" si="4"/>
        <v>60000</v>
      </c>
      <c r="S21" s="79">
        <v>200000</v>
      </c>
      <c r="T21" s="75"/>
      <c r="U21" s="76">
        <f t="shared" si="2"/>
        <v>200000</v>
      </c>
      <c r="V21" s="81"/>
      <c r="W21" s="93">
        <v>200000</v>
      </c>
      <c r="X21" s="88"/>
      <c r="Y21" s="89">
        <f t="shared" si="3"/>
        <v>200000</v>
      </c>
      <c r="Z21" s="240">
        <v>60000</v>
      </c>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row>
    <row r="22" spans="1:80" ht="50.25" customHeight="1" thickBot="1">
      <c r="A22" s="188" t="s">
        <v>89</v>
      </c>
      <c r="B22" s="231" t="s">
        <v>101</v>
      </c>
      <c r="C22" s="139">
        <v>0</v>
      </c>
      <c r="D22" s="140"/>
      <c r="E22" s="130">
        <v>0</v>
      </c>
      <c r="F22" s="131"/>
      <c r="G22" s="131" t="s">
        <v>89</v>
      </c>
      <c r="H22" s="130">
        <v>1</v>
      </c>
      <c r="I22" s="141" t="s">
        <v>90</v>
      </c>
      <c r="J22" s="133" t="s">
        <v>139</v>
      </c>
      <c r="K22" s="134">
        <v>40000</v>
      </c>
      <c r="L22" s="142">
        <v>240000</v>
      </c>
      <c r="M22" s="135">
        <f t="shared" si="0"/>
        <v>280000</v>
      </c>
      <c r="N22" s="136">
        <v>120000</v>
      </c>
      <c r="O22" s="217">
        <v>40000</v>
      </c>
      <c r="P22" s="218">
        <v>240000</v>
      </c>
      <c r="Q22" s="216">
        <f t="shared" si="1"/>
        <v>280000</v>
      </c>
      <c r="R22" s="201">
        <f t="shared" si="4"/>
        <v>12000</v>
      </c>
      <c r="S22" s="143">
        <v>40000</v>
      </c>
      <c r="T22" s="144">
        <v>240000</v>
      </c>
      <c r="U22" s="145">
        <f t="shared" si="2"/>
        <v>280000</v>
      </c>
      <c r="V22" s="146">
        <v>120000</v>
      </c>
      <c r="W22" s="138">
        <v>40000</v>
      </c>
      <c r="X22" s="134">
        <v>0</v>
      </c>
      <c r="Y22" s="135">
        <f t="shared" si="3"/>
        <v>40000</v>
      </c>
      <c r="Z22" s="241">
        <v>120000</v>
      </c>
    </row>
    <row r="23" spans="1:80" s="163" customFormat="1" ht="15.75" thickBot="1">
      <c r="A23" s="245" t="s">
        <v>32</v>
      </c>
      <c r="B23" s="246"/>
      <c r="C23" s="247">
        <f>SUM(C3:C22)</f>
        <v>34</v>
      </c>
      <c r="D23" s="248">
        <f>SUM(D3:D22)</f>
        <v>0</v>
      </c>
      <c r="E23" s="249">
        <f>SUM(E3:E22)</f>
        <v>186</v>
      </c>
      <c r="F23" s="250"/>
      <c r="G23" s="251"/>
      <c r="H23" s="252">
        <f>SUM(H3:H22)</f>
        <v>20</v>
      </c>
      <c r="I23" s="253"/>
      <c r="J23" s="254"/>
      <c r="K23" s="255">
        <f t="shared" ref="K23:M23" si="5">SUM(K3:K22)</f>
        <v>4860440</v>
      </c>
      <c r="L23" s="255">
        <f t="shared" si="5"/>
        <v>6108000</v>
      </c>
      <c r="M23" s="259">
        <f t="shared" si="5"/>
        <v>10968440</v>
      </c>
      <c r="N23" s="256"/>
      <c r="O23" s="261">
        <f>SUM(O3:O22)</f>
        <v>2898640</v>
      </c>
      <c r="P23" s="261">
        <f>SUM(P3:P22)</f>
        <v>5649360</v>
      </c>
      <c r="Q23" s="219">
        <f>SUM(Q3:Q22)</f>
        <v>8548000</v>
      </c>
      <c r="R23" s="220"/>
      <c r="S23" s="257">
        <f>SUM(S3:S22)</f>
        <v>4853440</v>
      </c>
      <c r="T23" s="255">
        <f>SUM(T3:T22)</f>
        <v>5817800</v>
      </c>
      <c r="U23" s="255">
        <f>SUM(U3:U22)</f>
        <v>10671240</v>
      </c>
      <c r="V23" s="258"/>
      <c r="W23" s="255">
        <f>SUM(W3:W22)</f>
        <v>4747440</v>
      </c>
      <c r="X23" s="255">
        <f>SUM(X3:X22)</f>
        <v>4844840</v>
      </c>
      <c r="Y23" s="259">
        <f>SUM(Y3:Y22)</f>
        <v>9592280</v>
      </c>
      <c r="Z23" s="260"/>
    </row>
    <row r="24" spans="1:80">
      <c r="K24" s="16"/>
      <c r="L24" s="147"/>
      <c r="M24" s="23"/>
      <c r="O24" s="221"/>
      <c r="P24" s="221" t="s">
        <v>131</v>
      </c>
      <c r="Q24" s="222">
        <v>8548000</v>
      </c>
      <c r="R24" s="223"/>
      <c r="S24" s="41" t="s">
        <v>140</v>
      </c>
    </row>
    <row r="25" spans="1:80" s="24" customFormat="1" ht="21.75" thickBot="1">
      <c r="E25" s="148"/>
      <c r="H25" s="148"/>
      <c r="I25" s="25"/>
      <c r="J25" s="25"/>
      <c r="K25" s="25"/>
      <c r="L25" s="197"/>
      <c r="M25" s="232"/>
      <c r="N25" s="25"/>
      <c r="O25" s="224"/>
      <c r="P25" s="233" t="s">
        <v>91</v>
      </c>
      <c r="Q25" s="234">
        <f>Q24-Q23</f>
        <v>0</v>
      </c>
      <c r="R25" s="224"/>
    </row>
    <row r="26" spans="1:80" ht="15.75" thickTop="1">
      <c r="I26" s="110"/>
      <c r="J26" s="110"/>
      <c r="K26" s="110"/>
      <c r="L26" s="110"/>
      <c r="M26" s="110"/>
      <c r="N26" s="110"/>
      <c r="O26" s="110"/>
      <c r="P26" s="110"/>
      <c r="Q26" s="110"/>
    </row>
    <row r="27" spans="1:80">
      <c r="I27" s="110"/>
      <c r="J27" s="110"/>
      <c r="L27" s="110"/>
      <c r="M27" s="110"/>
      <c r="N27" s="110"/>
      <c r="O27" s="110"/>
      <c r="P27" s="110"/>
      <c r="Q27" s="110"/>
    </row>
    <row r="28" spans="1:80">
      <c r="I28" s="110"/>
      <c r="J28" s="110"/>
      <c r="K28" s="110"/>
      <c r="L28" s="110"/>
      <c r="M28" s="110"/>
      <c r="N28" s="110"/>
      <c r="O28" s="110"/>
      <c r="P28" s="110"/>
      <c r="Q28" s="110"/>
    </row>
    <row r="29" spans="1:80">
      <c r="I29" s="110"/>
      <c r="J29" s="110"/>
      <c r="K29" s="110"/>
      <c r="L29" s="110"/>
      <c r="M29" s="110"/>
      <c r="N29" s="110"/>
      <c r="O29" s="110"/>
      <c r="P29" s="110"/>
      <c r="Q29" s="110"/>
    </row>
    <row r="30" spans="1:80">
      <c r="I30" s="110"/>
      <c r="J30" s="110"/>
      <c r="K30" s="110"/>
      <c r="L30" s="110"/>
      <c r="M30" s="110"/>
      <c r="N30" s="110"/>
      <c r="O30" s="110"/>
      <c r="P30" s="110"/>
      <c r="Q30" s="110"/>
    </row>
  </sheetData>
  <mergeCells count="4">
    <mergeCell ref="W1:Z1"/>
    <mergeCell ref="K1:N1"/>
    <mergeCell ref="O1:R1"/>
    <mergeCell ref="S1:V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1"/>
  <sheetViews>
    <sheetView zoomScale="130" zoomScaleNormal="130" workbookViewId="0">
      <selection activeCell="A26" sqref="A26"/>
    </sheetView>
  </sheetViews>
  <sheetFormatPr baseColWidth="10" defaultColWidth="11.42578125" defaultRowHeight="15"/>
  <cols>
    <col min="1" max="1" width="113" style="7" customWidth="1"/>
    <col min="2" max="16384" width="11.42578125" style="6"/>
  </cols>
  <sheetData>
    <row r="1" spans="1:5" ht="33" customHeight="1">
      <c r="A1" s="15" t="s">
        <v>46</v>
      </c>
      <c r="B1" s="5"/>
      <c r="C1" s="5"/>
    </row>
    <row r="2" spans="1:5">
      <c r="A2" s="9" t="s">
        <v>9</v>
      </c>
      <c r="B2" s="5"/>
      <c r="C2" s="5"/>
      <c r="D2" s="5"/>
      <c r="E2" s="5"/>
    </row>
    <row r="3" spans="1:5" ht="30">
      <c r="A3" s="10" t="s">
        <v>10</v>
      </c>
    </row>
    <row r="4" spans="1:5" ht="29.45" customHeight="1">
      <c r="A4" s="10" t="s">
        <v>11</v>
      </c>
    </row>
    <row r="5" spans="1:5" ht="18.600000000000001" customHeight="1">
      <c r="A5" s="11"/>
    </row>
    <row r="6" spans="1:5" s="5" customFormat="1">
      <c r="A6" s="12" t="s">
        <v>12</v>
      </c>
    </row>
    <row r="7" spans="1:5">
      <c r="A7" s="10" t="s">
        <v>13</v>
      </c>
    </row>
    <row r="8" spans="1:5">
      <c r="A8" s="11"/>
    </row>
    <row r="9" spans="1:5" s="5" customFormat="1">
      <c r="A9" s="12" t="s">
        <v>14</v>
      </c>
    </row>
    <row r="10" spans="1:5" ht="30">
      <c r="A10" s="10" t="s">
        <v>15</v>
      </c>
    </row>
    <row r="11" spans="1:5" ht="30">
      <c r="A11" s="10" t="s">
        <v>16</v>
      </c>
    </row>
    <row r="12" spans="1:5" ht="22.35" customHeight="1">
      <c r="A12" s="6"/>
    </row>
    <row r="13" spans="1:5" s="5" customFormat="1">
      <c r="A13" s="13" t="s">
        <v>17</v>
      </c>
    </row>
    <row r="14" spans="1:5" ht="30">
      <c r="A14" s="14" t="s">
        <v>18</v>
      </c>
    </row>
    <row r="15" spans="1:5">
      <c r="A15" s="10" t="s">
        <v>19</v>
      </c>
    </row>
    <row r="16" spans="1:5">
      <c r="A16" s="10" t="s">
        <v>20</v>
      </c>
    </row>
    <row r="17" spans="1:1">
      <c r="A17" s="10" t="s">
        <v>21</v>
      </c>
    </row>
    <row r="18" spans="1:1">
      <c r="A18" s="10" t="s">
        <v>22</v>
      </c>
    </row>
    <row r="19" spans="1:1" ht="23.1" customHeight="1">
      <c r="A19" s="8"/>
    </row>
    <row r="20" spans="1:1" s="5" customFormat="1">
      <c r="A20" s="13" t="s">
        <v>23</v>
      </c>
    </row>
    <row r="21" spans="1:1" ht="30">
      <c r="A21" s="10" t="s">
        <v>24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6380EE2B22C948806CB15D3F9778A6" ma:contentTypeVersion="6" ma:contentTypeDescription="Create a new document." ma:contentTypeScope="" ma:versionID="d22c10b37176e80fefccd3f1467805bd">
  <xsd:schema xmlns:xsd="http://www.w3.org/2001/XMLSchema" xmlns:xs="http://www.w3.org/2001/XMLSchema" xmlns:p="http://schemas.microsoft.com/office/2006/metadata/properties" xmlns:ns2="e56dc6c4-78c9-47a1-8de1-78817c6196b6" xmlns:ns3="e7f86f25-c3f4-45bd-aec8-48b46a653774" targetNamespace="http://schemas.microsoft.com/office/2006/metadata/properties" ma:root="true" ma:fieldsID="9088e0cdfb9f0217c9cc667cbf7de2da" ns2:_="" ns3:_="">
    <xsd:import namespace="e56dc6c4-78c9-47a1-8de1-78817c6196b6"/>
    <xsd:import namespace="e7f86f25-c3f4-45bd-aec8-48b46a6537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6dc6c4-78c9-47a1-8de1-78817c6196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f86f25-c3f4-45bd-aec8-48b46a65377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4C1C3B-BCFC-4344-8E17-C4691ED5AC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6dc6c4-78c9-47a1-8de1-78817c6196b6"/>
    <ds:schemaRef ds:uri="e7f86f25-c3f4-45bd-aec8-48b46a6537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7B64D2-53E9-4EAE-921F-21A54D0945CE}">
  <ds:schemaRefs>
    <ds:schemaRef ds:uri="http://purl.org/dc/elements/1.1/"/>
    <ds:schemaRef ds:uri="http://schemas.microsoft.com/office/2006/metadata/properties"/>
    <ds:schemaRef ds:uri="e56dc6c4-78c9-47a1-8de1-78817c6196b6"/>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e7f86f25-c3f4-45bd-aec8-48b46a653774"/>
    <ds:schemaRef ds:uri="http://www.w3.org/XML/1998/namespace"/>
  </ds:schemaRefs>
</ds:datastoreItem>
</file>

<file path=customXml/itemProps3.xml><?xml version="1.0" encoding="utf-8"?>
<ds:datastoreItem xmlns:ds="http://schemas.openxmlformats.org/officeDocument/2006/customXml" ds:itemID="{37C39F8F-60E7-4E91-B330-9E58CFBB3A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1</vt:i4>
      </vt:variant>
    </vt:vector>
  </HeadingPairs>
  <TitlesOfParts>
    <vt:vector size="4" baseType="lpstr">
      <vt:lpstr>Samarbeidsforum</vt:lpstr>
      <vt:lpstr>Prosjekter</vt:lpstr>
      <vt:lpstr>Kriterier</vt:lpstr>
      <vt:lpstr>Samarbeidsforum!Utskriftsområde</vt:lpstr>
    </vt:vector>
  </TitlesOfParts>
  <Manager/>
  <Company>Utdanningsdirektoratet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Eie</dc:creator>
  <cp:keywords/>
  <dc:description/>
  <cp:lastModifiedBy>Selnes, Linda Kristin</cp:lastModifiedBy>
  <cp:revision/>
  <cp:lastPrinted>2024-03-15T07:47:06Z</cp:lastPrinted>
  <dcterms:created xsi:type="dcterms:W3CDTF">2020-08-26T19:38:39Z</dcterms:created>
  <dcterms:modified xsi:type="dcterms:W3CDTF">2024-03-21T09:12:46Z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0x0101003D6380EE2B22C948806CB15D3F9778A6</vt:lpwstr>
  </property>
</Properties>
</file>