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slicers/slicer2.xml" ContentType="application/vnd.ms-excel.slicer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slicers/slicer3.xml" ContentType="application/vnd.ms-excel.slicer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2.xml" ContentType="application/vnd.openxmlformats-officedocument.drawing+xml"/>
  <Override PartName="/xl/slicers/slicer4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3.xml" ContentType="application/vnd.openxmlformats-officedocument.drawing+xml"/>
  <Override PartName="/xl/slicers/slicer5.xml" ContentType="application/vnd.ms-excel.slicer+xml"/>
  <Override PartName="/xl/drawings/drawing24.xml" ContentType="application/vnd.openxmlformats-officedocument.drawing+xml"/>
  <Override PartName="/xl/slicers/slicer6.xml" ContentType="application/vnd.ms-excel.slicer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5.xml" ContentType="application/vnd.openxmlformats-officedocument.drawing+xml"/>
  <Override PartName="/xl/slicers/slicer7.xml" ContentType="application/vnd.ms-excel.slicer+xml"/>
  <Override PartName="/xl/drawings/drawing26.xml" ContentType="application/vnd.openxmlformats-officedocument.drawing+xml"/>
  <Override PartName="/xl/slicers/slicer8.xml" ContentType="application/vnd.ms-excel.slicer+xml"/>
  <Override PartName="/xl/drawings/drawing27.xml" ContentType="application/vnd.openxmlformats-officedocument.drawing+xml"/>
  <Override PartName="/xl/slicers/slicer9.xml" ContentType="application/vnd.ms-excel.slicer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drawings/drawing28.xml" ContentType="application/vnd.openxmlformats-officedocument.drawing+xml"/>
  <Override PartName="/xl/slicers/slicer10.xml" ContentType="application/vnd.ms-excel.slicer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ohan\OneDrive\Statistikk\Melk\2021\"/>
    </mc:Choice>
  </mc:AlternateContent>
  <xr:revisionPtr revIDLastSave="0" documentId="13_ncr:1_{215BBD97-83C9-44ED-90B5-85E091A3F8D0}" xr6:coauthVersionLast="47" xr6:coauthVersionMax="47" xr10:uidLastSave="{00000000-0000-0000-0000-000000000000}"/>
  <workbookProtection workbookAlgorithmName="SHA-512" workbookHashValue="SBeqzMX66OObxg99nWKTLZFp+fedQUQcCKM6AUfg0VQI7kwSyR/WTbEQV6I67Zfi6i1Ux9dVJTFlQ4gvKXZ0Eg==" workbookSaltValue="89XfNQuSoPaARPxddObINg==" workbookSpinCount="100000" lockStructure="1"/>
  <bookViews>
    <workbookView xWindow="-120" yWindow="-120" windowWidth="38640" windowHeight="21120" tabRatio="723" xr2:uid="{E78E69B9-65CA-4FFB-8574-5368CDBB0956}"/>
  </bookViews>
  <sheets>
    <sheet name="Om talla" sheetId="44" r:id="rId1"/>
    <sheet name="Rangering" sheetId="35" r:id="rId2"/>
    <sheet name="Regionene" sheetId="40" r:id="rId3"/>
    <sheet name="Utvikling" sheetId="46" r:id="rId4"/>
    <sheet name="Ant_prod" sheetId="29" r:id="rId5"/>
    <sheet name="P_Ant.prod" sheetId="26" state="hidden" r:id="rId6"/>
    <sheet name="Leveranse" sheetId="31" r:id="rId7"/>
    <sheet name="P_leveranse" sheetId="27" state="hidden" r:id="rId8"/>
    <sheet name="Gj.snitt mengde" sheetId="32" r:id="rId9"/>
    <sheet name="P_gj.snitt" sheetId="30" state="hidden" r:id="rId10"/>
    <sheet name="%-endr prod" sheetId="41" r:id="rId11"/>
    <sheet name="%-endr mengde" sheetId="42" r:id="rId12"/>
    <sheet name="%-endr gjennomsnitt" sheetId="43" r:id="rId13"/>
    <sheet name="D regionene" sheetId="37" state="hidden" r:id="rId14"/>
    <sheet name="D_utvikling" sheetId="47" state="hidden" r:id="rId15"/>
    <sheet name="P_%endringer" sheetId="39" state="hidden" r:id="rId16"/>
    <sheet name="Endr 1995 - 2021 %" sheetId="49" r:id="rId17"/>
    <sheet name="Sml 1995 - 2021" sheetId="48" state="hidden" r:id="rId18"/>
    <sheet name="PD Rang" sheetId="34" state="hidden" r:id="rId19"/>
    <sheet name="Ny_base_1995_2021" sheetId="21" state="hidden" r:id="rId20"/>
  </sheets>
  <definedNames>
    <definedName name="Slicer_kommune">#N/A</definedName>
    <definedName name="Slicer_kommune1">#N/A</definedName>
    <definedName name="Slicer_kommune2">#N/A</definedName>
    <definedName name="Slicer_kommune3">#N/A</definedName>
    <definedName name="Slicer_Region">#N/A</definedName>
    <definedName name="Slicer_Region1">#N/A</definedName>
    <definedName name="Slicer_Region2">#N/A</definedName>
    <definedName name="Slicer_Region3">#N/A</definedName>
    <definedName name="Slicer_Region4">#N/A</definedName>
    <definedName name="Slicer_Region41">#N/A</definedName>
    <definedName name="Slicer_Region5">#N/A</definedName>
    <definedName name="Slicer_år">#N/A</definedName>
  </definedNames>
  <calcPr calcId="191029"/>
  <pivotCaches>
    <pivotCache cacheId="361" r:id="rId21"/>
    <pivotCache cacheId="362" r:id="rId22"/>
    <pivotCache cacheId="363" r:id="rId23"/>
    <pivotCache cacheId="364" r:id="rId24"/>
    <pivotCache cacheId="365" r:id="rId25"/>
    <pivotCache cacheId="366" r:id="rId26"/>
    <pivotCache cacheId="367" r:id="rId27"/>
    <pivotCache cacheId="368" r:id="rId28"/>
    <pivotCache cacheId="369" r:id="rId29"/>
    <pivotCache cacheId="370" r:id="rId30"/>
    <pivotCache cacheId="371" r:id="rId31"/>
    <pivotCache cacheId="378" r:id="rId32"/>
    <pivotCache cacheId="379" r:id="rId33"/>
    <pivotCache cacheId="380" r:id="rId34"/>
    <pivotCache cacheId="381" r:id="rId35"/>
    <pivotCache cacheId="382" r:id="rId36"/>
    <pivotCache cacheId="383" r:id="rId37"/>
    <pivotCache cacheId="384" r:id="rId38"/>
    <pivotCache cacheId="385" r:id="rId39"/>
    <pivotCache cacheId="386" r:id="rId40"/>
    <pivotCache cacheId="387" r:id="rId41"/>
    <pivotCache cacheId="388" r:id="rId42"/>
    <pivotCache cacheId="389" r:id="rId43"/>
    <pivotCache cacheId="390" r:id="rId44"/>
    <pivotCache cacheId="391" r:id="rId45"/>
    <pivotCache cacheId="392" r:id="rId46"/>
    <pivotCache cacheId="393" r:id="rId47"/>
    <pivotCache cacheId="435" r:id="rId48"/>
    <pivotCache cacheId="438" r:id="rId49"/>
    <pivotCache cacheId="441" r:id="rId50"/>
    <pivotCache cacheId="444" r:id="rId51"/>
    <pivotCache cacheId="447" r:id="rId52"/>
    <pivotCache cacheId="450" r:id="rId53"/>
  </pivotCaches>
  <extLst>
    <ext xmlns:x14="http://schemas.microsoft.com/office/spreadsheetml/2009/9/main" uri="{876F7934-8845-4945-9796-88D515C7AA90}">
      <x14:pivotCaches>
        <pivotCache cacheId="394" r:id="rId54"/>
        <pivotCache cacheId="395" r:id="rId55"/>
        <pivotCache cacheId="396" r:id="rId56"/>
      </x14:pivotCaches>
    </ext>
    <ext xmlns:x14="http://schemas.microsoft.com/office/spreadsheetml/2009/9/main" uri="{BBE1A952-AA13-448e-AADC-164F8A28A991}">
      <x14:slicerCaches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_base_c75426f4-0fc1-443e-a075-dddce9566c58" name="Tab_base" connection="Spørring - Tab_ba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7" i="35" l="1"/>
  <c r="M8" i="35"/>
  <c r="M9" i="35"/>
  <c r="M10" i="35"/>
  <c r="M11" i="35"/>
  <c r="M12" i="35"/>
  <c r="M13" i="35"/>
  <c r="M14" i="35"/>
  <c r="M15" i="35"/>
  <c r="M16" i="35"/>
  <c r="J46" i="48"/>
  <c r="J34" i="48"/>
  <c r="J38" i="48"/>
  <c r="J7" i="48"/>
  <c r="J21" i="48"/>
  <c r="J35" i="48"/>
  <c r="J39" i="48"/>
  <c r="J24" i="48"/>
  <c r="J18" i="48"/>
  <c r="J27" i="48"/>
  <c r="J32" i="48"/>
  <c r="J14" i="48"/>
  <c r="J20" i="48"/>
  <c r="J12" i="48"/>
  <c r="J19" i="48"/>
  <c r="J43" i="48"/>
  <c r="J29" i="48"/>
  <c r="J9" i="48"/>
  <c r="J16" i="48"/>
  <c r="J15" i="48"/>
  <c r="J31" i="48"/>
  <c r="J25" i="48"/>
  <c r="J11" i="48"/>
  <c r="J10" i="48"/>
  <c r="J28" i="48"/>
  <c r="J13" i="48"/>
  <c r="J22" i="48"/>
  <c r="J42" i="48"/>
  <c r="J8" i="48"/>
  <c r="J37" i="48"/>
  <c r="J23" i="48"/>
  <c r="J26" i="48"/>
  <c r="J40" i="48"/>
  <c r="J41" i="48"/>
  <c r="J6" i="48"/>
  <c r="J30" i="48"/>
  <c r="J33" i="48"/>
  <c r="J17" i="48"/>
  <c r="J36" i="48"/>
  <c r="E34" i="48"/>
  <c r="E38" i="48"/>
  <c r="E7" i="48"/>
  <c r="E21" i="48"/>
  <c r="E35" i="48"/>
  <c r="E39" i="48"/>
  <c r="E24" i="48"/>
  <c r="E18" i="48"/>
  <c r="E27" i="48"/>
  <c r="E32" i="48"/>
  <c r="E14" i="48"/>
  <c r="E20" i="48"/>
  <c r="E12" i="48"/>
  <c r="E19" i="48"/>
  <c r="E43" i="48"/>
  <c r="E29" i="48"/>
  <c r="E9" i="48"/>
  <c r="E16" i="48"/>
  <c r="E15" i="48"/>
  <c r="E31" i="48"/>
  <c r="E25" i="48"/>
  <c r="E11" i="48"/>
  <c r="E10" i="48"/>
  <c r="E28" i="48"/>
  <c r="E13" i="48"/>
  <c r="E22" i="48"/>
  <c r="E42" i="48"/>
  <c r="E8" i="48"/>
  <c r="E37" i="48"/>
  <c r="E23" i="48"/>
  <c r="E26" i="48"/>
  <c r="E40" i="48"/>
  <c r="E41" i="48"/>
  <c r="E6" i="48"/>
  <c r="E30" i="48"/>
  <c r="E33" i="48"/>
  <c r="E17" i="48"/>
  <c r="E46" i="48"/>
  <c r="E36" i="48"/>
  <c r="J45" i="35"/>
  <c r="Q39" i="48"/>
  <c r="Q32" i="48"/>
  <c r="Q42" i="48"/>
  <c r="Q29" i="48"/>
  <c r="Q41" i="48"/>
  <c r="Q40" i="48"/>
  <c r="Q28" i="48"/>
  <c r="Q34" i="48"/>
  <c r="Q35" i="48"/>
  <c r="Q31" i="48"/>
  <c r="Q38" i="48"/>
  <c r="Q22" i="48"/>
  <c r="Q19" i="48"/>
  <c r="Q23" i="48"/>
  <c r="Q12" i="48"/>
  <c r="Q24" i="48"/>
  <c r="Q37" i="48"/>
  <c r="Q6" i="48"/>
  <c r="Q21" i="48"/>
  <c r="Q13" i="48"/>
  <c r="Q18" i="48"/>
  <c r="Q30" i="48"/>
  <c r="Q11" i="48"/>
  <c r="Q15" i="48"/>
  <c r="Q9" i="48"/>
  <c r="Q27" i="48"/>
  <c r="Q10" i="48"/>
  <c r="Q26" i="48"/>
  <c r="Q20" i="48"/>
  <c r="Q25" i="48"/>
  <c r="Q8" i="48"/>
  <c r="Q16" i="48"/>
  <c r="Q43" i="48"/>
  <c r="Q33" i="48"/>
  <c r="Q36" i="48"/>
  <c r="Q17" i="48"/>
  <c r="Q14" i="48"/>
  <c r="Q7" i="48"/>
  <c r="AC11" i="34"/>
  <c r="AC12" i="34"/>
  <c r="AC13" i="34"/>
  <c r="AC14" i="34"/>
  <c r="AC15" i="34"/>
  <c r="AC16" i="34"/>
  <c r="AC17" i="34"/>
  <c r="AC18" i="34"/>
  <c r="AC19" i="34"/>
  <c r="AC20" i="34"/>
  <c r="AC21" i="34"/>
  <c r="AC22" i="34"/>
  <c r="AC23" i="34"/>
  <c r="AC24" i="34"/>
  <c r="AC25" i="34"/>
  <c r="AC26" i="34"/>
  <c r="AC27" i="34"/>
  <c r="AC28" i="34"/>
  <c r="AC29" i="34"/>
  <c r="AC30" i="34"/>
  <c r="AC31" i="34"/>
  <c r="AC32" i="34"/>
  <c r="AC33" i="34"/>
  <c r="AC34" i="34"/>
  <c r="AC35" i="34"/>
  <c r="AC36" i="34"/>
  <c r="AC37" i="34"/>
  <c r="AC38" i="34"/>
  <c r="AC39" i="34"/>
  <c r="AC40" i="34"/>
  <c r="AC41" i="34"/>
  <c r="AC42" i="34"/>
  <c r="AC43" i="34"/>
  <c r="AC44" i="34"/>
  <c r="AC45" i="34"/>
  <c r="AC46" i="34"/>
  <c r="AC47" i="34"/>
  <c r="AC10" i="34"/>
  <c r="B6" i="34"/>
  <c r="E6" i="34" s="1"/>
  <c r="C2" i="35" s="1"/>
  <c r="W1" i="39"/>
  <c r="C2" i="39" s="1"/>
  <c r="AV51" i="47"/>
  <c r="AU51" i="47"/>
  <c r="AT51" i="47"/>
  <c r="AH51" i="47"/>
  <c r="AE51" i="47"/>
  <c r="AB51" i="47"/>
  <c r="AA51" i="47"/>
  <c r="O51" i="47"/>
  <c r="M51" i="47"/>
  <c r="L51" i="47"/>
  <c r="AV50" i="47"/>
  <c r="AU50" i="47"/>
  <c r="AT50" i="47"/>
  <c r="AH50" i="47"/>
  <c r="AE50" i="47"/>
  <c r="AB50" i="47"/>
  <c r="AA50" i="47"/>
  <c r="O50" i="47"/>
  <c r="M50" i="47"/>
  <c r="L50" i="47"/>
  <c r="AV49" i="47"/>
  <c r="AU49" i="47"/>
  <c r="AT49" i="47"/>
  <c r="AH49" i="47"/>
  <c r="AE49" i="47"/>
  <c r="AB49" i="47"/>
  <c r="AA49" i="47"/>
  <c r="O49" i="47"/>
  <c r="M49" i="47"/>
  <c r="L49" i="47"/>
  <c r="AV48" i="47"/>
  <c r="AU48" i="47"/>
  <c r="AT48" i="47"/>
  <c r="AH48" i="47"/>
  <c r="AE48" i="47"/>
  <c r="AB48" i="47"/>
  <c r="AA48" i="47"/>
  <c r="O48" i="47"/>
  <c r="M48" i="47"/>
  <c r="L48" i="47"/>
  <c r="AV47" i="47"/>
  <c r="AU47" i="47"/>
  <c r="AT47" i="47"/>
  <c r="AH47" i="47"/>
  <c r="AE47" i="47"/>
  <c r="AB47" i="47"/>
  <c r="AA47" i="47"/>
  <c r="O47" i="47"/>
  <c r="M47" i="47"/>
  <c r="L47" i="47"/>
  <c r="AV46" i="47"/>
  <c r="AU46" i="47"/>
  <c r="AT46" i="47"/>
  <c r="AH46" i="47"/>
  <c r="AE46" i="47"/>
  <c r="AB46" i="47"/>
  <c r="AA46" i="47"/>
  <c r="O46" i="47"/>
  <c r="M46" i="47"/>
  <c r="L46" i="47"/>
  <c r="AV45" i="47"/>
  <c r="AU45" i="47"/>
  <c r="AT45" i="47"/>
  <c r="AH45" i="47"/>
  <c r="AE45" i="47"/>
  <c r="AB45" i="47"/>
  <c r="AA45" i="47"/>
  <c r="O45" i="47"/>
  <c r="M45" i="47"/>
  <c r="L45" i="47"/>
  <c r="AV44" i="47"/>
  <c r="AU44" i="47"/>
  <c r="AT44" i="47"/>
  <c r="AH44" i="47"/>
  <c r="AE44" i="47"/>
  <c r="AB44" i="47"/>
  <c r="AA44" i="47"/>
  <c r="O44" i="47"/>
  <c r="M44" i="47"/>
  <c r="L44" i="47"/>
  <c r="AV43" i="47"/>
  <c r="AU43" i="47"/>
  <c r="AT43" i="47"/>
  <c r="AH43" i="47"/>
  <c r="AE43" i="47"/>
  <c r="AB43" i="47"/>
  <c r="AA43" i="47"/>
  <c r="O43" i="47"/>
  <c r="M43" i="47"/>
  <c r="L43" i="47"/>
  <c r="AV42" i="47"/>
  <c r="AU42" i="47"/>
  <c r="AT42" i="47"/>
  <c r="AH42" i="47"/>
  <c r="AE42" i="47"/>
  <c r="AB42" i="47"/>
  <c r="AA42" i="47"/>
  <c r="O42" i="47"/>
  <c r="M42" i="47"/>
  <c r="L42" i="47"/>
  <c r="AV41" i="47"/>
  <c r="AU41" i="47"/>
  <c r="AT41" i="47"/>
  <c r="AH41" i="47"/>
  <c r="AE41" i="47"/>
  <c r="AB41" i="47"/>
  <c r="AA41" i="47"/>
  <c r="O41" i="47"/>
  <c r="M41" i="47"/>
  <c r="L41" i="47"/>
  <c r="AV40" i="47"/>
  <c r="AU40" i="47"/>
  <c r="AT40" i="47"/>
  <c r="AH40" i="47"/>
  <c r="AE40" i="47"/>
  <c r="AB40" i="47"/>
  <c r="AA40" i="47"/>
  <c r="O40" i="47"/>
  <c r="M40" i="47"/>
  <c r="L40" i="47"/>
  <c r="AV39" i="47"/>
  <c r="AU39" i="47"/>
  <c r="AT39" i="47"/>
  <c r="AH39" i="47"/>
  <c r="AE39" i="47"/>
  <c r="AB39" i="47"/>
  <c r="AA39" i="47"/>
  <c r="O39" i="47"/>
  <c r="M39" i="47"/>
  <c r="L39" i="47"/>
  <c r="AV38" i="47"/>
  <c r="AU38" i="47"/>
  <c r="AT38" i="47"/>
  <c r="AH38" i="47"/>
  <c r="AE38" i="47"/>
  <c r="AB38" i="47"/>
  <c r="AA38" i="47"/>
  <c r="O38" i="47"/>
  <c r="M38" i="47"/>
  <c r="L38" i="47"/>
  <c r="AV37" i="47"/>
  <c r="AU37" i="47"/>
  <c r="AT37" i="47"/>
  <c r="AH37" i="47"/>
  <c r="AE37" i="47"/>
  <c r="AB37" i="47"/>
  <c r="AA37" i="47"/>
  <c r="O37" i="47"/>
  <c r="M37" i="47"/>
  <c r="L37" i="47"/>
  <c r="AV36" i="47"/>
  <c r="AU36" i="47"/>
  <c r="AT36" i="47"/>
  <c r="AH36" i="47"/>
  <c r="AE36" i="47"/>
  <c r="AB36" i="47"/>
  <c r="AA36" i="47"/>
  <c r="O36" i="47"/>
  <c r="M36" i="47"/>
  <c r="L36" i="47"/>
  <c r="AV35" i="47"/>
  <c r="AU35" i="47"/>
  <c r="AT35" i="47"/>
  <c r="AH35" i="47"/>
  <c r="AE35" i="47"/>
  <c r="AB35" i="47"/>
  <c r="AA35" i="47"/>
  <c r="O35" i="47"/>
  <c r="M35" i="47"/>
  <c r="L35" i="47"/>
  <c r="AV34" i="47"/>
  <c r="AU34" i="47"/>
  <c r="AT34" i="47"/>
  <c r="AH34" i="47"/>
  <c r="AE34" i="47"/>
  <c r="AB34" i="47"/>
  <c r="AA34" i="47"/>
  <c r="O34" i="47"/>
  <c r="M34" i="47"/>
  <c r="L34" i="47"/>
  <c r="AV33" i="47"/>
  <c r="AU33" i="47"/>
  <c r="AT33" i="47"/>
  <c r="AH33" i="47"/>
  <c r="AE33" i="47"/>
  <c r="AB33" i="47"/>
  <c r="AA33" i="47"/>
  <c r="O33" i="47"/>
  <c r="M33" i="47"/>
  <c r="L33" i="47"/>
  <c r="AV32" i="47"/>
  <c r="AU32" i="47"/>
  <c r="AT32" i="47"/>
  <c r="AH32" i="47"/>
  <c r="AE32" i="47"/>
  <c r="AB32" i="47"/>
  <c r="AA32" i="47"/>
  <c r="O32" i="47"/>
  <c r="M32" i="47"/>
  <c r="L32" i="47"/>
  <c r="AV31" i="47"/>
  <c r="AU31" i="47"/>
  <c r="AT31" i="47"/>
  <c r="AH31" i="47"/>
  <c r="AE31" i="47"/>
  <c r="AB31" i="47"/>
  <c r="AA31" i="47"/>
  <c r="O31" i="47"/>
  <c r="M31" i="47"/>
  <c r="L31" i="47"/>
  <c r="AV30" i="47"/>
  <c r="AU30" i="47"/>
  <c r="AT30" i="47"/>
  <c r="AH30" i="47"/>
  <c r="AE30" i="47"/>
  <c r="AB30" i="47"/>
  <c r="AA30" i="47"/>
  <c r="O30" i="47"/>
  <c r="M30" i="47"/>
  <c r="L30" i="47"/>
  <c r="AV29" i="47"/>
  <c r="AU29" i="47"/>
  <c r="AT29" i="47"/>
  <c r="AH29" i="47"/>
  <c r="AE29" i="47"/>
  <c r="AB29" i="47"/>
  <c r="AA29" i="47"/>
  <c r="O29" i="47"/>
  <c r="M29" i="47"/>
  <c r="L29" i="47"/>
  <c r="AV28" i="47"/>
  <c r="AU28" i="47"/>
  <c r="AT28" i="47"/>
  <c r="AH28" i="47"/>
  <c r="AE28" i="47"/>
  <c r="AB28" i="47"/>
  <c r="AA28" i="47"/>
  <c r="O28" i="47"/>
  <c r="M28" i="47"/>
  <c r="L28" i="47"/>
  <c r="AV27" i="47"/>
  <c r="AU27" i="47"/>
  <c r="AT27" i="47"/>
  <c r="AH27" i="47"/>
  <c r="AE27" i="47"/>
  <c r="AB27" i="47"/>
  <c r="AA27" i="47"/>
  <c r="O27" i="47"/>
  <c r="M27" i="47"/>
  <c r="L27" i="47"/>
  <c r="AV26" i="47"/>
  <c r="AU26" i="47"/>
  <c r="AT26" i="47"/>
  <c r="AH26" i="47"/>
  <c r="AE26" i="47"/>
  <c r="AB26" i="47"/>
  <c r="AA26" i="47"/>
  <c r="O26" i="47"/>
  <c r="M26" i="47"/>
  <c r="L26" i="47"/>
  <c r="AV25" i="47"/>
  <c r="AU25" i="47"/>
  <c r="AT25" i="47"/>
  <c r="AH25" i="47"/>
  <c r="AE25" i="47"/>
  <c r="AB25" i="47"/>
  <c r="AA25" i="47"/>
  <c r="O25" i="47"/>
  <c r="M25" i="47"/>
  <c r="L25" i="47"/>
  <c r="T12" i="47"/>
  <c r="AB24" i="47" s="1"/>
  <c r="Q12" i="47"/>
  <c r="B12" i="47"/>
  <c r="E12" i="47" s="1"/>
  <c r="L75" i="37"/>
  <c r="B75" i="37"/>
  <c r="L44" i="37"/>
  <c r="B44" i="37"/>
  <c r="L13" i="37"/>
  <c r="B13" i="37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AE39" i="43"/>
  <c r="AD39" i="43"/>
  <c r="AC39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E7" i="43"/>
  <c r="D7" i="43"/>
  <c r="C7" i="43"/>
  <c r="B7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E6" i="43"/>
  <c r="D6" i="43"/>
  <c r="C6" i="43"/>
  <c r="B6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B4" i="43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E43" i="42"/>
  <c r="D43" i="42"/>
  <c r="C43" i="42"/>
  <c r="B43" i="42"/>
  <c r="AD42" i="42"/>
  <c r="AC42" i="42"/>
  <c r="AB42" i="42"/>
  <c r="AA42" i="42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F42" i="42"/>
  <c r="E42" i="42"/>
  <c r="D42" i="42"/>
  <c r="C42" i="42"/>
  <c r="B42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D41" i="42"/>
  <c r="C41" i="42"/>
  <c r="B41" i="42"/>
  <c r="AD40" i="42"/>
  <c r="AC40" i="42"/>
  <c r="AB40" i="42"/>
  <c r="AA40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E40" i="42"/>
  <c r="D40" i="42"/>
  <c r="C40" i="42"/>
  <c r="B40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P38" i="42"/>
  <c r="O38" i="42"/>
  <c r="N38" i="42"/>
  <c r="M38" i="42"/>
  <c r="L38" i="42"/>
  <c r="K38" i="42"/>
  <c r="J38" i="42"/>
  <c r="I38" i="42"/>
  <c r="H38" i="42"/>
  <c r="G38" i="42"/>
  <c r="F38" i="42"/>
  <c r="E38" i="42"/>
  <c r="D38" i="42"/>
  <c r="C38" i="42"/>
  <c r="B38" i="42"/>
  <c r="AD37" i="42"/>
  <c r="AC37" i="42"/>
  <c r="AB37" i="42"/>
  <c r="AA37" i="42"/>
  <c r="Z37" i="42"/>
  <c r="Y37" i="42"/>
  <c r="X37" i="42"/>
  <c r="W37" i="42"/>
  <c r="V37" i="42"/>
  <c r="U37" i="42"/>
  <c r="T37" i="42"/>
  <c r="S37" i="42"/>
  <c r="R37" i="42"/>
  <c r="Q37" i="42"/>
  <c r="P37" i="42"/>
  <c r="O37" i="42"/>
  <c r="N37" i="42"/>
  <c r="M37" i="42"/>
  <c r="L37" i="42"/>
  <c r="K37" i="42"/>
  <c r="J37" i="42"/>
  <c r="I37" i="42"/>
  <c r="H37" i="42"/>
  <c r="G37" i="42"/>
  <c r="F37" i="42"/>
  <c r="E37" i="42"/>
  <c r="D37" i="42"/>
  <c r="C37" i="42"/>
  <c r="B37" i="42"/>
  <c r="AD36" i="42"/>
  <c r="AC36" i="42"/>
  <c r="AB36" i="42"/>
  <c r="AA36" i="42"/>
  <c r="Z36" i="42"/>
  <c r="Y36" i="42"/>
  <c r="X36" i="42"/>
  <c r="W36" i="42"/>
  <c r="V36" i="42"/>
  <c r="U36" i="42"/>
  <c r="T36" i="42"/>
  <c r="S36" i="42"/>
  <c r="R36" i="42"/>
  <c r="Q36" i="42"/>
  <c r="P36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C36" i="42"/>
  <c r="B36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E35" i="42"/>
  <c r="D35" i="42"/>
  <c r="C35" i="42"/>
  <c r="B35" i="42"/>
  <c r="AD34" i="42"/>
  <c r="AC34" i="42"/>
  <c r="AB34" i="42"/>
  <c r="AA34" i="42"/>
  <c r="Z34" i="42"/>
  <c r="Y34" i="42"/>
  <c r="X34" i="42"/>
  <c r="W34" i="42"/>
  <c r="V34" i="42"/>
  <c r="U34" i="42"/>
  <c r="T34" i="42"/>
  <c r="S34" i="42"/>
  <c r="R34" i="42"/>
  <c r="Q34" i="42"/>
  <c r="P34" i="42"/>
  <c r="O34" i="42"/>
  <c r="N34" i="42"/>
  <c r="M34" i="42"/>
  <c r="L34" i="42"/>
  <c r="K34" i="42"/>
  <c r="J34" i="42"/>
  <c r="I34" i="42"/>
  <c r="H34" i="42"/>
  <c r="G34" i="42"/>
  <c r="F34" i="42"/>
  <c r="E34" i="42"/>
  <c r="D34" i="42"/>
  <c r="C34" i="42"/>
  <c r="B34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C33" i="42"/>
  <c r="B33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E32" i="42"/>
  <c r="D32" i="42"/>
  <c r="C32" i="42"/>
  <c r="B32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C31" i="42"/>
  <c r="B31" i="42"/>
  <c r="AD30" i="42"/>
  <c r="AC30" i="42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C30" i="42"/>
  <c r="B30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C29" i="42"/>
  <c r="B29" i="42"/>
  <c r="AD28" i="42"/>
  <c r="AC28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D28" i="42"/>
  <c r="C28" i="42"/>
  <c r="B28" i="42"/>
  <c r="AD27" i="42"/>
  <c r="AC27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D27" i="42"/>
  <c r="C27" i="42"/>
  <c r="B27" i="42"/>
  <c r="AD26" i="42"/>
  <c r="AC26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H26" i="42"/>
  <c r="G26" i="42"/>
  <c r="F26" i="42"/>
  <c r="E26" i="42"/>
  <c r="D26" i="42"/>
  <c r="C26" i="42"/>
  <c r="B26" i="42"/>
  <c r="AD25" i="42"/>
  <c r="AC25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H25" i="42"/>
  <c r="G25" i="42"/>
  <c r="F25" i="42"/>
  <c r="E25" i="42"/>
  <c r="D25" i="42"/>
  <c r="C25" i="42"/>
  <c r="B25" i="42"/>
  <c r="AD24" i="42"/>
  <c r="AC24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C24" i="42"/>
  <c r="B24" i="42"/>
  <c r="AD23" i="42"/>
  <c r="AC23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H23" i="42"/>
  <c r="G23" i="42"/>
  <c r="F23" i="42"/>
  <c r="E23" i="42"/>
  <c r="D23" i="42"/>
  <c r="C23" i="42"/>
  <c r="B23" i="42"/>
  <c r="AD22" i="42"/>
  <c r="AC22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H22" i="42"/>
  <c r="G22" i="42"/>
  <c r="F22" i="42"/>
  <c r="E22" i="42"/>
  <c r="D22" i="42"/>
  <c r="C22" i="42"/>
  <c r="B22" i="42"/>
  <c r="AD21" i="42"/>
  <c r="AC21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H21" i="42"/>
  <c r="G21" i="42"/>
  <c r="F21" i="42"/>
  <c r="E21" i="42"/>
  <c r="D21" i="42"/>
  <c r="C21" i="42"/>
  <c r="B21" i="42"/>
  <c r="AD20" i="42"/>
  <c r="AC20" i="42"/>
  <c r="AB20" i="42"/>
  <c r="AA20" i="42"/>
  <c r="Z20" i="42"/>
  <c r="Y20" i="42"/>
  <c r="X20" i="42"/>
  <c r="W20" i="42"/>
  <c r="V20" i="42"/>
  <c r="U20" i="42"/>
  <c r="T20" i="42"/>
  <c r="S20" i="42"/>
  <c r="R20" i="42"/>
  <c r="Q20" i="42"/>
  <c r="P20" i="42"/>
  <c r="O20" i="42"/>
  <c r="N20" i="42"/>
  <c r="M20" i="42"/>
  <c r="L20" i="42"/>
  <c r="K20" i="42"/>
  <c r="J20" i="42"/>
  <c r="I20" i="42"/>
  <c r="H20" i="42"/>
  <c r="G20" i="42"/>
  <c r="F20" i="42"/>
  <c r="E20" i="42"/>
  <c r="D20" i="42"/>
  <c r="C20" i="42"/>
  <c r="B20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D19" i="42"/>
  <c r="C19" i="42"/>
  <c r="B19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C18" i="42"/>
  <c r="B18" i="42"/>
  <c r="AD17" i="42"/>
  <c r="AC17" i="42"/>
  <c r="AB17" i="42"/>
  <c r="AA17" i="42"/>
  <c r="Z17" i="42"/>
  <c r="Y17" i="42"/>
  <c r="X17" i="42"/>
  <c r="W17" i="42"/>
  <c r="V17" i="42"/>
  <c r="U17" i="42"/>
  <c r="T17" i="42"/>
  <c r="S17" i="42"/>
  <c r="R17" i="42"/>
  <c r="Q17" i="42"/>
  <c r="P17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C17" i="42"/>
  <c r="B17" i="42"/>
  <c r="AD16" i="42"/>
  <c r="AC16" i="42"/>
  <c r="AB16" i="42"/>
  <c r="AA16" i="42"/>
  <c r="Z16" i="42"/>
  <c r="Y16" i="42"/>
  <c r="X16" i="42"/>
  <c r="W16" i="42"/>
  <c r="V16" i="42"/>
  <c r="U16" i="42"/>
  <c r="T16" i="42"/>
  <c r="S16" i="42"/>
  <c r="R16" i="42"/>
  <c r="Q16" i="42"/>
  <c r="P16" i="42"/>
  <c r="O16" i="42"/>
  <c r="N16" i="42"/>
  <c r="M16" i="42"/>
  <c r="L16" i="42"/>
  <c r="K16" i="42"/>
  <c r="J16" i="42"/>
  <c r="I16" i="42"/>
  <c r="H16" i="42"/>
  <c r="G16" i="42"/>
  <c r="F16" i="42"/>
  <c r="E16" i="42"/>
  <c r="D16" i="42"/>
  <c r="C16" i="42"/>
  <c r="B16" i="42"/>
  <c r="AD15" i="42"/>
  <c r="AC15" i="42"/>
  <c r="AB15" i="42"/>
  <c r="AA15" i="42"/>
  <c r="Z15" i="42"/>
  <c r="Y15" i="42"/>
  <c r="X15" i="42"/>
  <c r="W15" i="42"/>
  <c r="V15" i="42"/>
  <c r="U15" i="42"/>
  <c r="T15" i="42"/>
  <c r="S15" i="42"/>
  <c r="R15" i="42"/>
  <c r="Q15" i="42"/>
  <c r="P15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C15" i="42"/>
  <c r="B15" i="42"/>
  <c r="AD14" i="42"/>
  <c r="AC14" i="42"/>
  <c r="AB14" i="42"/>
  <c r="AA14" i="42"/>
  <c r="Z14" i="42"/>
  <c r="Y14" i="42"/>
  <c r="X14" i="42"/>
  <c r="W14" i="42"/>
  <c r="V14" i="42"/>
  <c r="U14" i="42"/>
  <c r="T14" i="42"/>
  <c r="S14" i="42"/>
  <c r="R14" i="42"/>
  <c r="Q14" i="42"/>
  <c r="P14" i="42"/>
  <c r="O14" i="42"/>
  <c r="N14" i="42"/>
  <c r="M14" i="42"/>
  <c r="L14" i="42"/>
  <c r="K14" i="42"/>
  <c r="J14" i="42"/>
  <c r="I14" i="42"/>
  <c r="H14" i="42"/>
  <c r="G14" i="42"/>
  <c r="F14" i="42"/>
  <c r="E14" i="42"/>
  <c r="D14" i="42"/>
  <c r="C14" i="42"/>
  <c r="B14" i="42"/>
  <c r="AD13" i="42"/>
  <c r="AC13" i="42"/>
  <c r="AB13" i="42"/>
  <c r="AA13" i="42"/>
  <c r="Z13" i="42"/>
  <c r="Y13" i="42"/>
  <c r="X13" i="42"/>
  <c r="W13" i="42"/>
  <c r="V13" i="42"/>
  <c r="U13" i="42"/>
  <c r="T13" i="42"/>
  <c r="S13" i="42"/>
  <c r="R13" i="42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C13" i="42"/>
  <c r="B13" i="42"/>
  <c r="AD12" i="42"/>
  <c r="AC12" i="42"/>
  <c r="AB12" i="42"/>
  <c r="AA12" i="42"/>
  <c r="Z12" i="42"/>
  <c r="Y12" i="42"/>
  <c r="X12" i="42"/>
  <c r="W12" i="42"/>
  <c r="V12" i="42"/>
  <c r="U12" i="42"/>
  <c r="T12" i="42"/>
  <c r="S12" i="42"/>
  <c r="R12" i="42"/>
  <c r="Q12" i="42"/>
  <c r="P12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2" i="42"/>
  <c r="B12" i="42"/>
  <c r="AD11" i="42"/>
  <c r="AC11" i="42"/>
  <c r="AB11" i="42"/>
  <c r="AA11" i="42"/>
  <c r="Z11" i="42"/>
  <c r="Y11" i="42"/>
  <c r="X11" i="42"/>
  <c r="W11" i="42"/>
  <c r="V11" i="42"/>
  <c r="U11" i="42"/>
  <c r="T11" i="42"/>
  <c r="S11" i="42"/>
  <c r="R11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D11" i="42"/>
  <c r="C11" i="42"/>
  <c r="B11" i="42"/>
  <c r="AD10" i="42"/>
  <c r="AC10" i="42"/>
  <c r="AB10" i="42"/>
  <c r="AA10" i="42"/>
  <c r="Z10" i="42"/>
  <c r="Y10" i="42"/>
  <c r="X10" i="42"/>
  <c r="W10" i="42"/>
  <c r="V10" i="42"/>
  <c r="U10" i="42"/>
  <c r="T10" i="42"/>
  <c r="S10" i="42"/>
  <c r="R10" i="42"/>
  <c r="Q10" i="42"/>
  <c r="P10" i="42"/>
  <c r="O10" i="42"/>
  <c r="N10" i="42"/>
  <c r="M10" i="42"/>
  <c r="L10" i="42"/>
  <c r="K10" i="42"/>
  <c r="J10" i="42"/>
  <c r="I10" i="42"/>
  <c r="H10" i="42"/>
  <c r="G10" i="42"/>
  <c r="F10" i="42"/>
  <c r="E10" i="42"/>
  <c r="D10" i="42"/>
  <c r="C10" i="42"/>
  <c r="B10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D9" i="42"/>
  <c r="C9" i="42"/>
  <c r="B9" i="42"/>
  <c r="AD8" i="42"/>
  <c r="AC8" i="42"/>
  <c r="AB8" i="42"/>
  <c r="AA8" i="42"/>
  <c r="Z8" i="42"/>
  <c r="Y8" i="42"/>
  <c r="X8" i="42"/>
  <c r="W8" i="42"/>
  <c r="V8" i="42"/>
  <c r="U8" i="42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B8" i="42"/>
  <c r="AD7" i="42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AD6" i="42"/>
  <c r="AC6" i="42"/>
  <c r="AB6" i="42"/>
  <c r="AA6" i="42"/>
  <c r="Z6" i="42"/>
  <c r="Y6" i="42"/>
  <c r="X6" i="42"/>
  <c r="W6" i="42"/>
  <c r="V6" i="42"/>
  <c r="U6" i="42"/>
  <c r="T6" i="42"/>
  <c r="S6" i="42"/>
  <c r="R6" i="42"/>
  <c r="Q6" i="42"/>
  <c r="P6" i="42"/>
  <c r="O6" i="42"/>
  <c r="N6" i="42"/>
  <c r="M6" i="42"/>
  <c r="L6" i="42"/>
  <c r="K6" i="42"/>
  <c r="J6" i="42"/>
  <c r="I6" i="42"/>
  <c r="H6" i="42"/>
  <c r="G6" i="42"/>
  <c r="F6" i="42"/>
  <c r="E6" i="42"/>
  <c r="D6" i="42"/>
  <c r="C6" i="42"/>
  <c r="B6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G5" i="42"/>
  <c r="F5" i="42"/>
  <c r="E5" i="42"/>
  <c r="D5" i="42"/>
  <c r="C5" i="42"/>
  <c r="B5" i="42"/>
  <c r="AD4" i="42"/>
  <c r="AC4" i="42"/>
  <c r="AB4" i="42"/>
  <c r="AA4" i="42"/>
  <c r="Z4" i="42"/>
  <c r="Y4" i="42"/>
  <c r="X4" i="42"/>
  <c r="W4" i="42"/>
  <c r="V4" i="42"/>
  <c r="U4" i="42"/>
  <c r="T4" i="42"/>
  <c r="S4" i="42"/>
  <c r="R4" i="42"/>
  <c r="Q4" i="42"/>
  <c r="P4" i="42"/>
  <c r="O4" i="42"/>
  <c r="N4" i="42"/>
  <c r="M4" i="42"/>
  <c r="L4" i="42"/>
  <c r="K4" i="42"/>
  <c r="J4" i="42"/>
  <c r="I4" i="42"/>
  <c r="H4" i="42"/>
  <c r="G4" i="42"/>
  <c r="F4" i="42"/>
  <c r="E4" i="42"/>
  <c r="D4" i="42"/>
  <c r="C4" i="42"/>
  <c r="B4" i="42"/>
  <c r="AE43" i="41"/>
  <c r="AD43" i="41"/>
  <c r="AC43" i="41"/>
  <c r="AB43" i="41"/>
  <c r="AA43" i="41"/>
  <c r="Z43" i="41"/>
  <c r="Y43" i="41"/>
  <c r="X43" i="41"/>
  <c r="W43" i="41"/>
  <c r="V43" i="41"/>
  <c r="U43" i="41"/>
  <c r="T43" i="41"/>
  <c r="S43" i="41"/>
  <c r="R43" i="41"/>
  <c r="Q43" i="41"/>
  <c r="P43" i="41"/>
  <c r="O43" i="41"/>
  <c r="N43" i="41"/>
  <c r="M43" i="41"/>
  <c r="L43" i="41"/>
  <c r="K43" i="41"/>
  <c r="J43" i="41"/>
  <c r="I43" i="41"/>
  <c r="H43" i="41"/>
  <c r="G43" i="41"/>
  <c r="F43" i="41"/>
  <c r="E43" i="41"/>
  <c r="D43" i="41"/>
  <c r="C43" i="41"/>
  <c r="B43" i="41"/>
  <c r="AE42" i="41"/>
  <c r="AD42" i="41"/>
  <c r="AC42" i="41"/>
  <c r="AB42" i="41"/>
  <c r="AA42" i="41"/>
  <c r="Z42" i="41"/>
  <c r="Y42" i="41"/>
  <c r="X42" i="41"/>
  <c r="W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D42" i="41"/>
  <c r="C42" i="41"/>
  <c r="B42" i="41"/>
  <c r="AE41" i="41"/>
  <c r="AD41" i="41"/>
  <c r="AC41" i="41"/>
  <c r="AB41" i="41"/>
  <c r="AA41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D41" i="41"/>
  <c r="C41" i="41"/>
  <c r="B41" i="41"/>
  <c r="AE40" i="41"/>
  <c r="AD40" i="41"/>
  <c r="AC40" i="41"/>
  <c r="AB40" i="41"/>
  <c r="AA40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E40" i="41"/>
  <c r="D40" i="41"/>
  <c r="C40" i="41"/>
  <c r="B40" i="41"/>
  <c r="AE39" i="41"/>
  <c r="AD39" i="41"/>
  <c r="AC39" i="41"/>
  <c r="AB39" i="41"/>
  <c r="AA39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D39" i="41"/>
  <c r="C39" i="41"/>
  <c r="B39" i="41"/>
  <c r="AE38" i="41"/>
  <c r="AD38" i="41"/>
  <c r="AC38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D38" i="41"/>
  <c r="C38" i="41"/>
  <c r="B38" i="41"/>
  <c r="AE37" i="41"/>
  <c r="AD37" i="41"/>
  <c r="AC37" i="41"/>
  <c r="AB37" i="41"/>
  <c r="AA37" i="41"/>
  <c r="Z37" i="41"/>
  <c r="Y37" i="41"/>
  <c r="X37" i="41"/>
  <c r="W37" i="41"/>
  <c r="V37" i="41"/>
  <c r="U37" i="41"/>
  <c r="T37" i="41"/>
  <c r="S37" i="41"/>
  <c r="R37" i="41"/>
  <c r="Q37" i="41"/>
  <c r="P37" i="41"/>
  <c r="O37" i="41"/>
  <c r="N37" i="41"/>
  <c r="M37" i="41"/>
  <c r="L37" i="41"/>
  <c r="K37" i="41"/>
  <c r="J37" i="41"/>
  <c r="I37" i="41"/>
  <c r="H37" i="41"/>
  <c r="G37" i="41"/>
  <c r="F37" i="41"/>
  <c r="E37" i="41"/>
  <c r="D37" i="41"/>
  <c r="C37" i="41"/>
  <c r="B37" i="41"/>
  <c r="AE36" i="41"/>
  <c r="AD36" i="41"/>
  <c r="AC36" i="41"/>
  <c r="AB36" i="41"/>
  <c r="AA36" i="41"/>
  <c r="Z36" i="41"/>
  <c r="Y36" i="41"/>
  <c r="X36" i="41"/>
  <c r="W36" i="41"/>
  <c r="V36" i="41"/>
  <c r="U36" i="41"/>
  <c r="T36" i="41"/>
  <c r="S36" i="41"/>
  <c r="R36" i="41"/>
  <c r="Q36" i="41"/>
  <c r="P36" i="41"/>
  <c r="O36" i="41"/>
  <c r="N36" i="41"/>
  <c r="M36" i="41"/>
  <c r="L36" i="41"/>
  <c r="K36" i="41"/>
  <c r="J36" i="41"/>
  <c r="I36" i="41"/>
  <c r="H36" i="41"/>
  <c r="G36" i="41"/>
  <c r="F36" i="41"/>
  <c r="E36" i="41"/>
  <c r="D36" i="41"/>
  <c r="C36" i="41"/>
  <c r="B36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AE34" i="41"/>
  <c r="AD34" i="41"/>
  <c r="AC34" i="41"/>
  <c r="AB34" i="41"/>
  <c r="AA34" i="41"/>
  <c r="Z34" i="41"/>
  <c r="Y34" i="41"/>
  <c r="X34" i="41"/>
  <c r="W34" i="41"/>
  <c r="V34" i="41"/>
  <c r="U34" i="41"/>
  <c r="T34" i="41"/>
  <c r="S34" i="41"/>
  <c r="R34" i="41"/>
  <c r="Q34" i="41"/>
  <c r="P34" i="41"/>
  <c r="O34" i="41"/>
  <c r="N34" i="41"/>
  <c r="M34" i="41"/>
  <c r="L34" i="41"/>
  <c r="K34" i="41"/>
  <c r="J34" i="41"/>
  <c r="I34" i="41"/>
  <c r="H34" i="41"/>
  <c r="G34" i="41"/>
  <c r="F34" i="41"/>
  <c r="E34" i="41"/>
  <c r="D34" i="41"/>
  <c r="C34" i="41"/>
  <c r="B34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E7" i="41"/>
  <c r="D7" i="41"/>
  <c r="C7" i="41"/>
  <c r="B7" i="41"/>
  <c r="AE6" i="41"/>
  <c r="AD6" i="41"/>
  <c r="AC6" i="41"/>
  <c r="AB6" i="41"/>
  <c r="AA6" i="41"/>
  <c r="Z6" i="41"/>
  <c r="Y6" i="41"/>
  <c r="X6" i="41"/>
  <c r="W6" i="41"/>
  <c r="V6" i="41"/>
  <c r="U6" i="41"/>
  <c r="T6" i="41"/>
  <c r="S6" i="41"/>
  <c r="R6" i="41"/>
  <c r="Q6" i="41"/>
  <c r="P6" i="41"/>
  <c r="O6" i="41"/>
  <c r="N6" i="41"/>
  <c r="M6" i="41"/>
  <c r="L6" i="41"/>
  <c r="K6" i="41"/>
  <c r="J6" i="41"/>
  <c r="I6" i="41"/>
  <c r="H6" i="41"/>
  <c r="G6" i="41"/>
  <c r="F6" i="41"/>
  <c r="E6" i="41"/>
  <c r="D6" i="41"/>
  <c r="C6" i="41"/>
  <c r="B6" i="41"/>
  <c r="AE5" i="41"/>
  <c r="AD5" i="41"/>
  <c r="AC5" i="41"/>
  <c r="AB5" i="41"/>
  <c r="AA5" i="41"/>
  <c r="Z5" i="41"/>
  <c r="Y5" i="41"/>
  <c r="X5" i="41"/>
  <c r="W5" i="41"/>
  <c r="V5" i="41"/>
  <c r="U5" i="41"/>
  <c r="T5" i="41"/>
  <c r="S5" i="41"/>
  <c r="R5" i="41"/>
  <c r="Q5" i="41"/>
  <c r="P5" i="41"/>
  <c r="O5" i="41"/>
  <c r="N5" i="41"/>
  <c r="M5" i="41"/>
  <c r="L5" i="41"/>
  <c r="K5" i="41"/>
  <c r="J5" i="41"/>
  <c r="I5" i="41"/>
  <c r="H5" i="41"/>
  <c r="G5" i="41"/>
  <c r="F5" i="41"/>
  <c r="E5" i="41"/>
  <c r="D5" i="41"/>
  <c r="C5" i="41"/>
  <c r="B5" i="41"/>
  <c r="AE4" i="41"/>
  <c r="AD4" i="41"/>
  <c r="AC4" i="41"/>
  <c r="AB4" i="41"/>
  <c r="AA4" i="41"/>
  <c r="Z4" i="41"/>
  <c r="Y4" i="41"/>
  <c r="X4" i="41"/>
  <c r="W4" i="41"/>
  <c r="V4" i="41"/>
  <c r="U4" i="41"/>
  <c r="T4" i="41"/>
  <c r="S4" i="41"/>
  <c r="R4" i="41"/>
  <c r="Q4" i="41"/>
  <c r="P4" i="41"/>
  <c r="O4" i="41"/>
  <c r="N4" i="41"/>
  <c r="M4" i="41"/>
  <c r="L4" i="41"/>
  <c r="K4" i="41"/>
  <c r="J4" i="41"/>
  <c r="I4" i="41"/>
  <c r="H4" i="41"/>
  <c r="G4" i="41"/>
  <c r="F4" i="41"/>
  <c r="E4" i="41"/>
  <c r="D4" i="41"/>
  <c r="C4" i="41"/>
  <c r="B4" i="41"/>
  <c r="C7" i="30"/>
  <c r="C6" i="30"/>
  <c r="AC56" i="32"/>
  <c r="AB56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N56" i="32"/>
  <c r="M56" i="32"/>
  <c r="L56" i="32"/>
  <c r="K56" i="32"/>
  <c r="J56" i="32"/>
  <c r="I56" i="32"/>
  <c r="H56" i="32"/>
  <c r="G56" i="32"/>
  <c r="F56" i="32"/>
  <c r="E56" i="32"/>
  <c r="D56" i="32"/>
  <c r="C56" i="32"/>
  <c r="B56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B55" i="32"/>
  <c r="AC54" i="32"/>
  <c r="AB54" i="32"/>
  <c r="AA54" i="32"/>
  <c r="Z54" i="32"/>
  <c r="Y54" i="32"/>
  <c r="X54" i="32"/>
  <c r="W54" i="32"/>
  <c r="V54" i="32"/>
  <c r="U54" i="32"/>
  <c r="T54" i="32"/>
  <c r="S54" i="32"/>
  <c r="R54" i="32"/>
  <c r="Q54" i="32"/>
  <c r="P54" i="32"/>
  <c r="O54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B54" i="32"/>
  <c r="AC53" i="32"/>
  <c r="AB53" i="32"/>
  <c r="AA53" i="32"/>
  <c r="Z53" i="32"/>
  <c r="Y53" i="32"/>
  <c r="X53" i="32"/>
  <c r="W53" i="32"/>
  <c r="V53" i="32"/>
  <c r="U53" i="32"/>
  <c r="T53" i="32"/>
  <c r="S53" i="32"/>
  <c r="R53" i="32"/>
  <c r="Q53" i="32"/>
  <c r="P53" i="32"/>
  <c r="O53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B53" i="32"/>
  <c r="AC52" i="32"/>
  <c r="AB52" i="32"/>
  <c r="AA52" i="32"/>
  <c r="Z52" i="32"/>
  <c r="Y52" i="32"/>
  <c r="X52" i="32"/>
  <c r="W52" i="32"/>
  <c r="V52" i="32"/>
  <c r="U52" i="32"/>
  <c r="T52" i="32"/>
  <c r="S52" i="32"/>
  <c r="R52" i="32"/>
  <c r="Q52" i="32"/>
  <c r="P52" i="32"/>
  <c r="O52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52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B50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49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B47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B46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AD44" i="32"/>
  <c r="AC44" i="32"/>
  <c r="AB44" i="32"/>
  <c r="AA44" i="32"/>
  <c r="Z44" i="32"/>
  <c r="Y44" i="32"/>
  <c r="X44" i="32"/>
  <c r="W44" i="32"/>
  <c r="V44" i="32"/>
  <c r="U44" i="32"/>
  <c r="T44" i="32"/>
  <c r="S44" i="32"/>
  <c r="R44" i="32"/>
  <c r="Q44" i="32"/>
  <c r="P44" i="32"/>
  <c r="O44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AD43" i="32"/>
  <c r="AC43" i="32"/>
  <c r="AB43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O43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AD40" i="32"/>
  <c r="AC40" i="32"/>
  <c r="AB40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O40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AD39" i="32"/>
  <c r="AC39" i="32"/>
  <c r="AB39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B39" i="32"/>
  <c r="AD38" i="32"/>
  <c r="AC38" i="32"/>
  <c r="AB38" i="32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AD37" i="32"/>
  <c r="AC37" i="32"/>
  <c r="AB37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O37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AD36" i="32"/>
  <c r="AC36" i="32"/>
  <c r="AB36" i="32"/>
  <c r="AA36" i="32"/>
  <c r="Z36" i="32"/>
  <c r="Y36" i="32"/>
  <c r="X36" i="32"/>
  <c r="W36" i="32"/>
  <c r="V36" i="32"/>
  <c r="U36" i="32"/>
  <c r="T36" i="32"/>
  <c r="S36" i="32"/>
  <c r="R36" i="32"/>
  <c r="Q36" i="32"/>
  <c r="P36" i="32"/>
  <c r="O36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B34" i="32"/>
  <c r="AD33" i="32"/>
  <c r="AC33" i="32"/>
  <c r="AB33" i="32"/>
  <c r="AA33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AD30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B26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AD23" i="32"/>
  <c r="AC23" i="32"/>
  <c r="AB23" i="32"/>
  <c r="AA23" i="32"/>
  <c r="Z23" i="32"/>
  <c r="Y23" i="32"/>
  <c r="X23" i="32"/>
  <c r="W23" i="32"/>
  <c r="V23" i="32"/>
  <c r="U23" i="32"/>
  <c r="T23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B18" i="32"/>
  <c r="AD17" i="32"/>
  <c r="AC17" i="32"/>
  <c r="AB17" i="32"/>
  <c r="AA17" i="32"/>
  <c r="Z17" i="32"/>
  <c r="Y17" i="32"/>
  <c r="X17" i="32"/>
  <c r="W17" i="32"/>
  <c r="V17" i="32"/>
  <c r="U17" i="32"/>
  <c r="T17" i="32"/>
  <c r="S17" i="32"/>
  <c r="R17" i="32"/>
  <c r="Q17" i="32"/>
  <c r="P17" i="32"/>
  <c r="O17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B16" i="32"/>
  <c r="AD15" i="32"/>
  <c r="AC15" i="32"/>
  <c r="AB15" i="32"/>
  <c r="AA15" i="32"/>
  <c r="Z15" i="32"/>
  <c r="Y15" i="32"/>
  <c r="X15" i="32"/>
  <c r="W15" i="32"/>
  <c r="V15" i="32"/>
  <c r="U15" i="32"/>
  <c r="T15" i="32"/>
  <c r="S15" i="32"/>
  <c r="R15" i="32"/>
  <c r="Q15" i="32"/>
  <c r="P15" i="32"/>
  <c r="O15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B15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B14" i="32"/>
  <c r="AD13" i="32"/>
  <c r="AC13" i="32"/>
  <c r="AB13" i="32"/>
  <c r="AA13" i="32"/>
  <c r="Z13" i="32"/>
  <c r="Y13" i="32"/>
  <c r="X13" i="32"/>
  <c r="W13" i="32"/>
  <c r="V13" i="32"/>
  <c r="U13" i="32"/>
  <c r="T13" i="32"/>
  <c r="S13" i="32"/>
  <c r="R13" i="32"/>
  <c r="Q13" i="32"/>
  <c r="P13" i="32"/>
  <c r="O13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AD12" i="32"/>
  <c r="AC12" i="32"/>
  <c r="AB12" i="32"/>
  <c r="AA12" i="32"/>
  <c r="Z12" i="32"/>
  <c r="Y12" i="32"/>
  <c r="X12" i="32"/>
  <c r="W12" i="32"/>
  <c r="V12" i="32"/>
  <c r="U12" i="32"/>
  <c r="T12" i="32"/>
  <c r="S12" i="32"/>
  <c r="R12" i="32"/>
  <c r="Q12" i="32"/>
  <c r="P12" i="32"/>
  <c r="O12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B11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B10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9" i="32"/>
  <c r="D9" i="32"/>
  <c r="C9" i="32"/>
  <c r="B9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M8" i="32"/>
  <c r="L8" i="32"/>
  <c r="K8" i="32"/>
  <c r="J8" i="32"/>
  <c r="I8" i="32"/>
  <c r="H8" i="32"/>
  <c r="G8" i="32"/>
  <c r="F8" i="32"/>
  <c r="E8" i="32"/>
  <c r="D8" i="32"/>
  <c r="C8" i="32"/>
  <c r="B8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B7" i="32"/>
  <c r="AD6" i="32"/>
  <c r="AC6" i="32"/>
  <c r="AB6" i="32"/>
  <c r="AA6" i="32"/>
  <c r="Z6" i="32"/>
  <c r="Y6" i="32"/>
  <c r="X6" i="32"/>
  <c r="W6" i="32"/>
  <c r="V6" i="32"/>
  <c r="U6" i="32"/>
  <c r="T6" i="32"/>
  <c r="S6" i="32"/>
  <c r="R6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B6" i="32"/>
  <c r="AD5" i="32"/>
  <c r="AC5" i="32"/>
  <c r="AB5" i="32"/>
  <c r="AA5" i="32"/>
  <c r="Z5" i="32"/>
  <c r="Y5" i="32"/>
  <c r="X5" i="32"/>
  <c r="W5" i="32"/>
  <c r="V5" i="32"/>
  <c r="U5" i="32"/>
  <c r="T5" i="32"/>
  <c r="S5" i="32"/>
  <c r="R5" i="32"/>
  <c r="Q5" i="32"/>
  <c r="P5" i="32"/>
  <c r="O5" i="32"/>
  <c r="N5" i="32"/>
  <c r="M5" i="32"/>
  <c r="L5" i="32"/>
  <c r="K5" i="32"/>
  <c r="J5" i="32"/>
  <c r="I5" i="32"/>
  <c r="H5" i="32"/>
  <c r="G5" i="32"/>
  <c r="F5" i="32"/>
  <c r="E5" i="32"/>
  <c r="D5" i="32"/>
  <c r="C5" i="32"/>
  <c r="B5" i="32"/>
  <c r="AD4" i="32"/>
  <c r="AC4" i="32"/>
  <c r="AB4" i="32"/>
  <c r="AA4" i="32"/>
  <c r="Z4" i="32"/>
  <c r="Y4" i="32"/>
  <c r="X4" i="32"/>
  <c r="W4" i="32"/>
  <c r="V4" i="32"/>
  <c r="U4" i="32"/>
  <c r="T4" i="32"/>
  <c r="S4" i="32"/>
  <c r="R4" i="32"/>
  <c r="Q4" i="32"/>
  <c r="P4" i="32"/>
  <c r="O4" i="32"/>
  <c r="N4" i="32"/>
  <c r="M4" i="32"/>
  <c r="L4" i="32"/>
  <c r="K4" i="32"/>
  <c r="J4" i="32"/>
  <c r="I4" i="32"/>
  <c r="H4" i="32"/>
  <c r="G4" i="32"/>
  <c r="F4" i="32"/>
  <c r="E4" i="32"/>
  <c r="D4" i="32"/>
  <c r="B4" i="32"/>
  <c r="B2" i="32"/>
  <c r="B8" i="27"/>
  <c r="B7" i="27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B66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B64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B63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B62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B61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B60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57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B56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B54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B53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B29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B19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B17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B15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B13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B11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B9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B8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B7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B6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O5" i="31"/>
  <c r="N5" i="31"/>
  <c r="M5" i="31"/>
  <c r="L5" i="31"/>
  <c r="K5" i="31"/>
  <c r="J5" i="31"/>
  <c r="I5" i="31"/>
  <c r="H5" i="31"/>
  <c r="G5" i="31"/>
  <c r="F5" i="31"/>
  <c r="E5" i="31"/>
  <c r="D5" i="31"/>
  <c r="C5" i="31"/>
  <c r="B5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O4" i="31"/>
  <c r="N4" i="31"/>
  <c r="M4" i="31"/>
  <c r="L4" i="31"/>
  <c r="K4" i="31"/>
  <c r="J4" i="31"/>
  <c r="I4" i="31"/>
  <c r="H4" i="31"/>
  <c r="G4" i="31"/>
  <c r="F4" i="31"/>
  <c r="E4" i="31"/>
  <c r="D4" i="31"/>
  <c r="C4" i="31"/>
  <c r="B2" i="31"/>
  <c r="C8" i="26"/>
  <c r="C7" i="26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B7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B6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2" i="29"/>
  <c r="R97" i="40"/>
  <c r="I97" i="40"/>
  <c r="H97" i="40"/>
  <c r="G97" i="40"/>
  <c r="F97" i="40"/>
  <c r="E97" i="40"/>
  <c r="D97" i="40"/>
  <c r="C97" i="40"/>
  <c r="B97" i="40"/>
  <c r="R96" i="40"/>
  <c r="I96" i="40"/>
  <c r="H96" i="40"/>
  <c r="G96" i="40"/>
  <c r="F96" i="40"/>
  <c r="E96" i="40"/>
  <c r="D96" i="40"/>
  <c r="C96" i="40"/>
  <c r="B96" i="40"/>
  <c r="R95" i="40"/>
  <c r="I95" i="40"/>
  <c r="H95" i="40"/>
  <c r="G95" i="40"/>
  <c r="F95" i="40"/>
  <c r="E95" i="40"/>
  <c r="D95" i="40"/>
  <c r="C95" i="40"/>
  <c r="B95" i="40"/>
  <c r="Z94" i="40"/>
  <c r="Y94" i="40"/>
  <c r="X94" i="40"/>
  <c r="W94" i="40"/>
  <c r="V94" i="40"/>
  <c r="U94" i="40"/>
  <c r="T94" i="40"/>
  <c r="S94" i="40"/>
  <c r="R94" i="40"/>
  <c r="I94" i="40"/>
  <c r="H94" i="40"/>
  <c r="G94" i="40"/>
  <c r="F94" i="40"/>
  <c r="E94" i="40"/>
  <c r="D94" i="40"/>
  <c r="C94" i="40"/>
  <c r="B94" i="40"/>
  <c r="Z93" i="40"/>
  <c r="Y93" i="40"/>
  <c r="X93" i="40"/>
  <c r="W93" i="40"/>
  <c r="V93" i="40"/>
  <c r="U93" i="40"/>
  <c r="T93" i="40"/>
  <c r="S93" i="40"/>
  <c r="R93" i="40"/>
  <c r="I93" i="40"/>
  <c r="H93" i="40"/>
  <c r="G93" i="40"/>
  <c r="F93" i="40"/>
  <c r="E93" i="40"/>
  <c r="D93" i="40"/>
  <c r="C93" i="40"/>
  <c r="B93" i="40"/>
  <c r="Z92" i="40"/>
  <c r="Y92" i="40"/>
  <c r="X92" i="40"/>
  <c r="W92" i="40"/>
  <c r="V92" i="40"/>
  <c r="U92" i="40"/>
  <c r="T92" i="40"/>
  <c r="S92" i="40"/>
  <c r="R92" i="40"/>
  <c r="I92" i="40"/>
  <c r="H92" i="40"/>
  <c r="G92" i="40"/>
  <c r="F92" i="40"/>
  <c r="E92" i="40"/>
  <c r="D92" i="40"/>
  <c r="C92" i="40"/>
  <c r="B92" i="40"/>
  <c r="Z91" i="40"/>
  <c r="Y91" i="40"/>
  <c r="X91" i="40"/>
  <c r="W91" i="40"/>
  <c r="V91" i="40"/>
  <c r="U91" i="40"/>
  <c r="T91" i="40"/>
  <c r="S91" i="40"/>
  <c r="R91" i="40"/>
  <c r="I91" i="40"/>
  <c r="H91" i="40"/>
  <c r="G91" i="40"/>
  <c r="F91" i="40"/>
  <c r="E91" i="40"/>
  <c r="D91" i="40"/>
  <c r="C91" i="40"/>
  <c r="B91" i="40"/>
  <c r="Z90" i="40"/>
  <c r="Y90" i="40"/>
  <c r="X90" i="40"/>
  <c r="W90" i="40"/>
  <c r="V90" i="40"/>
  <c r="U90" i="40"/>
  <c r="T90" i="40"/>
  <c r="S90" i="40"/>
  <c r="R90" i="40"/>
  <c r="I90" i="40"/>
  <c r="H90" i="40"/>
  <c r="G90" i="40"/>
  <c r="F90" i="40"/>
  <c r="E90" i="40"/>
  <c r="D90" i="40"/>
  <c r="C90" i="40"/>
  <c r="B90" i="40"/>
  <c r="Z89" i="40"/>
  <c r="Y89" i="40"/>
  <c r="X89" i="40"/>
  <c r="W89" i="40"/>
  <c r="V89" i="40"/>
  <c r="U89" i="40"/>
  <c r="T89" i="40"/>
  <c r="S89" i="40"/>
  <c r="R89" i="40"/>
  <c r="I89" i="40"/>
  <c r="H89" i="40"/>
  <c r="G89" i="40"/>
  <c r="F89" i="40"/>
  <c r="E89" i="40"/>
  <c r="D89" i="40"/>
  <c r="C89" i="40"/>
  <c r="B89" i="40"/>
  <c r="Z88" i="40"/>
  <c r="Y88" i="40"/>
  <c r="X88" i="40"/>
  <c r="W88" i="40"/>
  <c r="V88" i="40"/>
  <c r="U88" i="40"/>
  <c r="T88" i="40"/>
  <c r="S88" i="40"/>
  <c r="R88" i="40"/>
  <c r="I88" i="40"/>
  <c r="H88" i="40"/>
  <c r="G88" i="40"/>
  <c r="F88" i="40"/>
  <c r="E88" i="40"/>
  <c r="D88" i="40"/>
  <c r="C88" i="40"/>
  <c r="B88" i="40"/>
  <c r="Z87" i="40"/>
  <c r="Y87" i="40"/>
  <c r="X87" i="40"/>
  <c r="W87" i="40"/>
  <c r="V87" i="40"/>
  <c r="U87" i="40"/>
  <c r="T87" i="40"/>
  <c r="S87" i="40"/>
  <c r="R87" i="40"/>
  <c r="I87" i="40"/>
  <c r="H87" i="40"/>
  <c r="G87" i="40"/>
  <c r="F87" i="40"/>
  <c r="E87" i="40"/>
  <c r="D87" i="40"/>
  <c r="C87" i="40"/>
  <c r="B87" i="40"/>
  <c r="Z86" i="40"/>
  <c r="Y86" i="40"/>
  <c r="X86" i="40"/>
  <c r="W86" i="40"/>
  <c r="V86" i="40"/>
  <c r="U86" i="40"/>
  <c r="T86" i="40"/>
  <c r="S86" i="40"/>
  <c r="R86" i="40"/>
  <c r="I86" i="40"/>
  <c r="H86" i="40"/>
  <c r="G86" i="40"/>
  <c r="F86" i="40"/>
  <c r="E86" i="40"/>
  <c r="D86" i="40"/>
  <c r="C86" i="40"/>
  <c r="B86" i="40"/>
  <c r="Z85" i="40"/>
  <c r="Y85" i="40"/>
  <c r="X85" i="40"/>
  <c r="W85" i="40"/>
  <c r="V85" i="40"/>
  <c r="U85" i="40"/>
  <c r="T85" i="40"/>
  <c r="S85" i="40"/>
  <c r="R85" i="40"/>
  <c r="I85" i="40"/>
  <c r="H85" i="40"/>
  <c r="G85" i="40"/>
  <c r="F85" i="40"/>
  <c r="E85" i="40"/>
  <c r="D85" i="40"/>
  <c r="C85" i="40"/>
  <c r="B85" i="40"/>
  <c r="Z84" i="40"/>
  <c r="Y84" i="40"/>
  <c r="X84" i="40"/>
  <c r="W84" i="40"/>
  <c r="V84" i="40"/>
  <c r="U84" i="40"/>
  <c r="T84" i="40"/>
  <c r="S84" i="40"/>
  <c r="R84" i="40"/>
  <c r="I84" i="40"/>
  <c r="H84" i="40"/>
  <c r="G84" i="40"/>
  <c r="F84" i="40"/>
  <c r="E84" i="40"/>
  <c r="D84" i="40"/>
  <c r="C84" i="40"/>
  <c r="B84" i="40"/>
  <c r="Z83" i="40"/>
  <c r="Y83" i="40"/>
  <c r="X83" i="40"/>
  <c r="W83" i="40"/>
  <c r="V83" i="40"/>
  <c r="U83" i="40"/>
  <c r="T83" i="40"/>
  <c r="S83" i="40"/>
  <c r="R83" i="40"/>
  <c r="I83" i="40"/>
  <c r="H83" i="40"/>
  <c r="G83" i="40"/>
  <c r="F83" i="40"/>
  <c r="E83" i="40"/>
  <c r="D83" i="40"/>
  <c r="C83" i="40"/>
  <c r="B83" i="40"/>
  <c r="Z82" i="40"/>
  <c r="Y82" i="40"/>
  <c r="X82" i="40"/>
  <c r="W82" i="40"/>
  <c r="V82" i="40"/>
  <c r="U82" i="40"/>
  <c r="T82" i="40"/>
  <c r="S82" i="40"/>
  <c r="R82" i="40"/>
  <c r="I82" i="40"/>
  <c r="H82" i="40"/>
  <c r="G82" i="40"/>
  <c r="F82" i="40"/>
  <c r="E82" i="40"/>
  <c r="D82" i="40"/>
  <c r="C82" i="40"/>
  <c r="B82" i="40"/>
  <c r="Z81" i="40"/>
  <c r="Y81" i="40"/>
  <c r="X81" i="40"/>
  <c r="W81" i="40"/>
  <c r="V81" i="40"/>
  <c r="U81" i="40"/>
  <c r="T81" i="40"/>
  <c r="S81" i="40"/>
  <c r="R81" i="40"/>
  <c r="I81" i="40"/>
  <c r="H81" i="40"/>
  <c r="G81" i="40"/>
  <c r="F81" i="40"/>
  <c r="E81" i="40"/>
  <c r="D81" i="40"/>
  <c r="C81" i="40"/>
  <c r="B81" i="40"/>
  <c r="Z80" i="40"/>
  <c r="Y80" i="40"/>
  <c r="X80" i="40"/>
  <c r="W80" i="40"/>
  <c r="V80" i="40"/>
  <c r="U80" i="40"/>
  <c r="T80" i="40"/>
  <c r="S80" i="40"/>
  <c r="R80" i="40"/>
  <c r="I80" i="40"/>
  <c r="H80" i="40"/>
  <c r="G80" i="40"/>
  <c r="F80" i="40"/>
  <c r="E80" i="40"/>
  <c r="D80" i="40"/>
  <c r="C80" i="40"/>
  <c r="B80" i="40"/>
  <c r="Z79" i="40"/>
  <c r="Y79" i="40"/>
  <c r="X79" i="40"/>
  <c r="W79" i="40"/>
  <c r="V79" i="40"/>
  <c r="U79" i="40"/>
  <c r="T79" i="40"/>
  <c r="S79" i="40"/>
  <c r="R79" i="40"/>
  <c r="I79" i="40"/>
  <c r="H79" i="40"/>
  <c r="G79" i="40"/>
  <c r="F79" i="40"/>
  <c r="E79" i="40"/>
  <c r="D79" i="40"/>
  <c r="C79" i="40"/>
  <c r="B79" i="40"/>
  <c r="Z78" i="40"/>
  <c r="Y78" i="40"/>
  <c r="X78" i="40"/>
  <c r="W78" i="40"/>
  <c r="V78" i="40"/>
  <c r="U78" i="40"/>
  <c r="T78" i="40"/>
  <c r="S78" i="40"/>
  <c r="R78" i="40"/>
  <c r="I78" i="40"/>
  <c r="H78" i="40"/>
  <c r="G78" i="40"/>
  <c r="F78" i="40"/>
  <c r="E78" i="40"/>
  <c r="D78" i="40"/>
  <c r="C78" i="40"/>
  <c r="B78" i="40"/>
  <c r="Z77" i="40"/>
  <c r="Y77" i="40"/>
  <c r="X77" i="40"/>
  <c r="W77" i="40"/>
  <c r="V77" i="40"/>
  <c r="U77" i="40"/>
  <c r="T77" i="40"/>
  <c r="S77" i="40"/>
  <c r="R77" i="40"/>
  <c r="I77" i="40"/>
  <c r="H77" i="40"/>
  <c r="G77" i="40"/>
  <c r="F77" i="40"/>
  <c r="E77" i="40"/>
  <c r="D77" i="40"/>
  <c r="C77" i="40"/>
  <c r="B77" i="40"/>
  <c r="Z76" i="40"/>
  <c r="Y76" i="40"/>
  <c r="X76" i="40"/>
  <c r="W76" i="40"/>
  <c r="V76" i="40"/>
  <c r="U76" i="40"/>
  <c r="T76" i="40"/>
  <c r="S76" i="40"/>
  <c r="R76" i="40"/>
  <c r="I76" i="40"/>
  <c r="H76" i="40"/>
  <c r="G76" i="40"/>
  <c r="F76" i="40"/>
  <c r="E76" i="40"/>
  <c r="D76" i="40"/>
  <c r="C76" i="40"/>
  <c r="B76" i="40"/>
  <c r="Z75" i="40"/>
  <c r="Y75" i="40"/>
  <c r="X75" i="40"/>
  <c r="W75" i="40"/>
  <c r="V75" i="40"/>
  <c r="U75" i="40"/>
  <c r="T75" i="40"/>
  <c r="S75" i="40"/>
  <c r="R75" i="40"/>
  <c r="I75" i="40"/>
  <c r="H75" i="40"/>
  <c r="G75" i="40"/>
  <c r="F75" i="40"/>
  <c r="E75" i="40"/>
  <c r="D75" i="40"/>
  <c r="C75" i="40"/>
  <c r="B75" i="40"/>
  <c r="Z74" i="40"/>
  <c r="Y74" i="40"/>
  <c r="X74" i="40"/>
  <c r="W74" i="40"/>
  <c r="V74" i="40"/>
  <c r="U74" i="40"/>
  <c r="T74" i="40"/>
  <c r="S74" i="40"/>
  <c r="R74" i="40"/>
  <c r="I74" i="40"/>
  <c r="H74" i="40"/>
  <c r="G74" i="40"/>
  <c r="F74" i="40"/>
  <c r="E74" i="40"/>
  <c r="D74" i="40"/>
  <c r="C74" i="40"/>
  <c r="B74" i="40"/>
  <c r="Z73" i="40"/>
  <c r="Y73" i="40"/>
  <c r="X73" i="40"/>
  <c r="W73" i="40"/>
  <c r="V73" i="40"/>
  <c r="U73" i="40"/>
  <c r="T73" i="40"/>
  <c r="S73" i="40"/>
  <c r="R73" i="40"/>
  <c r="I73" i="40"/>
  <c r="H73" i="40"/>
  <c r="G73" i="40"/>
  <c r="F73" i="40"/>
  <c r="E73" i="40"/>
  <c r="D73" i="40"/>
  <c r="C73" i="40"/>
  <c r="B73" i="40"/>
  <c r="Z72" i="40"/>
  <c r="Y72" i="40"/>
  <c r="X72" i="40"/>
  <c r="W72" i="40"/>
  <c r="V72" i="40"/>
  <c r="U72" i="40"/>
  <c r="T72" i="40"/>
  <c r="S72" i="40"/>
  <c r="R72" i="40"/>
  <c r="I72" i="40"/>
  <c r="H72" i="40"/>
  <c r="G72" i="40"/>
  <c r="F72" i="40"/>
  <c r="E72" i="40"/>
  <c r="D72" i="40"/>
  <c r="C72" i="40"/>
  <c r="B72" i="40"/>
  <c r="Z71" i="40"/>
  <c r="Y71" i="40"/>
  <c r="X71" i="40"/>
  <c r="W71" i="40"/>
  <c r="V71" i="40"/>
  <c r="U71" i="40"/>
  <c r="T71" i="40"/>
  <c r="S71" i="40"/>
  <c r="R71" i="40"/>
  <c r="I71" i="40"/>
  <c r="H71" i="40"/>
  <c r="G71" i="40"/>
  <c r="F71" i="40"/>
  <c r="E71" i="40"/>
  <c r="D71" i="40"/>
  <c r="C71" i="40"/>
  <c r="B71" i="40"/>
  <c r="Z70" i="40"/>
  <c r="Y70" i="40"/>
  <c r="X70" i="40"/>
  <c r="W70" i="40"/>
  <c r="V70" i="40"/>
  <c r="U70" i="40"/>
  <c r="T70" i="40"/>
  <c r="S70" i="40"/>
  <c r="R70" i="40"/>
  <c r="I70" i="40"/>
  <c r="H70" i="40"/>
  <c r="G70" i="40"/>
  <c r="F70" i="40"/>
  <c r="E70" i="40"/>
  <c r="D70" i="40"/>
  <c r="C70" i="40"/>
  <c r="B70" i="40"/>
  <c r="Z69" i="40"/>
  <c r="Y69" i="40"/>
  <c r="X69" i="40"/>
  <c r="W69" i="40"/>
  <c r="V69" i="40"/>
  <c r="U69" i="40"/>
  <c r="T69" i="40"/>
  <c r="S69" i="40"/>
  <c r="R69" i="40"/>
  <c r="I69" i="40"/>
  <c r="H69" i="40"/>
  <c r="G69" i="40"/>
  <c r="F69" i="40"/>
  <c r="E69" i="40"/>
  <c r="D69" i="40"/>
  <c r="C69" i="40"/>
  <c r="B69" i="40"/>
  <c r="Z68" i="40"/>
  <c r="Y68" i="40"/>
  <c r="X68" i="40"/>
  <c r="W68" i="40"/>
  <c r="V68" i="40"/>
  <c r="U68" i="40"/>
  <c r="T68" i="40"/>
  <c r="S68" i="40"/>
  <c r="R68" i="40"/>
  <c r="I68" i="40"/>
  <c r="H68" i="40"/>
  <c r="G68" i="40"/>
  <c r="F68" i="40"/>
  <c r="E68" i="40"/>
  <c r="D68" i="40"/>
  <c r="C68" i="40"/>
  <c r="B68" i="40"/>
  <c r="R67" i="40"/>
  <c r="S66" i="40"/>
  <c r="R66" i="40"/>
  <c r="B66" i="40"/>
  <c r="Z65" i="40"/>
  <c r="Y65" i="40"/>
  <c r="X65" i="40"/>
  <c r="W65" i="40"/>
  <c r="V65" i="40"/>
  <c r="U65" i="40"/>
  <c r="T65" i="40"/>
  <c r="S65" i="40"/>
  <c r="R65" i="40"/>
  <c r="I65" i="40"/>
  <c r="H65" i="40"/>
  <c r="G65" i="40"/>
  <c r="F65" i="40"/>
  <c r="E65" i="40"/>
  <c r="D65" i="40"/>
  <c r="C65" i="40"/>
  <c r="B65" i="40"/>
  <c r="Z64" i="40"/>
  <c r="Y64" i="40"/>
  <c r="X64" i="40"/>
  <c r="W64" i="40"/>
  <c r="V64" i="40"/>
  <c r="U64" i="40"/>
  <c r="T64" i="40"/>
  <c r="S64" i="40"/>
  <c r="R64" i="40"/>
  <c r="I64" i="40"/>
  <c r="H64" i="40"/>
  <c r="G64" i="40"/>
  <c r="F64" i="40"/>
  <c r="E64" i="40"/>
  <c r="D64" i="40"/>
  <c r="C64" i="40"/>
  <c r="B64" i="40"/>
  <c r="Z63" i="40"/>
  <c r="Y63" i="40"/>
  <c r="X63" i="40"/>
  <c r="W63" i="40"/>
  <c r="V63" i="40"/>
  <c r="U63" i="40"/>
  <c r="T63" i="40"/>
  <c r="S63" i="40"/>
  <c r="R63" i="40"/>
  <c r="I63" i="40"/>
  <c r="H63" i="40"/>
  <c r="G63" i="40"/>
  <c r="F63" i="40"/>
  <c r="E63" i="40"/>
  <c r="D63" i="40"/>
  <c r="C63" i="40"/>
  <c r="B63" i="40"/>
  <c r="Z62" i="40"/>
  <c r="Y62" i="40"/>
  <c r="X62" i="40"/>
  <c r="W62" i="40"/>
  <c r="V62" i="40"/>
  <c r="U62" i="40"/>
  <c r="T62" i="40"/>
  <c r="S62" i="40"/>
  <c r="R62" i="40"/>
  <c r="I62" i="40"/>
  <c r="H62" i="40"/>
  <c r="G62" i="40"/>
  <c r="F62" i="40"/>
  <c r="E62" i="40"/>
  <c r="D62" i="40"/>
  <c r="C62" i="40"/>
  <c r="B62" i="40"/>
  <c r="Z61" i="40"/>
  <c r="Y61" i="40"/>
  <c r="X61" i="40"/>
  <c r="W61" i="40"/>
  <c r="V61" i="40"/>
  <c r="U61" i="40"/>
  <c r="T61" i="40"/>
  <c r="S61" i="40"/>
  <c r="R61" i="40"/>
  <c r="I61" i="40"/>
  <c r="H61" i="40"/>
  <c r="G61" i="40"/>
  <c r="F61" i="40"/>
  <c r="E61" i="40"/>
  <c r="D61" i="40"/>
  <c r="C61" i="40"/>
  <c r="B61" i="40"/>
  <c r="Z60" i="40"/>
  <c r="Y60" i="40"/>
  <c r="X60" i="40"/>
  <c r="W60" i="40"/>
  <c r="V60" i="40"/>
  <c r="U60" i="40"/>
  <c r="T60" i="40"/>
  <c r="S60" i="40"/>
  <c r="R60" i="40"/>
  <c r="I60" i="40"/>
  <c r="H60" i="40"/>
  <c r="G60" i="40"/>
  <c r="F60" i="40"/>
  <c r="E60" i="40"/>
  <c r="D60" i="40"/>
  <c r="C60" i="40"/>
  <c r="B60" i="40"/>
  <c r="Z59" i="40"/>
  <c r="Y59" i="40"/>
  <c r="X59" i="40"/>
  <c r="W59" i="40"/>
  <c r="V59" i="40"/>
  <c r="U59" i="40"/>
  <c r="T59" i="40"/>
  <c r="S59" i="40"/>
  <c r="R59" i="40"/>
  <c r="I59" i="40"/>
  <c r="H59" i="40"/>
  <c r="G59" i="40"/>
  <c r="F59" i="40"/>
  <c r="E59" i="40"/>
  <c r="D59" i="40"/>
  <c r="C59" i="40"/>
  <c r="B59" i="40"/>
  <c r="Z58" i="40"/>
  <c r="Y58" i="40"/>
  <c r="X58" i="40"/>
  <c r="W58" i="40"/>
  <c r="V58" i="40"/>
  <c r="U58" i="40"/>
  <c r="T58" i="40"/>
  <c r="S58" i="40"/>
  <c r="R58" i="40"/>
  <c r="I58" i="40"/>
  <c r="H58" i="40"/>
  <c r="G58" i="40"/>
  <c r="F58" i="40"/>
  <c r="E58" i="40"/>
  <c r="D58" i="40"/>
  <c r="C58" i="40"/>
  <c r="B58" i="40"/>
  <c r="Z57" i="40"/>
  <c r="Y57" i="40"/>
  <c r="X57" i="40"/>
  <c r="W57" i="40"/>
  <c r="V57" i="40"/>
  <c r="U57" i="40"/>
  <c r="T57" i="40"/>
  <c r="S57" i="40"/>
  <c r="R57" i="40"/>
  <c r="I57" i="40"/>
  <c r="H57" i="40"/>
  <c r="G57" i="40"/>
  <c r="F57" i="40"/>
  <c r="E57" i="40"/>
  <c r="D57" i="40"/>
  <c r="C57" i="40"/>
  <c r="B57" i="40"/>
  <c r="Z56" i="40"/>
  <c r="Y56" i="40"/>
  <c r="X56" i="40"/>
  <c r="W56" i="40"/>
  <c r="V56" i="40"/>
  <c r="U56" i="40"/>
  <c r="T56" i="40"/>
  <c r="S56" i="40"/>
  <c r="R56" i="40"/>
  <c r="I56" i="40"/>
  <c r="H56" i="40"/>
  <c r="G56" i="40"/>
  <c r="F56" i="40"/>
  <c r="E56" i="40"/>
  <c r="D56" i="40"/>
  <c r="C56" i="40"/>
  <c r="B56" i="40"/>
  <c r="Z55" i="40"/>
  <c r="Y55" i="40"/>
  <c r="X55" i="40"/>
  <c r="W55" i="40"/>
  <c r="V55" i="40"/>
  <c r="U55" i="40"/>
  <c r="T55" i="40"/>
  <c r="S55" i="40"/>
  <c r="R55" i="40"/>
  <c r="I55" i="40"/>
  <c r="H55" i="40"/>
  <c r="G55" i="40"/>
  <c r="F55" i="40"/>
  <c r="E55" i="40"/>
  <c r="D55" i="40"/>
  <c r="C55" i="40"/>
  <c r="B55" i="40"/>
  <c r="Z54" i="40"/>
  <c r="Y54" i="40"/>
  <c r="X54" i="40"/>
  <c r="W54" i="40"/>
  <c r="V54" i="40"/>
  <c r="U54" i="40"/>
  <c r="T54" i="40"/>
  <c r="S54" i="40"/>
  <c r="R54" i="40"/>
  <c r="I54" i="40"/>
  <c r="H54" i="40"/>
  <c r="G54" i="40"/>
  <c r="F54" i="40"/>
  <c r="E54" i="40"/>
  <c r="D54" i="40"/>
  <c r="C54" i="40"/>
  <c r="B54" i="40"/>
  <c r="Z53" i="40"/>
  <c r="Y53" i="40"/>
  <c r="X53" i="40"/>
  <c r="W53" i="40"/>
  <c r="V53" i="40"/>
  <c r="U53" i="40"/>
  <c r="T53" i="40"/>
  <c r="S53" i="40"/>
  <c r="R53" i="40"/>
  <c r="I53" i="40"/>
  <c r="H53" i="40"/>
  <c r="G53" i="40"/>
  <c r="F53" i="40"/>
  <c r="E53" i="40"/>
  <c r="D53" i="40"/>
  <c r="C53" i="40"/>
  <c r="B53" i="40"/>
  <c r="Z52" i="40"/>
  <c r="Y52" i="40"/>
  <c r="X52" i="40"/>
  <c r="W52" i="40"/>
  <c r="V52" i="40"/>
  <c r="U52" i="40"/>
  <c r="T52" i="40"/>
  <c r="S52" i="40"/>
  <c r="R52" i="40"/>
  <c r="I52" i="40"/>
  <c r="H52" i="40"/>
  <c r="G52" i="40"/>
  <c r="F52" i="40"/>
  <c r="E52" i="40"/>
  <c r="D52" i="40"/>
  <c r="C52" i="40"/>
  <c r="B52" i="40"/>
  <c r="Z51" i="40"/>
  <c r="Y51" i="40"/>
  <c r="X51" i="40"/>
  <c r="W51" i="40"/>
  <c r="V51" i="40"/>
  <c r="U51" i="40"/>
  <c r="T51" i="40"/>
  <c r="S51" i="40"/>
  <c r="R51" i="40"/>
  <c r="I51" i="40"/>
  <c r="H51" i="40"/>
  <c r="G51" i="40"/>
  <c r="F51" i="40"/>
  <c r="E51" i="40"/>
  <c r="D51" i="40"/>
  <c r="C51" i="40"/>
  <c r="B51" i="40"/>
  <c r="Z50" i="40"/>
  <c r="Y50" i="40"/>
  <c r="X50" i="40"/>
  <c r="W50" i="40"/>
  <c r="V50" i="40"/>
  <c r="U50" i="40"/>
  <c r="T50" i="40"/>
  <c r="S50" i="40"/>
  <c r="R50" i="40"/>
  <c r="I50" i="40"/>
  <c r="H50" i="40"/>
  <c r="G50" i="40"/>
  <c r="F50" i="40"/>
  <c r="E50" i="40"/>
  <c r="D50" i="40"/>
  <c r="C50" i="40"/>
  <c r="B50" i="40"/>
  <c r="Z49" i="40"/>
  <c r="Y49" i="40"/>
  <c r="X49" i="40"/>
  <c r="W49" i="40"/>
  <c r="V49" i="40"/>
  <c r="U49" i="40"/>
  <c r="T49" i="40"/>
  <c r="S49" i="40"/>
  <c r="R49" i="40"/>
  <c r="I49" i="40"/>
  <c r="H49" i="40"/>
  <c r="G49" i="40"/>
  <c r="F49" i="40"/>
  <c r="E49" i="40"/>
  <c r="D49" i="40"/>
  <c r="C49" i="40"/>
  <c r="B49" i="40"/>
  <c r="Z48" i="40"/>
  <c r="Y48" i="40"/>
  <c r="X48" i="40"/>
  <c r="W48" i="40"/>
  <c r="V48" i="40"/>
  <c r="U48" i="40"/>
  <c r="T48" i="40"/>
  <c r="S48" i="40"/>
  <c r="R48" i="40"/>
  <c r="I48" i="40"/>
  <c r="H48" i="40"/>
  <c r="G48" i="40"/>
  <c r="F48" i="40"/>
  <c r="E48" i="40"/>
  <c r="D48" i="40"/>
  <c r="C48" i="40"/>
  <c r="B48" i="40"/>
  <c r="Z47" i="40"/>
  <c r="Y47" i="40"/>
  <c r="X47" i="40"/>
  <c r="W47" i="40"/>
  <c r="V47" i="40"/>
  <c r="U47" i="40"/>
  <c r="T47" i="40"/>
  <c r="S47" i="40"/>
  <c r="R47" i="40"/>
  <c r="I47" i="40"/>
  <c r="H47" i="40"/>
  <c r="G47" i="40"/>
  <c r="F47" i="40"/>
  <c r="E47" i="40"/>
  <c r="D47" i="40"/>
  <c r="C47" i="40"/>
  <c r="B47" i="40"/>
  <c r="Z46" i="40"/>
  <c r="Y46" i="40"/>
  <c r="X46" i="40"/>
  <c r="W46" i="40"/>
  <c r="V46" i="40"/>
  <c r="U46" i="40"/>
  <c r="T46" i="40"/>
  <c r="S46" i="40"/>
  <c r="R46" i="40"/>
  <c r="I46" i="40"/>
  <c r="H46" i="40"/>
  <c r="G46" i="40"/>
  <c r="F46" i="40"/>
  <c r="E46" i="40"/>
  <c r="D46" i="40"/>
  <c r="C46" i="40"/>
  <c r="B46" i="40"/>
  <c r="Z45" i="40"/>
  <c r="Y45" i="40"/>
  <c r="X45" i="40"/>
  <c r="W45" i="40"/>
  <c r="V45" i="40"/>
  <c r="U45" i="40"/>
  <c r="T45" i="40"/>
  <c r="S45" i="40"/>
  <c r="R45" i="40"/>
  <c r="I45" i="40"/>
  <c r="H45" i="40"/>
  <c r="G45" i="40"/>
  <c r="F45" i="40"/>
  <c r="E45" i="40"/>
  <c r="D45" i="40"/>
  <c r="C45" i="40"/>
  <c r="B45" i="40"/>
  <c r="Z44" i="40"/>
  <c r="Y44" i="40"/>
  <c r="X44" i="40"/>
  <c r="W44" i="40"/>
  <c r="V44" i="40"/>
  <c r="U44" i="40"/>
  <c r="T44" i="40"/>
  <c r="S44" i="40"/>
  <c r="R44" i="40"/>
  <c r="I44" i="40"/>
  <c r="H44" i="40"/>
  <c r="G44" i="40"/>
  <c r="F44" i="40"/>
  <c r="E44" i="40"/>
  <c r="D44" i="40"/>
  <c r="C44" i="40"/>
  <c r="B44" i="40"/>
  <c r="Z43" i="40"/>
  <c r="Y43" i="40"/>
  <c r="X43" i="40"/>
  <c r="W43" i="40"/>
  <c r="V43" i="40"/>
  <c r="U43" i="40"/>
  <c r="T43" i="40"/>
  <c r="S43" i="40"/>
  <c r="R43" i="40"/>
  <c r="I43" i="40"/>
  <c r="H43" i="40"/>
  <c r="G43" i="40"/>
  <c r="F43" i="40"/>
  <c r="E43" i="40"/>
  <c r="D43" i="40"/>
  <c r="C43" i="40"/>
  <c r="B43" i="40"/>
  <c r="Z42" i="40"/>
  <c r="Y42" i="40"/>
  <c r="X42" i="40"/>
  <c r="W42" i="40"/>
  <c r="V42" i="40"/>
  <c r="U42" i="40"/>
  <c r="T42" i="40"/>
  <c r="S42" i="40"/>
  <c r="R42" i="40"/>
  <c r="I42" i="40"/>
  <c r="H42" i="40"/>
  <c r="G42" i="40"/>
  <c r="F42" i="40"/>
  <c r="E42" i="40"/>
  <c r="D42" i="40"/>
  <c r="C42" i="40"/>
  <c r="B42" i="40"/>
  <c r="Z41" i="40"/>
  <c r="Y41" i="40"/>
  <c r="X41" i="40"/>
  <c r="W41" i="40"/>
  <c r="V41" i="40"/>
  <c r="U41" i="40"/>
  <c r="T41" i="40"/>
  <c r="S41" i="40"/>
  <c r="R41" i="40"/>
  <c r="I41" i="40"/>
  <c r="H41" i="40"/>
  <c r="G41" i="40"/>
  <c r="F41" i="40"/>
  <c r="E41" i="40"/>
  <c r="D41" i="40"/>
  <c r="C41" i="40"/>
  <c r="B41" i="40"/>
  <c r="Z40" i="40"/>
  <c r="Y40" i="40"/>
  <c r="X40" i="40"/>
  <c r="W40" i="40"/>
  <c r="V40" i="40"/>
  <c r="U40" i="40"/>
  <c r="T40" i="40"/>
  <c r="S40" i="40"/>
  <c r="R40" i="40"/>
  <c r="I40" i="40"/>
  <c r="H40" i="40"/>
  <c r="G40" i="40"/>
  <c r="F40" i="40"/>
  <c r="E40" i="40"/>
  <c r="D40" i="40"/>
  <c r="C40" i="40"/>
  <c r="B40" i="40"/>
  <c r="Z39" i="40"/>
  <c r="Y39" i="40"/>
  <c r="X39" i="40"/>
  <c r="W39" i="40"/>
  <c r="V39" i="40"/>
  <c r="U39" i="40"/>
  <c r="T39" i="40"/>
  <c r="S39" i="40"/>
  <c r="R39" i="40"/>
  <c r="I39" i="40"/>
  <c r="H39" i="40"/>
  <c r="G39" i="40"/>
  <c r="F39" i="40"/>
  <c r="E39" i="40"/>
  <c r="D39" i="40"/>
  <c r="C39" i="40"/>
  <c r="B39" i="40"/>
  <c r="Z38" i="40"/>
  <c r="Y38" i="40"/>
  <c r="X38" i="40"/>
  <c r="W38" i="40"/>
  <c r="V38" i="40"/>
  <c r="U38" i="40"/>
  <c r="T38" i="40"/>
  <c r="S38" i="40"/>
  <c r="R38" i="40"/>
  <c r="I38" i="40"/>
  <c r="H38" i="40"/>
  <c r="G38" i="40"/>
  <c r="F38" i="40"/>
  <c r="E38" i="40"/>
  <c r="D38" i="40"/>
  <c r="C38" i="40"/>
  <c r="B38" i="40"/>
  <c r="R37" i="40"/>
  <c r="S36" i="40"/>
  <c r="R36" i="40"/>
  <c r="B36" i="40"/>
  <c r="Z35" i="40"/>
  <c r="Y35" i="40"/>
  <c r="X35" i="40"/>
  <c r="W35" i="40"/>
  <c r="V35" i="40"/>
  <c r="U35" i="40"/>
  <c r="T35" i="40"/>
  <c r="S35" i="40"/>
  <c r="R35" i="40"/>
  <c r="I35" i="40"/>
  <c r="H35" i="40"/>
  <c r="G35" i="40"/>
  <c r="F35" i="40"/>
  <c r="E35" i="40"/>
  <c r="D35" i="40"/>
  <c r="C35" i="40"/>
  <c r="B35" i="40"/>
  <c r="Z34" i="40"/>
  <c r="Y34" i="40"/>
  <c r="X34" i="40"/>
  <c r="W34" i="40"/>
  <c r="V34" i="40"/>
  <c r="U34" i="40"/>
  <c r="T34" i="40"/>
  <c r="S34" i="40"/>
  <c r="R34" i="40"/>
  <c r="I34" i="40"/>
  <c r="H34" i="40"/>
  <c r="G34" i="40"/>
  <c r="F34" i="40"/>
  <c r="E34" i="40"/>
  <c r="D34" i="40"/>
  <c r="C34" i="40"/>
  <c r="B34" i="40"/>
  <c r="Z33" i="40"/>
  <c r="Y33" i="40"/>
  <c r="X33" i="40"/>
  <c r="W33" i="40"/>
  <c r="V33" i="40"/>
  <c r="U33" i="40"/>
  <c r="T33" i="40"/>
  <c r="S33" i="40"/>
  <c r="R33" i="40"/>
  <c r="I33" i="40"/>
  <c r="H33" i="40"/>
  <c r="G33" i="40"/>
  <c r="F33" i="40"/>
  <c r="E33" i="40"/>
  <c r="D33" i="40"/>
  <c r="C33" i="40"/>
  <c r="B33" i="40"/>
  <c r="Z32" i="40"/>
  <c r="Y32" i="40"/>
  <c r="X32" i="40"/>
  <c r="W32" i="40"/>
  <c r="V32" i="40"/>
  <c r="U32" i="40"/>
  <c r="T32" i="40"/>
  <c r="S32" i="40"/>
  <c r="R32" i="40"/>
  <c r="I32" i="40"/>
  <c r="H32" i="40"/>
  <c r="G32" i="40"/>
  <c r="F32" i="40"/>
  <c r="E32" i="40"/>
  <c r="D32" i="40"/>
  <c r="C32" i="40"/>
  <c r="B32" i="40"/>
  <c r="Z31" i="40"/>
  <c r="Y31" i="40"/>
  <c r="X31" i="40"/>
  <c r="W31" i="40"/>
  <c r="V31" i="40"/>
  <c r="U31" i="40"/>
  <c r="T31" i="40"/>
  <c r="S31" i="40"/>
  <c r="R31" i="40"/>
  <c r="I31" i="40"/>
  <c r="H31" i="40"/>
  <c r="G31" i="40"/>
  <c r="F31" i="40"/>
  <c r="E31" i="40"/>
  <c r="D31" i="40"/>
  <c r="C31" i="40"/>
  <c r="B31" i="40"/>
  <c r="Z30" i="40"/>
  <c r="Y30" i="40"/>
  <c r="X30" i="40"/>
  <c r="W30" i="40"/>
  <c r="V30" i="40"/>
  <c r="U30" i="40"/>
  <c r="T30" i="40"/>
  <c r="S30" i="40"/>
  <c r="R30" i="40"/>
  <c r="I30" i="40"/>
  <c r="H30" i="40"/>
  <c r="G30" i="40"/>
  <c r="F30" i="40"/>
  <c r="E30" i="40"/>
  <c r="D30" i="40"/>
  <c r="C30" i="40"/>
  <c r="B30" i="40"/>
  <c r="Z29" i="40"/>
  <c r="Y29" i="40"/>
  <c r="X29" i="40"/>
  <c r="W29" i="40"/>
  <c r="V29" i="40"/>
  <c r="U29" i="40"/>
  <c r="T29" i="40"/>
  <c r="S29" i="40"/>
  <c r="R29" i="40"/>
  <c r="I29" i="40"/>
  <c r="H29" i="40"/>
  <c r="G29" i="40"/>
  <c r="F29" i="40"/>
  <c r="E29" i="40"/>
  <c r="D29" i="40"/>
  <c r="C29" i="40"/>
  <c r="B29" i="40"/>
  <c r="Z28" i="40"/>
  <c r="Y28" i="40"/>
  <c r="X28" i="40"/>
  <c r="W28" i="40"/>
  <c r="V28" i="40"/>
  <c r="U28" i="40"/>
  <c r="T28" i="40"/>
  <c r="S28" i="40"/>
  <c r="R28" i="40"/>
  <c r="I28" i="40"/>
  <c r="H28" i="40"/>
  <c r="G28" i="40"/>
  <c r="F28" i="40"/>
  <c r="E28" i="40"/>
  <c r="D28" i="40"/>
  <c r="C28" i="40"/>
  <c r="B28" i="40"/>
  <c r="Z27" i="40"/>
  <c r="Y27" i="40"/>
  <c r="X27" i="40"/>
  <c r="W27" i="40"/>
  <c r="V27" i="40"/>
  <c r="U27" i="40"/>
  <c r="T27" i="40"/>
  <c r="S27" i="40"/>
  <c r="R27" i="40"/>
  <c r="I27" i="40"/>
  <c r="H27" i="40"/>
  <c r="G27" i="40"/>
  <c r="F27" i="40"/>
  <c r="E27" i="40"/>
  <c r="D27" i="40"/>
  <c r="C27" i="40"/>
  <c r="B27" i="40"/>
  <c r="Z26" i="40"/>
  <c r="Y26" i="40"/>
  <c r="X26" i="40"/>
  <c r="W26" i="40"/>
  <c r="V26" i="40"/>
  <c r="U26" i="40"/>
  <c r="T26" i="40"/>
  <c r="S26" i="40"/>
  <c r="R26" i="40"/>
  <c r="I26" i="40"/>
  <c r="H26" i="40"/>
  <c r="G26" i="40"/>
  <c r="F26" i="40"/>
  <c r="E26" i="40"/>
  <c r="D26" i="40"/>
  <c r="C26" i="40"/>
  <c r="B26" i="40"/>
  <c r="Z25" i="40"/>
  <c r="Y25" i="40"/>
  <c r="X25" i="40"/>
  <c r="W25" i="40"/>
  <c r="V25" i="40"/>
  <c r="U25" i="40"/>
  <c r="T25" i="40"/>
  <c r="S25" i="40"/>
  <c r="R25" i="40"/>
  <c r="I25" i="40"/>
  <c r="H25" i="40"/>
  <c r="G25" i="40"/>
  <c r="F25" i="40"/>
  <c r="E25" i="40"/>
  <c r="D25" i="40"/>
  <c r="C25" i="40"/>
  <c r="B25" i="40"/>
  <c r="Z24" i="40"/>
  <c r="Y24" i="40"/>
  <c r="X24" i="40"/>
  <c r="W24" i="40"/>
  <c r="V24" i="40"/>
  <c r="U24" i="40"/>
  <c r="T24" i="40"/>
  <c r="S24" i="40"/>
  <c r="R24" i="40"/>
  <c r="I24" i="40"/>
  <c r="H24" i="40"/>
  <c r="G24" i="40"/>
  <c r="F24" i="40"/>
  <c r="E24" i="40"/>
  <c r="D24" i="40"/>
  <c r="C24" i="40"/>
  <c r="B24" i="40"/>
  <c r="Z23" i="40"/>
  <c r="Y23" i="40"/>
  <c r="X23" i="40"/>
  <c r="W23" i="40"/>
  <c r="V23" i="40"/>
  <c r="U23" i="40"/>
  <c r="T23" i="40"/>
  <c r="S23" i="40"/>
  <c r="R23" i="40"/>
  <c r="I23" i="40"/>
  <c r="H23" i="40"/>
  <c r="G23" i="40"/>
  <c r="F23" i="40"/>
  <c r="E23" i="40"/>
  <c r="D23" i="40"/>
  <c r="C23" i="40"/>
  <c r="B23" i="40"/>
  <c r="Z22" i="40"/>
  <c r="Y22" i="40"/>
  <c r="X22" i="40"/>
  <c r="W22" i="40"/>
  <c r="V22" i="40"/>
  <c r="U22" i="40"/>
  <c r="T22" i="40"/>
  <c r="S22" i="40"/>
  <c r="R22" i="40"/>
  <c r="I22" i="40"/>
  <c r="H22" i="40"/>
  <c r="G22" i="40"/>
  <c r="F22" i="40"/>
  <c r="E22" i="40"/>
  <c r="D22" i="40"/>
  <c r="C22" i="40"/>
  <c r="B22" i="40"/>
  <c r="Z21" i="40"/>
  <c r="Y21" i="40"/>
  <c r="X21" i="40"/>
  <c r="W21" i="40"/>
  <c r="V21" i="40"/>
  <c r="U21" i="40"/>
  <c r="T21" i="40"/>
  <c r="S21" i="40"/>
  <c r="R21" i="40"/>
  <c r="I21" i="40"/>
  <c r="H21" i="40"/>
  <c r="G21" i="40"/>
  <c r="F21" i="40"/>
  <c r="E21" i="40"/>
  <c r="D21" i="40"/>
  <c r="C21" i="40"/>
  <c r="B21" i="40"/>
  <c r="Z20" i="40"/>
  <c r="Y20" i="40"/>
  <c r="X20" i="40"/>
  <c r="W20" i="40"/>
  <c r="V20" i="40"/>
  <c r="U20" i="40"/>
  <c r="T20" i="40"/>
  <c r="S20" i="40"/>
  <c r="R20" i="40"/>
  <c r="I20" i="40"/>
  <c r="H20" i="40"/>
  <c r="G20" i="40"/>
  <c r="F20" i="40"/>
  <c r="E20" i="40"/>
  <c r="D20" i="40"/>
  <c r="C20" i="40"/>
  <c r="B20" i="40"/>
  <c r="Z19" i="40"/>
  <c r="Y19" i="40"/>
  <c r="X19" i="40"/>
  <c r="W19" i="40"/>
  <c r="V19" i="40"/>
  <c r="U19" i="40"/>
  <c r="T19" i="40"/>
  <c r="S19" i="40"/>
  <c r="R19" i="40"/>
  <c r="I19" i="40"/>
  <c r="H19" i="40"/>
  <c r="G19" i="40"/>
  <c r="F19" i="40"/>
  <c r="E19" i="40"/>
  <c r="D19" i="40"/>
  <c r="C19" i="40"/>
  <c r="B19" i="40"/>
  <c r="Z18" i="40"/>
  <c r="Y18" i="40"/>
  <c r="X18" i="40"/>
  <c r="W18" i="40"/>
  <c r="V18" i="40"/>
  <c r="U18" i="40"/>
  <c r="T18" i="40"/>
  <c r="S18" i="40"/>
  <c r="R18" i="40"/>
  <c r="I18" i="40"/>
  <c r="H18" i="40"/>
  <c r="G18" i="40"/>
  <c r="F18" i="40"/>
  <c r="E18" i="40"/>
  <c r="D18" i="40"/>
  <c r="C18" i="40"/>
  <c r="B18" i="40"/>
  <c r="Z17" i="40"/>
  <c r="Y17" i="40"/>
  <c r="X17" i="40"/>
  <c r="W17" i="40"/>
  <c r="V17" i="40"/>
  <c r="U17" i="40"/>
  <c r="T17" i="40"/>
  <c r="S17" i="40"/>
  <c r="R17" i="40"/>
  <c r="I17" i="40"/>
  <c r="H17" i="40"/>
  <c r="G17" i="40"/>
  <c r="F17" i="40"/>
  <c r="E17" i="40"/>
  <c r="D17" i="40"/>
  <c r="C17" i="40"/>
  <c r="B17" i="40"/>
  <c r="Z16" i="40"/>
  <c r="Y16" i="40"/>
  <c r="X16" i="40"/>
  <c r="W16" i="40"/>
  <c r="V16" i="40"/>
  <c r="U16" i="40"/>
  <c r="T16" i="40"/>
  <c r="S16" i="40"/>
  <c r="R16" i="40"/>
  <c r="I16" i="40"/>
  <c r="H16" i="40"/>
  <c r="G16" i="40"/>
  <c r="F16" i="40"/>
  <c r="E16" i="40"/>
  <c r="D16" i="40"/>
  <c r="C16" i="40"/>
  <c r="B16" i="40"/>
  <c r="Z15" i="40"/>
  <c r="Y15" i="40"/>
  <c r="X15" i="40"/>
  <c r="W15" i="40"/>
  <c r="V15" i="40"/>
  <c r="U15" i="40"/>
  <c r="T15" i="40"/>
  <c r="S15" i="40"/>
  <c r="R15" i="40"/>
  <c r="I15" i="40"/>
  <c r="H15" i="40"/>
  <c r="G15" i="40"/>
  <c r="F15" i="40"/>
  <c r="E15" i="40"/>
  <c r="D15" i="40"/>
  <c r="C15" i="40"/>
  <c r="B15" i="40"/>
  <c r="Z14" i="40"/>
  <c r="Y14" i="40"/>
  <c r="X14" i="40"/>
  <c r="W14" i="40"/>
  <c r="V14" i="40"/>
  <c r="U14" i="40"/>
  <c r="T14" i="40"/>
  <c r="S14" i="40"/>
  <c r="R14" i="40"/>
  <c r="I14" i="40"/>
  <c r="H14" i="40"/>
  <c r="G14" i="40"/>
  <c r="F14" i="40"/>
  <c r="E14" i="40"/>
  <c r="D14" i="40"/>
  <c r="C14" i="40"/>
  <c r="B14" i="40"/>
  <c r="Z13" i="40"/>
  <c r="Y13" i="40"/>
  <c r="X13" i="40"/>
  <c r="W13" i="40"/>
  <c r="V13" i="40"/>
  <c r="U13" i="40"/>
  <c r="T13" i="40"/>
  <c r="S13" i="40"/>
  <c r="R13" i="40"/>
  <c r="I13" i="40"/>
  <c r="H13" i="40"/>
  <c r="G13" i="40"/>
  <c r="F13" i="40"/>
  <c r="E13" i="40"/>
  <c r="D13" i="40"/>
  <c r="C13" i="40"/>
  <c r="B13" i="40"/>
  <c r="Z12" i="40"/>
  <c r="Y12" i="40"/>
  <c r="X12" i="40"/>
  <c r="W12" i="40"/>
  <c r="V12" i="40"/>
  <c r="U12" i="40"/>
  <c r="T12" i="40"/>
  <c r="S12" i="40"/>
  <c r="R12" i="40"/>
  <c r="I12" i="40"/>
  <c r="H12" i="40"/>
  <c r="G12" i="40"/>
  <c r="F12" i="40"/>
  <c r="E12" i="40"/>
  <c r="D12" i="40"/>
  <c r="C12" i="40"/>
  <c r="B12" i="40"/>
  <c r="Z11" i="40"/>
  <c r="Y11" i="40"/>
  <c r="X11" i="40"/>
  <c r="W11" i="40"/>
  <c r="V11" i="40"/>
  <c r="U11" i="40"/>
  <c r="T11" i="40"/>
  <c r="S11" i="40"/>
  <c r="R11" i="40"/>
  <c r="I11" i="40"/>
  <c r="H11" i="40"/>
  <c r="G11" i="40"/>
  <c r="F11" i="40"/>
  <c r="E11" i="40"/>
  <c r="D11" i="40"/>
  <c r="C11" i="40"/>
  <c r="B11" i="40"/>
  <c r="Z10" i="40"/>
  <c r="Y10" i="40"/>
  <c r="X10" i="40"/>
  <c r="W10" i="40"/>
  <c r="V10" i="40"/>
  <c r="U10" i="40"/>
  <c r="T10" i="40"/>
  <c r="S10" i="40"/>
  <c r="R10" i="40"/>
  <c r="I10" i="40"/>
  <c r="H10" i="40"/>
  <c r="G10" i="40"/>
  <c r="F10" i="40"/>
  <c r="E10" i="40"/>
  <c r="D10" i="40"/>
  <c r="C10" i="40"/>
  <c r="B10" i="40"/>
  <c r="Z9" i="40"/>
  <c r="Y9" i="40"/>
  <c r="X9" i="40"/>
  <c r="W9" i="40"/>
  <c r="V9" i="40"/>
  <c r="U9" i="40"/>
  <c r="T9" i="40"/>
  <c r="S9" i="40"/>
  <c r="R9" i="40"/>
  <c r="I9" i="40"/>
  <c r="H9" i="40"/>
  <c r="G9" i="40"/>
  <c r="F9" i="40"/>
  <c r="E9" i="40"/>
  <c r="D9" i="40"/>
  <c r="C9" i="40"/>
  <c r="B9" i="40"/>
  <c r="Z8" i="40"/>
  <c r="Y8" i="40"/>
  <c r="X8" i="40"/>
  <c r="W8" i="40"/>
  <c r="V8" i="40"/>
  <c r="U8" i="40"/>
  <c r="T8" i="40"/>
  <c r="S8" i="40"/>
  <c r="R8" i="40"/>
  <c r="I8" i="40"/>
  <c r="H8" i="40"/>
  <c r="G8" i="40"/>
  <c r="F8" i="40"/>
  <c r="E8" i="40"/>
  <c r="D8" i="40"/>
  <c r="C8" i="40"/>
  <c r="B8" i="40"/>
  <c r="S7" i="40"/>
  <c r="R7" i="40"/>
  <c r="B7" i="40"/>
  <c r="S6" i="40"/>
  <c r="R6" i="40"/>
  <c r="B6" i="40"/>
  <c r="J46" i="35"/>
  <c r="I46" i="35"/>
  <c r="H46" i="35"/>
  <c r="G46" i="35"/>
  <c r="F46" i="35"/>
  <c r="E46" i="35"/>
  <c r="D46" i="35"/>
  <c r="C46" i="35"/>
  <c r="I45" i="35"/>
  <c r="H45" i="35"/>
  <c r="G45" i="35"/>
  <c r="F45" i="35"/>
  <c r="E45" i="35"/>
  <c r="D45" i="35"/>
  <c r="C45" i="35"/>
  <c r="J44" i="35"/>
  <c r="I44" i="35"/>
  <c r="H44" i="35"/>
  <c r="G44" i="35"/>
  <c r="F44" i="35"/>
  <c r="E44" i="35"/>
  <c r="D44" i="35"/>
  <c r="C44" i="35"/>
  <c r="J43" i="35"/>
  <c r="I43" i="35"/>
  <c r="H43" i="35"/>
  <c r="G43" i="35"/>
  <c r="F43" i="35"/>
  <c r="E43" i="35"/>
  <c r="D43" i="35"/>
  <c r="C43" i="35"/>
  <c r="J42" i="35"/>
  <c r="I42" i="35"/>
  <c r="H42" i="35"/>
  <c r="G42" i="35"/>
  <c r="F42" i="35"/>
  <c r="E42" i="35"/>
  <c r="D42" i="35"/>
  <c r="C42" i="35"/>
  <c r="J41" i="35"/>
  <c r="I41" i="35"/>
  <c r="H41" i="35"/>
  <c r="G41" i="35"/>
  <c r="F41" i="35"/>
  <c r="E41" i="35"/>
  <c r="D41" i="35"/>
  <c r="C41" i="35"/>
  <c r="J40" i="35"/>
  <c r="I40" i="35"/>
  <c r="H40" i="35"/>
  <c r="G40" i="35"/>
  <c r="F40" i="35"/>
  <c r="E40" i="35"/>
  <c r="D40" i="35"/>
  <c r="C40" i="35"/>
  <c r="J39" i="35"/>
  <c r="I39" i="35"/>
  <c r="H39" i="35"/>
  <c r="G39" i="35"/>
  <c r="F39" i="35"/>
  <c r="E39" i="35"/>
  <c r="D39" i="35"/>
  <c r="C39" i="35"/>
  <c r="J38" i="35"/>
  <c r="I38" i="35"/>
  <c r="H38" i="35"/>
  <c r="G38" i="35"/>
  <c r="F38" i="35"/>
  <c r="E38" i="35"/>
  <c r="D38" i="35"/>
  <c r="C38" i="35"/>
  <c r="J37" i="35"/>
  <c r="I37" i="35"/>
  <c r="H37" i="35"/>
  <c r="G37" i="35"/>
  <c r="F37" i="35"/>
  <c r="E37" i="35"/>
  <c r="D37" i="35"/>
  <c r="C37" i="35"/>
  <c r="J36" i="35"/>
  <c r="I36" i="35"/>
  <c r="H36" i="35"/>
  <c r="G36" i="35"/>
  <c r="F36" i="35"/>
  <c r="E36" i="35"/>
  <c r="D36" i="35"/>
  <c r="C36" i="35"/>
  <c r="J35" i="35"/>
  <c r="I35" i="35"/>
  <c r="H35" i="35"/>
  <c r="G35" i="35"/>
  <c r="F35" i="35"/>
  <c r="E35" i="35"/>
  <c r="D35" i="35"/>
  <c r="C35" i="35"/>
  <c r="J34" i="35"/>
  <c r="I34" i="35"/>
  <c r="H34" i="35"/>
  <c r="G34" i="35"/>
  <c r="F34" i="35"/>
  <c r="E34" i="35"/>
  <c r="D34" i="35"/>
  <c r="C34" i="35"/>
  <c r="J33" i="35"/>
  <c r="I33" i="35"/>
  <c r="H33" i="35"/>
  <c r="G33" i="35"/>
  <c r="F33" i="35"/>
  <c r="E33" i="35"/>
  <c r="D33" i="35"/>
  <c r="C33" i="35"/>
  <c r="J32" i="35"/>
  <c r="I32" i="35"/>
  <c r="H32" i="35"/>
  <c r="G32" i="35"/>
  <c r="F32" i="35"/>
  <c r="E32" i="35"/>
  <c r="D32" i="35"/>
  <c r="C32" i="35"/>
  <c r="J31" i="35"/>
  <c r="I31" i="35"/>
  <c r="H31" i="35"/>
  <c r="G31" i="35"/>
  <c r="F31" i="35"/>
  <c r="E31" i="35"/>
  <c r="D31" i="35"/>
  <c r="C31" i="35"/>
  <c r="J30" i="35"/>
  <c r="I30" i="35"/>
  <c r="H30" i="35"/>
  <c r="G30" i="35"/>
  <c r="F30" i="35"/>
  <c r="E30" i="35"/>
  <c r="D30" i="35"/>
  <c r="C30" i="35"/>
  <c r="J29" i="35"/>
  <c r="I29" i="35"/>
  <c r="H29" i="35"/>
  <c r="G29" i="35"/>
  <c r="F29" i="35"/>
  <c r="E29" i="35"/>
  <c r="D29" i="35"/>
  <c r="C29" i="35"/>
  <c r="J28" i="35"/>
  <c r="I28" i="35"/>
  <c r="H28" i="35"/>
  <c r="G28" i="35"/>
  <c r="F28" i="35"/>
  <c r="E28" i="35"/>
  <c r="D28" i="35"/>
  <c r="C28" i="35"/>
  <c r="J27" i="35"/>
  <c r="I27" i="35"/>
  <c r="H27" i="35"/>
  <c r="G27" i="35"/>
  <c r="F27" i="35"/>
  <c r="E27" i="35"/>
  <c r="D27" i="35"/>
  <c r="C27" i="35"/>
  <c r="J26" i="35"/>
  <c r="I26" i="35"/>
  <c r="H26" i="35"/>
  <c r="G26" i="35"/>
  <c r="F26" i="35"/>
  <c r="E26" i="35"/>
  <c r="D26" i="35"/>
  <c r="C26" i="35"/>
  <c r="J25" i="35"/>
  <c r="I25" i="35"/>
  <c r="H25" i="35"/>
  <c r="G25" i="35"/>
  <c r="F25" i="35"/>
  <c r="E25" i="35"/>
  <c r="D25" i="35"/>
  <c r="C25" i="35"/>
  <c r="J24" i="35"/>
  <c r="I24" i="35"/>
  <c r="H24" i="35"/>
  <c r="G24" i="35"/>
  <c r="F24" i="35"/>
  <c r="E24" i="35"/>
  <c r="D24" i="35"/>
  <c r="C24" i="35"/>
  <c r="J23" i="35"/>
  <c r="I23" i="35"/>
  <c r="H23" i="35"/>
  <c r="G23" i="35"/>
  <c r="F23" i="35"/>
  <c r="E23" i="35"/>
  <c r="D23" i="35"/>
  <c r="C23" i="35"/>
  <c r="J22" i="35"/>
  <c r="I22" i="35"/>
  <c r="H22" i="35"/>
  <c r="G22" i="35"/>
  <c r="F22" i="35"/>
  <c r="E22" i="35"/>
  <c r="D22" i="35"/>
  <c r="C22" i="35"/>
  <c r="J21" i="35"/>
  <c r="I21" i="35"/>
  <c r="H21" i="35"/>
  <c r="G21" i="35"/>
  <c r="F21" i="35"/>
  <c r="E21" i="35"/>
  <c r="D21" i="35"/>
  <c r="C21" i="35"/>
  <c r="J20" i="35"/>
  <c r="I20" i="35"/>
  <c r="H20" i="35"/>
  <c r="G20" i="35"/>
  <c r="F20" i="35"/>
  <c r="E20" i="35"/>
  <c r="D20" i="35"/>
  <c r="C20" i="35"/>
  <c r="J19" i="35"/>
  <c r="I19" i="35"/>
  <c r="H19" i="35"/>
  <c r="G19" i="35"/>
  <c r="F19" i="35"/>
  <c r="E19" i="35"/>
  <c r="D19" i="35"/>
  <c r="C19" i="35"/>
  <c r="J18" i="35"/>
  <c r="I18" i="35"/>
  <c r="H18" i="35"/>
  <c r="G18" i="35"/>
  <c r="F18" i="35"/>
  <c r="E18" i="35"/>
  <c r="D18" i="35"/>
  <c r="C18" i="35"/>
  <c r="J17" i="35"/>
  <c r="I17" i="35"/>
  <c r="H17" i="35"/>
  <c r="G17" i="35"/>
  <c r="F17" i="35"/>
  <c r="E17" i="35"/>
  <c r="D17" i="35"/>
  <c r="C17" i="35"/>
  <c r="L16" i="35"/>
  <c r="K16" i="35"/>
  <c r="J16" i="35"/>
  <c r="I16" i="35"/>
  <c r="H16" i="35"/>
  <c r="G16" i="35"/>
  <c r="F16" i="35"/>
  <c r="E16" i="35"/>
  <c r="D16" i="35"/>
  <c r="C16" i="35"/>
  <c r="L15" i="35"/>
  <c r="K15" i="35"/>
  <c r="J15" i="35"/>
  <c r="I15" i="35"/>
  <c r="H15" i="35"/>
  <c r="G15" i="35"/>
  <c r="F15" i="35"/>
  <c r="E15" i="35"/>
  <c r="D15" i="35"/>
  <c r="C15" i="35"/>
  <c r="L14" i="35"/>
  <c r="K14" i="35"/>
  <c r="J14" i="35"/>
  <c r="I14" i="35"/>
  <c r="H14" i="35"/>
  <c r="G14" i="35"/>
  <c r="F14" i="35"/>
  <c r="E14" i="35"/>
  <c r="D14" i="35"/>
  <c r="C14" i="35"/>
  <c r="L13" i="35"/>
  <c r="K13" i="35"/>
  <c r="J13" i="35"/>
  <c r="I13" i="35"/>
  <c r="H13" i="35"/>
  <c r="G13" i="35"/>
  <c r="F13" i="35"/>
  <c r="E13" i="35"/>
  <c r="D13" i="35"/>
  <c r="C13" i="35"/>
  <c r="L12" i="35"/>
  <c r="K12" i="35"/>
  <c r="J12" i="35"/>
  <c r="I12" i="35"/>
  <c r="H12" i="35"/>
  <c r="G12" i="35"/>
  <c r="F12" i="35"/>
  <c r="E12" i="35"/>
  <c r="D12" i="35"/>
  <c r="C12" i="35"/>
  <c r="L11" i="35"/>
  <c r="K11" i="35"/>
  <c r="J11" i="35"/>
  <c r="I11" i="35"/>
  <c r="H11" i="35"/>
  <c r="G11" i="35"/>
  <c r="F11" i="35"/>
  <c r="E11" i="35"/>
  <c r="D11" i="35"/>
  <c r="C11" i="35"/>
  <c r="L10" i="35"/>
  <c r="K10" i="35"/>
  <c r="J10" i="35"/>
  <c r="I10" i="35"/>
  <c r="H10" i="35"/>
  <c r="G10" i="35"/>
  <c r="F10" i="35"/>
  <c r="E10" i="35"/>
  <c r="D10" i="35"/>
  <c r="C10" i="35"/>
  <c r="L9" i="35"/>
  <c r="K9" i="35"/>
  <c r="J9" i="35"/>
  <c r="I9" i="35"/>
  <c r="H9" i="35"/>
  <c r="G9" i="35"/>
  <c r="F9" i="35"/>
  <c r="E9" i="35"/>
  <c r="D9" i="35"/>
  <c r="C9" i="35"/>
  <c r="L8" i="35"/>
  <c r="K8" i="35"/>
  <c r="J8" i="35"/>
  <c r="I8" i="35"/>
  <c r="H8" i="35"/>
  <c r="G8" i="35"/>
  <c r="F8" i="35"/>
  <c r="E8" i="35"/>
  <c r="D8" i="35"/>
  <c r="C8" i="35"/>
  <c r="L7" i="35"/>
  <c r="K7" i="35"/>
  <c r="J7" i="35"/>
  <c r="I7" i="35"/>
  <c r="H7" i="35"/>
  <c r="G7" i="35"/>
  <c r="F7" i="35"/>
  <c r="E7" i="35"/>
  <c r="C7" i="35"/>
  <c r="AE24" i="47" l="1"/>
  <c r="AA24" i="47"/>
  <c r="Z4" i="47"/>
  <c r="B26" i="46" s="1"/>
  <c r="Z3" i="47"/>
  <c r="B4" i="46" s="1"/>
  <c r="Z2" i="47"/>
  <c r="B2" i="46" s="1"/>
  <c r="Z11" i="47"/>
  <c r="Z10" i="47"/>
  <c r="Z6" i="47"/>
  <c r="AH24" i="47"/>
  <c r="Z7" i="47"/>
  <c r="Z8" i="47"/>
  <c r="Z13" i="47"/>
  <c r="Z9" i="47"/>
  <c r="Z14" i="47"/>
  <c r="C5" i="39"/>
  <c r="B2" i="41" s="1"/>
  <c r="C3" i="39"/>
  <c r="C6" i="39"/>
  <c r="B2" i="42" s="1"/>
  <c r="C7" i="39"/>
  <c r="B2" i="43" s="1"/>
  <c r="C1" i="39"/>
  <c r="E2" i="34"/>
  <c r="C6" i="35" s="1"/>
  <c r="E3" i="34"/>
  <c r="F6" i="35" s="1"/>
  <c r="E4" i="34"/>
  <c r="I6" i="35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E254D3-DC22-4CE1-8E9B-278BD3A8A8A0}" name="Spørring - Tab_base" description="Tilkobling til spørringen Tab_base i arbeidsboken." type="100" refreshedVersion="7" minRefreshableVersion="5">
    <extLst>
      <ext xmlns:x15="http://schemas.microsoft.com/office/spreadsheetml/2010/11/main" uri="{DE250136-89BD-433C-8126-D09CA5730AF9}">
        <x15:connection id="69e34c3b-5b76-4fda-a04b-c461502683d5"/>
      </ext>
    </extLst>
  </connection>
  <connection id="2" xr16:uid="{DF92E3B6-6013-4258-AADF-5C0CF437DBEB}" keepAlive="1" name="ThisWorkbookDataModel" description="Datamodel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Tab_base].[Region].[All]}"/>
    <s v="{[Tab_base].[år].&amp;[2021]}"/>
    <s v="{[Tab_base].[Region].&amp;[Trøndelag Sør]}"/>
    <s v="{[Tab_base].[kommune].&amp;[Rennebu]}"/>
    <s v="{[Tab_base].[kommune].&amp;[Levanger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<sst xmlns="http://schemas.openxmlformats.org/spreadsheetml/2006/main" count="4466" uniqueCount="196">
  <si>
    <t>5001 Trondheim</t>
  </si>
  <si>
    <t>Trondheim</t>
  </si>
  <si>
    <t>Trøndelag</t>
  </si>
  <si>
    <t>Hitra</t>
  </si>
  <si>
    <t>5014 Frøya</t>
  </si>
  <si>
    <t>Frøya</t>
  </si>
  <si>
    <t>Ørland</t>
  </si>
  <si>
    <t>Åfjord</t>
  </si>
  <si>
    <t>5020 Osen</t>
  </si>
  <si>
    <t>Osen</t>
  </si>
  <si>
    <t>5021 Oppdal</t>
  </si>
  <si>
    <t>Oppdal</t>
  </si>
  <si>
    <t>5022 Rennebu</t>
  </si>
  <si>
    <t>Rennebu</t>
  </si>
  <si>
    <t>5025 Røros</t>
  </si>
  <si>
    <t>Røros</t>
  </si>
  <si>
    <t>5026 Holtålen</t>
  </si>
  <si>
    <t>Holtålen</t>
  </si>
  <si>
    <t>5027 Midtre Gauldal</t>
  </si>
  <si>
    <t>Midtre Gauldal</t>
  </si>
  <si>
    <t>5028 Melhus</t>
  </si>
  <si>
    <t>Melhus</t>
  </si>
  <si>
    <t>5029 Skaun</t>
  </si>
  <si>
    <t>Skaun</t>
  </si>
  <si>
    <t>5031 Malvik</t>
  </si>
  <si>
    <t>Malvik</t>
  </si>
  <si>
    <t>5032 Selbu</t>
  </si>
  <si>
    <t>Selbu</t>
  </si>
  <si>
    <t>5033 Tydal</t>
  </si>
  <si>
    <t>Tydal</t>
  </si>
  <si>
    <t>Steinkjer</t>
  </si>
  <si>
    <t>Namsos</t>
  </si>
  <si>
    <t>5034 Meråker</t>
  </si>
  <si>
    <t>Meråker</t>
  </si>
  <si>
    <t>5035 Stjørdal</t>
  </si>
  <si>
    <t>Stjørdal</t>
  </si>
  <si>
    <t>5036 Frosta</t>
  </si>
  <si>
    <t>Frosta</t>
  </si>
  <si>
    <t>5037 Levanger</t>
  </si>
  <si>
    <t>Levanger</t>
  </si>
  <si>
    <t>5038 Verdal</t>
  </si>
  <si>
    <t>Verdal</t>
  </si>
  <si>
    <t>5041 Snåsa</t>
  </si>
  <si>
    <t>Snåsa</t>
  </si>
  <si>
    <t>5042 Lierne</t>
  </si>
  <si>
    <t>Lierne</t>
  </si>
  <si>
    <t>5043 Røyrvik</t>
  </si>
  <si>
    <t>Røyrvik</t>
  </si>
  <si>
    <t>5045 Grong</t>
  </si>
  <si>
    <t>Grong</t>
  </si>
  <si>
    <t>5046 Høylandet</t>
  </si>
  <si>
    <t>Høylandet</t>
  </si>
  <si>
    <t>5047 Overhalla</t>
  </si>
  <si>
    <t>Overhalla</t>
  </si>
  <si>
    <t>5049 Flatanger</t>
  </si>
  <si>
    <t>Flatanger</t>
  </si>
  <si>
    <t>5052 Leka</t>
  </si>
  <si>
    <t>Leka</t>
  </si>
  <si>
    <t>5053 Inderøy</t>
  </si>
  <si>
    <t>Inderøy</t>
  </si>
  <si>
    <t>5054 Indre Fosen</t>
  </si>
  <si>
    <t>Indre Fosen</t>
  </si>
  <si>
    <t>Rindal</t>
  </si>
  <si>
    <t>5061 Rindal</t>
  </si>
  <si>
    <t>år</t>
  </si>
  <si>
    <t>Heim</t>
  </si>
  <si>
    <t>Orkland</t>
  </si>
  <si>
    <t>Nærøysund</t>
  </si>
  <si>
    <t>5055 Heim</t>
  </si>
  <si>
    <t>5006 Steinkjer</t>
  </si>
  <si>
    <t>5007 Namsos</t>
  </si>
  <si>
    <t>5059 Orkland</t>
  </si>
  <si>
    <t>5056 Hitra</t>
  </si>
  <si>
    <t>5057 Ørland</t>
  </si>
  <si>
    <t>5058 Åfjord</t>
  </si>
  <si>
    <t>5060 Nærøysund</t>
  </si>
  <si>
    <t>leverandører</t>
  </si>
  <si>
    <t>melkeleveranse</t>
  </si>
  <si>
    <t>Radetiketter</t>
  </si>
  <si>
    <t>Totalsum</t>
  </si>
  <si>
    <t>Kolonneetiketter</t>
  </si>
  <si>
    <t>5044 Namskogan</t>
  </si>
  <si>
    <t>Region</t>
  </si>
  <si>
    <t>Kommune</t>
  </si>
  <si>
    <t>knr kommune</t>
  </si>
  <si>
    <t>kommune</t>
  </si>
  <si>
    <t>Namskogan</t>
  </si>
  <si>
    <t>gjennomsnitt</t>
  </si>
  <si>
    <t>Base</t>
  </si>
  <si>
    <t>(Alle)</t>
  </si>
  <si>
    <t>Summer av leverandører</t>
  </si>
  <si>
    <t>Summer av melkeleveranse</t>
  </si>
  <si>
    <t>All</t>
  </si>
  <si>
    <t>Kilde:TINE Råvare</t>
  </si>
  <si>
    <t>Sum leverandører</t>
  </si>
  <si>
    <t>Kilde: TINE Råvare</t>
  </si>
  <si>
    <t>Sum melkemengde</t>
  </si>
  <si>
    <t>Gj.snitt alle kom.</t>
  </si>
  <si>
    <t>Kilde TINE Råvare</t>
  </si>
  <si>
    <t>Sum leveranse</t>
  </si>
  <si>
    <t>Sum prod</t>
  </si>
  <si>
    <t>Inn-Trøndelag</t>
  </si>
  <si>
    <t>Namdalsregionen</t>
  </si>
  <si>
    <t>Orkdalsregionen</t>
  </si>
  <si>
    <t>Trøndelag Sør</t>
  </si>
  <si>
    <t>Værnesregionen</t>
  </si>
  <si>
    <t>Fosenregionen</t>
  </si>
  <si>
    <t>(Flere elementer)</t>
  </si>
  <si>
    <t>flere regioner</t>
  </si>
  <si>
    <t>Leverandører</t>
  </si>
  <si>
    <t>Gj.snitt</t>
  </si>
  <si>
    <t>Melke-mengde</t>
  </si>
  <si>
    <t>Leveran-dører</t>
  </si>
  <si>
    <t>Kilde: TINE råvare</t>
  </si>
  <si>
    <t>Antall melkeleverandører regionvis i Trøndelag 1995 - 2021</t>
  </si>
  <si>
    <t>Endring i antall melkeleverandører i Trøndelag regionvis 1995 - 2021 i prosent (1995 = 100 %)</t>
  </si>
  <si>
    <t>Endring i innveid melkemengde til meieri i Trøndelag regionvis 1995 - 2021 i prosent (1995 = 100 %)</t>
  </si>
  <si>
    <t>Endring i gjennomsnittlig melkeleveranse per leverandør regionvis i Trøndelag i prosent (1995 = 100 %)</t>
  </si>
  <si>
    <t>År</t>
  </si>
  <si>
    <t>Fosen-regionen</t>
  </si>
  <si>
    <t>Namdals-regionen</t>
  </si>
  <si>
    <t>Værnes-regionen</t>
  </si>
  <si>
    <t>Orkdals-regionen</t>
  </si>
  <si>
    <t>Innveid melkemengde til meieri regionvis i Trøndelag 1995 - 2021 i tusen liter</t>
  </si>
  <si>
    <t>Gjennomsnittlig levert melkemengde per leverandør regionvis i Trøndelag 1995 - 2021 i tusen liter</t>
  </si>
  <si>
    <t>Melkemengde</t>
  </si>
  <si>
    <t>Gj. Snitt</t>
  </si>
  <si>
    <t>Antall</t>
  </si>
  <si>
    <t>Regionvise melkeleveranser i Trøndelag 1995 - 2021</t>
  </si>
  <si>
    <t>leveranser</t>
  </si>
  <si>
    <t>gjsnitt</t>
  </si>
  <si>
    <t>Sortert fra største til minste verdi</t>
  </si>
  <si>
    <t>Alle kommuner</t>
  </si>
  <si>
    <t>Antall melkeleverandører og innveid melkemengde 1995 - 2021</t>
  </si>
  <si>
    <t>Endring i antall melkelevernadører og melkemengde 1995 - 2021 i prosent</t>
  </si>
  <si>
    <t>Regionvise andeler av leverandører og melkemengde i %</t>
  </si>
  <si>
    <t>Regionvis fordeling av innveid melkemengde i Trøndelag 1995 - 2021 i prosent (hele fylket = 100 %)</t>
  </si>
  <si>
    <t>Regionvis foredeling av melkeleverandører i Trøndelag 1995 - 2021 i prosent (hele fylket = 100 %)</t>
  </si>
  <si>
    <t>leveranse</t>
  </si>
  <si>
    <t>Gjennomsnitt</t>
  </si>
  <si>
    <t>flere kommuner</t>
  </si>
  <si>
    <t>Dia gjennomsnittsleveranse</t>
  </si>
  <si>
    <t>Andel leverandører</t>
  </si>
  <si>
    <t>Andel melkeleveranser</t>
  </si>
  <si>
    <t>gj.snitt leveranse</t>
  </si>
  <si>
    <t>Utvikling</t>
  </si>
  <si>
    <t>Leverandører og gj.snitt leveranse</t>
  </si>
  <si>
    <t>antall leverandører</t>
  </si>
  <si>
    <t>leveranse i tusen liter</t>
  </si>
  <si>
    <t>nr</t>
  </si>
  <si>
    <t>år 2021</t>
  </si>
  <si>
    <t>år 1995</t>
  </si>
  <si>
    <t>2021</t>
  </si>
  <si>
    <t>Prod 1995</t>
  </si>
  <si>
    <t>Leveranse 1995</t>
  </si>
  <si>
    <t>Gj.snitt 1995</t>
  </si>
  <si>
    <t>Prod 2021</t>
  </si>
  <si>
    <t>Leveranse 2021</t>
  </si>
  <si>
    <t>Gj.snitt 2021</t>
  </si>
  <si>
    <t>2021 gjsn</t>
  </si>
  <si>
    <t>2021 leveranse</t>
  </si>
  <si>
    <t>endr plass</t>
  </si>
  <si>
    <t>endr prod</t>
  </si>
  <si>
    <t>endr prod2</t>
  </si>
  <si>
    <t>endr lev%</t>
  </si>
  <si>
    <t>Produsenter</t>
  </si>
  <si>
    <t>Melkeleveranse</t>
  </si>
  <si>
    <t>Gj.snitt leveranse</t>
  </si>
  <si>
    <t>Om talla</t>
  </si>
  <si>
    <t>Talla baserer seg på innveid melkemengde til melkemottak/meieri.</t>
  </si>
  <si>
    <t>Melk som er lokalt foredlet er ikke med i beregningene</t>
  </si>
  <si>
    <t>Kilde til talla her er TINE Råvare</t>
  </si>
  <si>
    <t>Antall melkepodusenter /hentepunkt</t>
  </si>
  <si>
    <r>
      <rPr>
        <b/>
        <i/>
        <sz val="12"/>
        <color rgb="FFC00000"/>
        <rFont val="Calibri"/>
        <family val="2"/>
        <scheme val="minor"/>
      </rPr>
      <t>Merk</t>
    </r>
    <r>
      <rPr>
        <sz val="12"/>
        <color rgb="FFC00000"/>
        <rFont val="Calibri"/>
        <family val="2"/>
        <scheme val="minor"/>
      </rPr>
      <t>: Ved eierskifte blir både den tidligere og nye eieren regnet med som produsenter - dvs i statistikken blir det to leverandører</t>
    </r>
  </si>
  <si>
    <t>Dette fører til at det samla leverandørtallet for hele året kan bli noe høyere enn det faktisk har vært</t>
  </si>
  <si>
    <t>Kontaktperson:</t>
  </si>
  <si>
    <t>tlf 919 12 920 /  73 19 92 72</t>
  </si>
  <si>
    <t>Statsforvalteren i Trøndelag</t>
  </si>
  <si>
    <t>Anstein Lyngstad</t>
  </si>
  <si>
    <t>anstein.lyngstad@statsforvalteren.no</t>
  </si>
  <si>
    <t>Sliceren gir muligheter til å velge ulike kombinasjoner  av kommuner og regioner</t>
  </si>
  <si>
    <t>Excel blir på det viset et kraftig analyseverktøy</t>
  </si>
  <si>
    <t>Ingenting blir sletta om en gjør feil</t>
  </si>
  <si>
    <t>Greit å vite om filtere i slicer</t>
  </si>
  <si>
    <t>Ctrl-tasten virker på samme måte som låsen på filterknappene</t>
  </si>
  <si>
    <t>7734 Steinkjer</t>
  </si>
  <si>
    <t>Endring 1995 - 2021 av antall leverandører, leveranser og gjennonsnittlig melkeleveranse i prosent (1995 = 100 %)</t>
  </si>
  <si>
    <t>produsenter</t>
  </si>
  <si>
    <t>Her blir alle som har levert melk i kalenderåret regnet med</t>
  </si>
  <si>
    <t>Merk: Snillfjord kommune er lagt sammen med Orkland 1995 - 2019. Fra 2020 har en tall for ny kommunestruktur</t>
  </si>
  <si>
    <t>Bruk av slicer (Trykknapper for valg av verdier)</t>
  </si>
  <si>
    <t>johan.sandberg@outlook com</t>
  </si>
  <si>
    <t>Utarbeidet av J. Sandberg</t>
  </si>
  <si>
    <t>Hvis sliceren er treg, trykk to ganger på den aktuelle knappen</t>
  </si>
  <si>
    <t>Kontakt for oppsettet</t>
  </si>
  <si>
    <t>Landbruksavdelingen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</si>
</sst>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-* #,##0_-;\-* #,##0_-;_-* &quot;-&quot;??_-;_-@_-"/>
    <numFmt numFmtId="165" formatCode="0.0\ %"/>
    <numFmt numFmtId="166" formatCode="0_ ;[Red]\-0\ "/>
  </numFmts>
  <fonts count="35" x14ac:knownFonts="1"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8"/>
      <name val="Calibri"/>
      <family val="2"/>
      <scheme val="minor"/>
    </font>
    <font>
      <sz val="9"/>
      <color theme="5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9"/>
      <color theme="8" tint="-0.249977111117893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color theme="4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6.5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9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2"/>
      <color rgb="FFC00000"/>
      <name val="Calibri"/>
      <family val="2"/>
      <scheme val="minor"/>
    </font>
    <font>
      <u/>
      <sz val="6.5"/>
      <color theme="8" tint="0.39997558519241921"/>
      <name val="Calibri"/>
      <family val="2"/>
      <scheme val="minor"/>
    </font>
    <font>
      <sz val="6.5"/>
      <color theme="0" tint="-0.34998626667073579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16">
    <xf numFmtId="0" fontId="0" fillId="0" borderId="0" xfId="0"/>
    <xf numFmtId="0" fontId="0" fillId="3" borderId="2" xfId="0" applyFont="1" applyFill="1" applyBorder="1"/>
    <xf numFmtId="0" fontId="0" fillId="4" borderId="0" xfId="0" applyFill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5" fillId="5" borderId="2" xfId="0" applyFont="1" applyFill="1" applyBorder="1"/>
    <xf numFmtId="0" fontId="0" fillId="6" borderId="2" xfId="0" applyFont="1" applyFill="1" applyBorder="1"/>
    <xf numFmtId="0" fontId="0" fillId="0" borderId="2" xfId="0" applyFont="1" applyBorder="1"/>
    <xf numFmtId="0" fontId="0" fillId="0" borderId="3" xfId="0" applyFont="1" applyBorder="1"/>
    <xf numFmtId="0" fontId="0" fillId="0" borderId="1" xfId="0" applyFont="1" applyBorder="1"/>
    <xf numFmtId="3" fontId="5" fillId="5" borderId="5" xfId="0" applyNumberFormat="1" applyFont="1" applyFill="1" applyBorder="1"/>
    <xf numFmtId="3" fontId="5" fillId="5" borderId="0" xfId="0" applyNumberFormat="1" applyFont="1" applyFill="1" applyBorder="1"/>
    <xf numFmtId="3" fontId="0" fillId="6" borderId="5" xfId="0" applyNumberFormat="1" applyFont="1" applyFill="1" applyBorder="1"/>
    <xf numFmtId="3" fontId="0" fillId="0" borderId="0" xfId="0" applyNumberFormat="1"/>
    <xf numFmtId="3" fontId="0" fillId="0" borderId="5" xfId="0" applyNumberFormat="1" applyFont="1" applyBorder="1"/>
    <xf numFmtId="3" fontId="0" fillId="0" borderId="4" xfId="0" applyNumberFormat="1" applyFont="1" applyBorder="1"/>
    <xf numFmtId="3" fontId="5" fillId="5" borderId="2" xfId="0" applyNumberFormat="1" applyFont="1" applyFill="1" applyBorder="1"/>
    <xf numFmtId="3" fontId="0" fillId="6" borderId="2" xfId="0" applyNumberFormat="1" applyFont="1" applyFill="1" applyBorder="1"/>
    <xf numFmtId="3" fontId="0" fillId="0" borderId="2" xfId="0" applyNumberFormat="1" applyFont="1" applyBorder="1"/>
    <xf numFmtId="3" fontId="0" fillId="0" borderId="1" xfId="0" applyNumberFormat="1" applyFont="1" applyBorder="1"/>
    <xf numFmtId="164" fontId="0" fillId="0" borderId="0" xfId="0" applyNumberFormat="1"/>
    <xf numFmtId="0" fontId="7" fillId="7" borderId="0" xfId="0" applyFont="1" applyFill="1"/>
    <xf numFmtId="0" fontId="0" fillId="7" borderId="0" xfId="0" applyFill="1"/>
    <xf numFmtId="3" fontId="0" fillId="7" borderId="0" xfId="0" applyNumberFormat="1" applyFill="1"/>
    <xf numFmtId="0" fontId="0" fillId="8" borderId="0" xfId="0" applyFill="1" applyAlignment="1">
      <alignment vertical="center"/>
    </xf>
    <xf numFmtId="0" fontId="0" fillId="8" borderId="0" xfId="0" applyFill="1"/>
    <xf numFmtId="164" fontId="0" fillId="8" borderId="0" xfId="1" applyNumberFormat="1" applyFont="1" applyFill="1" applyAlignment="1">
      <alignment vertical="center"/>
    </xf>
    <xf numFmtId="0" fontId="8" fillId="9" borderId="7" xfId="0" applyFont="1" applyFill="1" applyBorder="1" applyAlignment="1">
      <alignment vertical="center"/>
    </xf>
    <xf numFmtId="0" fontId="0" fillId="9" borderId="7" xfId="0" applyFill="1" applyBorder="1" applyAlignment="1">
      <alignment vertical="center"/>
    </xf>
    <xf numFmtId="0" fontId="9" fillId="9" borderId="6" xfId="0" applyFont="1" applyFill="1" applyBorder="1" applyAlignment="1">
      <alignment vertical="center"/>
    </xf>
    <xf numFmtId="0" fontId="0" fillId="9" borderId="6" xfId="0" applyFill="1" applyBorder="1" applyAlignment="1">
      <alignment vertical="center"/>
    </xf>
    <xf numFmtId="0" fontId="6" fillId="9" borderId="6" xfId="0" applyFont="1" applyFill="1" applyBorder="1" applyAlignment="1">
      <alignment horizontal="left" vertical="center"/>
    </xf>
    <xf numFmtId="0" fontId="6" fillId="9" borderId="6" xfId="0" applyFont="1" applyFill="1" applyBorder="1" applyAlignment="1">
      <alignment horizontal="center" vertical="center"/>
    </xf>
    <xf numFmtId="0" fontId="0" fillId="9" borderId="0" xfId="0" applyFill="1" applyAlignment="1">
      <alignment vertical="center"/>
    </xf>
    <xf numFmtId="164" fontId="0" fillId="9" borderId="0" xfId="1" applyNumberFormat="1" applyFont="1" applyFill="1" applyAlignment="1">
      <alignment vertical="center"/>
    </xf>
    <xf numFmtId="0" fontId="9" fillId="0" borderId="0" xfId="0" applyFont="1"/>
    <xf numFmtId="0" fontId="9" fillId="8" borderId="0" xfId="0" applyFont="1" applyFill="1" applyAlignment="1">
      <alignment vertical="center"/>
    </xf>
    <xf numFmtId="164" fontId="9" fillId="8" borderId="0" xfId="1" applyNumberFormat="1" applyFont="1" applyFill="1" applyAlignment="1">
      <alignment vertical="center"/>
    </xf>
    <xf numFmtId="0" fontId="9" fillId="8" borderId="0" xfId="0" applyFont="1" applyFill="1"/>
    <xf numFmtId="0" fontId="9" fillId="9" borderId="0" xfId="0" applyFont="1" applyFill="1" applyAlignment="1">
      <alignment vertical="center"/>
    </xf>
    <xf numFmtId="0" fontId="8" fillId="9" borderId="8" xfId="0" applyFont="1" applyFill="1" applyBorder="1" applyAlignment="1">
      <alignment vertical="center"/>
    </xf>
    <xf numFmtId="0" fontId="0" fillId="9" borderId="8" xfId="0" applyFill="1" applyBorder="1" applyAlignment="1">
      <alignment vertical="center"/>
    </xf>
    <xf numFmtId="0" fontId="9" fillId="9" borderId="8" xfId="0" applyFont="1" applyFill="1" applyBorder="1" applyAlignment="1">
      <alignment vertical="center"/>
    </xf>
    <xf numFmtId="0" fontId="10" fillId="6" borderId="2" xfId="0" applyFont="1" applyFill="1" applyBorder="1"/>
    <xf numFmtId="0" fontId="3" fillId="0" borderId="2" xfId="0" applyFont="1" applyBorder="1"/>
    <xf numFmtId="0" fontId="3" fillId="6" borderId="2" xfId="0" applyFont="1" applyFill="1" applyBorder="1"/>
    <xf numFmtId="0" fontId="11" fillId="0" borderId="2" xfId="0" applyFont="1" applyBorder="1"/>
    <xf numFmtId="0" fontId="12" fillId="6" borderId="2" xfId="0" applyFont="1" applyFill="1" applyBorder="1"/>
    <xf numFmtId="0" fontId="13" fillId="0" borderId="2" xfId="0" applyFont="1" applyBorder="1"/>
    <xf numFmtId="0" fontId="14" fillId="6" borderId="2" xfId="0" applyFont="1" applyFill="1" applyBorder="1"/>
    <xf numFmtId="0" fontId="15" fillId="6" borderId="2" xfId="0" applyFont="1" applyFill="1" applyBorder="1"/>
    <xf numFmtId="0" fontId="15" fillId="0" borderId="2" xfId="0" applyFont="1" applyBorder="1"/>
    <xf numFmtId="0" fontId="16" fillId="0" borderId="2" xfId="0" applyFont="1" applyBorder="1"/>
    <xf numFmtId="0" fontId="12" fillId="0" borderId="2" xfId="0" applyFont="1" applyBorder="1"/>
    <xf numFmtId="3" fontId="3" fillId="6" borderId="2" xfId="0" applyNumberFormat="1" applyFont="1" applyFill="1" applyBorder="1"/>
    <xf numFmtId="3" fontId="3" fillId="6" borderId="5" xfId="0" applyNumberFormat="1" applyFont="1" applyFill="1" applyBorder="1"/>
    <xf numFmtId="0" fontId="2" fillId="11" borderId="2" xfId="0" applyFont="1" applyFill="1" applyBorder="1"/>
    <xf numFmtId="0" fontId="3" fillId="0" borderId="2" xfId="0" applyFont="1" applyFill="1" applyBorder="1"/>
    <xf numFmtId="0" fontId="0" fillId="2" borderId="2" xfId="0" applyFont="1" applyFill="1" applyBorder="1"/>
    <xf numFmtId="0" fontId="0" fillId="12" borderId="2" xfId="0" applyFont="1" applyFill="1" applyBorder="1"/>
    <xf numFmtId="0" fontId="3" fillId="13" borderId="2" xfId="0" applyFont="1" applyFill="1" applyBorder="1"/>
    <xf numFmtId="0" fontId="17" fillId="10" borderId="2" xfId="0" applyFont="1" applyFill="1" applyBorder="1"/>
    <xf numFmtId="3" fontId="3" fillId="0" borderId="2" xfId="0" applyNumberFormat="1" applyFont="1" applyBorder="1"/>
    <xf numFmtId="0" fontId="15" fillId="2" borderId="2" xfId="0" applyFont="1" applyFill="1" applyBorder="1"/>
    <xf numFmtId="0" fontId="0" fillId="11" borderId="2" xfId="0" applyFont="1" applyFill="1" applyBorder="1"/>
    <xf numFmtId="3" fontId="15" fillId="6" borderId="2" xfId="0" applyNumberFormat="1" applyFont="1" applyFill="1" applyBorder="1"/>
    <xf numFmtId="3" fontId="15" fillId="6" borderId="5" xfId="0" applyNumberFormat="1" applyFont="1" applyFill="1" applyBorder="1"/>
    <xf numFmtId="0" fontId="0" fillId="3" borderId="0" xfId="0" applyFill="1"/>
    <xf numFmtId="1" fontId="0" fillId="9" borderId="0" xfId="0" applyNumberFormat="1" applyFill="1" applyAlignment="1">
      <alignment vertical="center"/>
    </xf>
    <xf numFmtId="1" fontId="0" fillId="8" borderId="0" xfId="0" applyNumberFormat="1" applyFill="1" applyAlignment="1">
      <alignment vertical="center"/>
    </xf>
    <xf numFmtId="0" fontId="6" fillId="9" borderId="8" xfId="0" applyFont="1" applyFill="1" applyBorder="1" applyAlignment="1">
      <alignment vertical="center" wrapText="1"/>
    </xf>
    <xf numFmtId="0" fontId="6" fillId="9" borderId="8" xfId="0" applyFont="1" applyFill="1" applyBorder="1" applyAlignment="1">
      <alignment horizontal="right" vertical="center" wrapText="1"/>
    </xf>
    <xf numFmtId="0" fontId="6" fillId="8" borderId="0" xfId="0" applyFont="1" applyFill="1" applyAlignment="1">
      <alignment vertical="center" wrapText="1"/>
    </xf>
    <xf numFmtId="0" fontId="18" fillId="8" borderId="0" xfId="0" applyFont="1" applyFill="1" applyAlignment="1">
      <alignment horizontal="left" vertical="center"/>
    </xf>
    <xf numFmtId="0" fontId="9" fillId="0" borderId="0" xfId="0" pivotButton="1" applyFont="1"/>
    <xf numFmtId="0" fontId="9" fillId="0" borderId="0" xfId="0" applyFont="1" applyAlignment="1">
      <alignment horizontal="left"/>
    </xf>
    <xf numFmtId="3" fontId="9" fillId="0" borderId="0" xfId="0" applyNumberFormat="1" applyFont="1"/>
    <xf numFmtId="0" fontId="19" fillId="0" borderId="0" xfId="0" applyFont="1"/>
    <xf numFmtId="1" fontId="9" fillId="0" borderId="0" xfId="0" applyNumberFormat="1" applyFont="1"/>
    <xf numFmtId="0" fontId="9" fillId="4" borderId="0" xfId="0" applyFont="1" applyFill="1"/>
    <xf numFmtId="9" fontId="9" fillId="0" borderId="0" xfId="0" applyNumberFormat="1" applyFont="1"/>
    <xf numFmtId="0" fontId="9" fillId="7" borderId="0" xfId="0" applyFont="1" applyFill="1"/>
    <xf numFmtId="0" fontId="0" fillId="8" borderId="0" xfId="0" applyFill="1" applyAlignment="1">
      <alignment horizontal="left" vertical="center"/>
    </xf>
    <xf numFmtId="0" fontId="0" fillId="8" borderId="0" xfId="0" applyFill="1" applyAlignment="1">
      <alignment horizontal="left"/>
    </xf>
    <xf numFmtId="3" fontId="0" fillId="8" borderId="0" xfId="0" applyNumberFormat="1" applyFill="1" applyAlignment="1">
      <alignment vertical="center"/>
    </xf>
    <xf numFmtId="9" fontId="0" fillId="8" borderId="0" xfId="0" applyNumberFormat="1" applyFill="1" applyAlignment="1">
      <alignment vertical="center"/>
    </xf>
    <xf numFmtId="3" fontId="0" fillId="8" borderId="0" xfId="0" applyNumberFormat="1" applyFill="1" applyAlignment="1">
      <alignment horizontal="left" vertical="center"/>
    </xf>
    <xf numFmtId="3" fontId="20" fillId="8" borderId="0" xfId="0" applyNumberFormat="1" applyFont="1" applyFill="1" applyAlignment="1">
      <alignment horizontal="left" vertical="center"/>
    </xf>
    <xf numFmtId="0" fontId="20" fillId="8" borderId="0" xfId="0" applyFont="1" applyFill="1" applyAlignment="1">
      <alignment horizontal="left"/>
    </xf>
    <xf numFmtId="0" fontId="20" fillId="8" borderId="0" xfId="0" applyFont="1" applyFill="1" applyBorder="1" applyAlignment="1">
      <alignment horizontal="center" vertical="center" wrapText="1"/>
    </xf>
    <xf numFmtId="3" fontId="0" fillId="8" borderId="0" xfId="0" applyNumberFormat="1" applyFill="1" applyBorder="1" applyAlignment="1">
      <alignment vertical="center"/>
    </xf>
    <xf numFmtId="0" fontId="0" fillId="8" borderId="0" xfId="0" applyFill="1" applyBorder="1" applyAlignment="1">
      <alignment horizontal="left" vertical="center"/>
    </xf>
    <xf numFmtId="0" fontId="0" fillId="8" borderId="0" xfId="0" applyFill="1" applyBorder="1" applyAlignment="1">
      <alignment vertical="center"/>
    </xf>
    <xf numFmtId="0" fontId="20" fillId="8" borderId="0" xfId="0" applyFont="1" applyFill="1" applyBorder="1" applyAlignment="1">
      <alignment horizontal="left" vertical="center"/>
    </xf>
    <xf numFmtId="0" fontId="0" fillId="0" borderId="0" xfId="0" applyNumberFormat="1"/>
    <xf numFmtId="0" fontId="0" fillId="9" borderId="8" xfId="0" applyFont="1" applyFill="1" applyBorder="1" applyAlignment="1">
      <alignment horizontal="left" vertical="center"/>
    </xf>
    <xf numFmtId="0" fontId="0" fillId="9" borderId="8" xfId="0" applyFont="1" applyFill="1" applyBorder="1" applyAlignment="1">
      <alignment horizontal="center" vertical="center"/>
    </xf>
    <xf numFmtId="0" fontId="0" fillId="8" borderId="0" xfId="0" applyFont="1" applyFill="1" applyAlignment="1">
      <alignment horizontal="center" vertical="center"/>
    </xf>
    <xf numFmtId="0" fontId="0" fillId="8" borderId="0" xfId="0" applyFont="1" applyFill="1" applyAlignment="1">
      <alignment vertical="center"/>
    </xf>
    <xf numFmtId="0" fontId="0" fillId="8" borderId="0" xfId="0" applyFont="1" applyFill="1"/>
    <xf numFmtId="0" fontId="0" fillId="9" borderId="0" xfId="0" applyFont="1" applyFill="1" applyAlignment="1">
      <alignment vertical="center"/>
    </xf>
    <xf numFmtId="0" fontId="8" fillId="9" borderId="0" xfId="0" applyFont="1" applyFill="1" applyBorder="1" applyAlignment="1">
      <alignment horizontal="left" vertical="center"/>
    </xf>
    <xf numFmtId="0" fontId="1" fillId="9" borderId="0" xfId="0" applyFont="1" applyFill="1" applyBorder="1" applyAlignment="1">
      <alignment horizontal="left" vertical="center"/>
    </xf>
    <xf numFmtId="9" fontId="0" fillId="0" borderId="0" xfId="0" applyNumberFormat="1"/>
    <xf numFmtId="9" fontId="0" fillId="9" borderId="0" xfId="2" applyFont="1" applyFill="1" applyAlignment="1">
      <alignment vertical="center"/>
    </xf>
    <xf numFmtId="0" fontId="0" fillId="9" borderId="6" xfId="0" applyFill="1" applyBorder="1" applyAlignment="1">
      <alignment vertical="top"/>
    </xf>
    <xf numFmtId="0" fontId="0" fillId="8" borderId="0" xfId="0" applyFill="1" applyAlignment="1">
      <alignment vertical="top"/>
    </xf>
    <xf numFmtId="0" fontId="9" fillId="9" borderId="0" xfId="0" applyFont="1" applyFill="1" applyAlignment="1">
      <alignment vertical="top"/>
    </xf>
    <xf numFmtId="3" fontId="0" fillId="9" borderId="0" xfId="0" applyNumberFormat="1" applyFont="1" applyFill="1" applyAlignment="1">
      <alignment vertical="center"/>
    </xf>
    <xf numFmtId="3" fontId="0" fillId="8" borderId="0" xfId="0" applyNumberFormat="1" applyFont="1" applyFill="1" applyBorder="1" applyAlignment="1">
      <alignment vertical="center"/>
    </xf>
    <xf numFmtId="3" fontId="0" fillId="8" borderId="0" xfId="0" applyNumberFormat="1" applyFont="1" applyFill="1" applyAlignment="1">
      <alignment vertical="center"/>
    </xf>
    <xf numFmtId="9" fontId="0" fillId="9" borderId="0" xfId="0" applyNumberFormat="1" applyFont="1" applyFill="1" applyAlignment="1">
      <alignment vertical="center"/>
    </xf>
    <xf numFmtId="0" fontId="0" fillId="8" borderId="0" xfId="0" applyFont="1" applyFill="1" applyBorder="1" applyAlignment="1">
      <alignment vertical="center"/>
    </xf>
    <xf numFmtId="0" fontId="6" fillId="0" borderId="0" xfId="0" applyFont="1"/>
    <xf numFmtId="0" fontId="0" fillId="0" borderId="0" xfId="0" applyAlignment="1">
      <alignment wrapText="1"/>
    </xf>
    <xf numFmtId="0" fontId="9" fillId="0" borderId="0" xfId="0" applyFont="1" applyAlignment="1">
      <alignment wrapText="1"/>
    </xf>
    <xf numFmtId="0" fontId="9" fillId="0" borderId="0" xfId="0" pivotButton="1" applyFont="1" applyAlignment="1">
      <alignment wrapText="1"/>
    </xf>
    <xf numFmtId="3" fontId="21" fillId="9" borderId="8" xfId="0" applyNumberFormat="1" applyFont="1" applyFill="1" applyBorder="1" applyAlignment="1">
      <alignment vertical="center"/>
    </xf>
    <xf numFmtId="0" fontId="21" fillId="9" borderId="8" xfId="0" applyFont="1" applyFill="1" applyBorder="1" applyAlignment="1">
      <alignment vertical="center"/>
    </xf>
    <xf numFmtId="9" fontId="21" fillId="9" borderId="8" xfId="0" applyNumberFormat="1" applyFont="1" applyFill="1" applyBorder="1" applyAlignment="1">
      <alignment vertical="center"/>
    </xf>
    <xf numFmtId="0" fontId="21" fillId="9" borderId="8" xfId="0" applyFont="1" applyFill="1" applyBorder="1"/>
    <xf numFmtId="0" fontId="0" fillId="9" borderId="8" xfId="0" applyFill="1" applyBorder="1"/>
    <xf numFmtId="0" fontId="9" fillId="9" borderId="8" xfId="0" applyFont="1" applyFill="1" applyBorder="1"/>
    <xf numFmtId="0" fontId="22" fillId="14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6" fillId="1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0" fillId="0" borderId="0" xfId="0" pivotButton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0" fontId="0" fillId="4" borderId="0" xfId="0" applyFill="1" applyAlignment="1">
      <alignment vertical="center"/>
    </xf>
    <xf numFmtId="0" fontId="6" fillId="2" borderId="0" xfId="0" applyFont="1" applyFill="1" applyAlignment="1">
      <alignment vertical="center"/>
    </xf>
    <xf numFmtId="0" fontId="0" fillId="14" borderId="0" xfId="0" applyFill="1" applyAlignment="1">
      <alignment vertical="center"/>
    </xf>
    <xf numFmtId="0" fontId="0" fillId="16" borderId="0" xfId="0" applyFill="1" applyAlignment="1">
      <alignment vertical="center"/>
    </xf>
    <xf numFmtId="0" fontId="22" fillId="17" borderId="0" xfId="0" applyFont="1" applyFill="1" applyAlignment="1">
      <alignment vertical="center"/>
    </xf>
    <xf numFmtId="9" fontId="0" fillId="0" borderId="0" xfId="0" applyNumberFormat="1" applyAlignment="1">
      <alignment vertical="center"/>
    </xf>
    <xf numFmtId="0" fontId="0" fillId="18" borderId="0" xfId="0" applyFill="1" applyAlignment="1">
      <alignment vertical="center"/>
    </xf>
    <xf numFmtId="0" fontId="6" fillId="18" borderId="0" xfId="0" applyFont="1" applyFill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0" fontId="0" fillId="18" borderId="0" xfId="0" applyFill="1" applyAlignment="1">
      <alignment wrapText="1"/>
    </xf>
    <xf numFmtId="0" fontId="0" fillId="15" borderId="0" xfId="0" applyFill="1" applyAlignment="1">
      <alignment vertical="center" wrapText="1"/>
    </xf>
    <xf numFmtId="0" fontId="0" fillId="15" borderId="0" xfId="0" applyFill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20" fillId="8" borderId="0" xfId="0" applyFont="1" applyFill="1"/>
    <xf numFmtId="165" fontId="0" fillId="0" borderId="0" xfId="2" applyNumberFormat="1" applyFont="1" applyAlignment="1">
      <alignment vertical="center"/>
    </xf>
    <xf numFmtId="0" fontId="24" fillId="9" borderId="9" xfId="0" applyFont="1" applyFill="1" applyBorder="1" applyAlignment="1">
      <alignment horizontal="center" vertical="center" wrapText="1"/>
    </xf>
    <xf numFmtId="3" fontId="24" fillId="9" borderId="9" xfId="0" applyNumberFormat="1" applyFont="1" applyFill="1" applyBorder="1" applyAlignment="1">
      <alignment horizontal="center" vertical="center" wrapText="1"/>
    </xf>
    <xf numFmtId="3" fontId="24" fillId="8" borderId="0" xfId="0" applyNumberFormat="1" applyFont="1" applyFill="1" applyBorder="1" applyAlignment="1">
      <alignment horizontal="center" vertical="center" wrapText="1"/>
    </xf>
    <xf numFmtId="3" fontId="24" fillId="8" borderId="0" xfId="0" applyNumberFormat="1" applyFont="1" applyFill="1" applyAlignment="1">
      <alignment vertical="center"/>
    </xf>
    <xf numFmtId="49" fontId="24" fillId="9" borderId="9" xfId="0" applyNumberFormat="1" applyFont="1" applyFill="1" applyBorder="1" applyAlignment="1">
      <alignment horizontal="center" vertical="center" wrapText="1"/>
    </xf>
    <xf numFmtId="0" fontId="24" fillId="8" borderId="0" xfId="0" applyFont="1" applyFill="1" applyBorder="1" applyAlignment="1">
      <alignment vertical="center"/>
    </xf>
    <xf numFmtId="0" fontId="24" fillId="8" borderId="0" xfId="0" applyFont="1" applyFill="1"/>
    <xf numFmtId="3" fontId="24" fillId="8" borderId="0" xfId="0" applyNumberFormat="1" applyFont="1" applyFill="1" applyAlignment="1">
      <alignment vertical="center" wrapText="1"/>
    </xf>
    <xf numFmtId="0" fontId="24" fillId="8" borderId="0" xfId="0" applyFont="1" applyFill="1" applyBorder="1" applyAlignment="1">
      <alignment vertical="center" wrapText="1"/>
    </xf>
    <xf numFmtId="0" fontId="24" fillId="8" borderId="0" xfId="0" applyFont="1" applyFill="1" applyAlignment="1">
      <alignment wrapText="1"/>
    </xf>
    <xf numFmtId="0" fontId="0" fillId="9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49" fontId="21" fillId="9" borderId="8" xfId="0" applyNumberFormat="1" applyFont="1" applyFill="1" applyBorder="1" applyAlignment="1">
      <alignment horizontal="center" vertical="center"/>
    </xf>
    <xf numFmtId="49" fontId="0" fillId="9" borderId="0" xfId="0" applyNumberFormat="1" applyFont="1" applyFill="1" applyAlignment="1">
      <alignment horizontal="center" vertical="center"/>
    </xf>
    <xf numFmtId="49" fontId="0" fillId="8" borderId="0" xfId="0" applyNumberFormat="1" applyFill="1" applyAlignment="1">
      <alignment horizontal="center" vertical="center"/>
    </xf>
    <xf numFmtId="0" fontId="21" fillId="9" borderId="8" xfId="0" applyFont="1" applyFill="1" applyBorder="1" applyAlignment="1">
      <alignment horizontal="left" vertical="center"/>
    </xf>
    <xf numFmtId="164" fontId="0" fillId="9" borderId="8" xfId="1" applyNumberFormat="1" applyFont="1" applyFill="1" applyBorder="1" applyAlignment="1">
      <alignment vertical="center"/>
    </xf>
    <xf numFmtId="1" fontId="0" fillId="9" borderId="8" xfId="0" applyNumberFormat="1" applyFill="1" applyBorder="1" applyAlignment="1">
      <alignment vertical="center"/>
    </xf>
    <xf numFmtId="0" fontId="0" fillId="9" borderId="0" xfId="0" applyFill="1"/>
    <xf numFmtId="0" fontId="25" fillId="9" borderId="0" xfId="0" applyFont="1" applyFill="1"/>
    <xf numFmtId="0" fontId="25" fillId="0" borderId="0" xfId="0" applyFont="1"/>
    <xf numFmtId="166" fontId="25" fillId="0" borderId="0" xfId="0" applyNumberFormat="1" applyFont="1"/>
    <xf numFmtId="9" fontId="0" fillId="0" borderId="0" xfId="2" applyFont="1"/>
    <xf numFmtId="0" fontId="25" fillId="9" borderId="0" xfId="0" applyFont="1" applyFill="1" applyAlignment="1">
      <alignment vertical="center"/>
    </xf>
    <xf numFmtId="9" fontId="0" fillId="0" borderId="0" xfId="2" applyFont="1" applyAlignment="1">
      <alignment vertical="center"/>
    </xf>
    <xf numFmtId="0" fontId="25" fillId="0" borderId="0" xfId="0" applyFont="1" applyAlignment="1">
      <alignment vertical="center"/>
    </xf>
    <xf numFmtId="166" fontId="25" fillId="0" borderId="0" xfId="0" applyNumberFormat="1" applyFont="1" applyAlignment="1">
      <alignment vertical="center"/>
    </xf>
    <xf numFmtId="0" fontId="20" fillId="9" borderId="8" xfId="0" applyFont="1" applyFill="1" applyBorder="1" applyAlignment="1">
      <alignment horizontal="center" vertical="center" wrapText="1"/>
    </xf>
    <xf numFmtId="0" fontId="25" fillId="8" borderId="0" xfId="0" applyFont="1" applyFill="1"/>
    <xf numFmtId="9" fontId="25" fillId="9" borderId="0" xfId="2" applyFont="1" applyFill="1" applyAlignment="1">
      <alignment vertical="center"/>
    </xf>
    <xf numFmtId="0" fontId="25" fillId="9" borderId="8" xfId="0" applyFont="1" applyFill="1" applyBorder="1" applyAlignment="1">
      <alignment vertical="center"/>
    </xf>
    <xf numFmtId="9" fontId="25" fillId="9" borderId="8" xfId="2" applyFont="1" applyFill="1" applyBorder="1" applyAlignment="1">
      <alignment vertical="center"/>
    </xf>
    <xf numFmtId="0" fontId="0" fillId="19" borderId="0" xfId="0" applyFill="1"/>
    <xf numFmtId="0" fontId="20" fillId="19" borderId="0" xfId="0" applyFont="1" applyFill="1"/>
    <xf numFmtId="0" fontId="27" fillId="2" borderId="6" xfId="0" applyFont="1" applyFill="1" applyBorder="1" applyAlignment="1">
      <alignment wrapText="1"/>
    </xf>
    <xf numFmtId="0" fontId="25" fillId="2" borderId="0" xfId="0" applyFont="1" applyFill="1" applyAlignment="1">
      <alignment wrapText="1"/>
    </xf>
    <xf numFmtId="0" fontId="18" fillId="2" borderId="6" xfId="0" applyFont="1" applyFill="1" applyBorder="1" applyAlignment="1">
      <alignment wrapText="1"/>
    </xf>
    <xf numFmtId="0" fontId="20" fillId="2" borderId="0" xfId="0" applyFont="1" applyFill="1" applyAlignment="1">
      <alignment wrapText="1"/>
    </xf>
    <xf numFmtId="0" fontId="28" fillId="2" borderId="6" xfId="0" applyFont="1" applyFill="1" applyBorder="1" applyAlignment="1">
      <alignment wrapText="1"/>
    </xf>
    <xf numFmtId="0" fontId="29" fillId="2" borderId="0" xfId="0" applyFont="1" applyFill="1" applyAlignment="1">
      <alignment wrapText="1"/>
    </xf>
    <xf numFmtId="0" fontId="20" fillId="2" borderId="0" xfId="0" applyFont="1" applyFill="1" applyAlignment="1">
      <alignment horizontal="left" vertical="center" wrapText="1"/>
    </xf>
    <xf numFmtId="0" fontId="25" fillId="2" borderId="0" xfId="0" applyFont="1" applyFill="1"/>
    <xf numFmtId="0" fontId="20" fillId="2" borderId="0" xfId="0" applyFont="1" applyFill="1"/>
    <xf numFmtId="0" fontId="31" fillId="2" borderId="0" xfId="3" applyFont="1" applyFill="1" applyAlignment="1">
      <alignment wrapText="1"/>
    </xf>
    <xf numFmtId="0" fontId="0" fillId="2" borderId="0" xfId="0" applyFill="1"/>
    <xf numFmtId="0" fontId="28" fillId="2" borderId="0" xfId="0" applyFont="1" applyFill="1" applyAlignment="1">
      <alignment wrapText="1"/>
    </xf>
    <xf numFmtId="0" fontId="32" fillId="2" borderId="0" xfId="0" applyFont="1" applyFill="1" applyAlignment="1">
      <alignment wrapText="1"/>
    </xf>
    <xf numFmtId="0" fontId="33" fillId="2" borderId="0" xfId="3" applyFont="1" applyFill="1"/>
    <xf numFmtId="0" fontId="34" fillId="2" borderId="0" xfId="0" applyFont="1" applyFill="1"/>
    <xf numFmtId="0" fontId="0" fillId="8" borderId="0" xfId="0" applyFill="1" applyBorder="1"/>
    <xf numFmtId="0" fontId="20" fillId="8" borderId="0" xfId="0" applyFont="1" applyFill="1" applyBorder="1"/>
    <xf numFmtId="0" fontId="18" fillId="9" borderId="8" xfId="0" applyFont="1" applyFill="1" applyBorder="1" applyAlignment="1">
      <alignment horizontal="left" vertical="center" wrapText="1"/>
    </xf>
    <xf numFmtId="0" fontId="8" fillId="9" borderId="7" xfId="0" applyFont="1" applyFill="1" applyBorder="1" applyAlignment="1">
      <alignment horizontal="left" vertical="center"/>
    </xf>
    <xf numFmtId="0" fontId="20" fillId="9" borderId="9" xfId="0" applyFont="1" applyFill="1" applyBorder="1" applyAlignment="1">
      <alignment horizontal="center" vertical="center" wrapText="1"/>
    </xf>
    <xf numFmtId="3" fontId="20" fillId="9" borderId="9" xfId="0" applyNumberFormat="1" applyFont="1" applyFill="1" applyBorder="1" applyAlignment="1">
      <alignment horizontal="center" vertical="center" wrapText="1"/>
    </xf>
    <xf numFmtId="49" fontId="20" fillId="9" borderId="8" xfId="0" applyNumberFormat="1" applyFont="1" applyFill="1" applyBorder="1" applyAlignment="1">
      <alignment horizontal="left" vertical="center"/>
    </xf>
    <xf numFmtId="0" fontId="20" fillId="9" borderId="8" xfId="0" applyFont="1" applyFill="1" applyBorder="1" applyAlignment="1">
      <alignment horizontal="left" vertical="center"/>
    </xf>
    <xf numFmtId="0" fontId="21" fillId="9" borderId="8" xfId="0" applyFont="1" applyFill="1" applyBorder="1" applyAlignment="1">
      <alignment horizontal="center" vertical="center"/>
    </xf>
    <xf numFmtId="0" fontId="27" fillId="9" borderId="7" xfId="0" applyFont="1" applyFill="1" applyBorder="1" applyAlignment="1">
      <alignment horizontal="center" vertical="center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9" fillId="0" borderId="0" xfId="0" applyFont="1" applyAlignment="1">
      <alignment horizontal="center" wrapText="1"/>
    </xf>
    <xf numFmtId="0" fontId="0" fillId="15" borderId="0" xfId="0" applyFill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</cellXfs>
  <cellStyles count="4">
    <cellStyle name="Hyperkobling" xfId="3" builtinId="8"/>
    <cellStyle name="Komma" xfId="1" builtinId="3"/>
    <cellStyle name="Normal" xfId="0" builtinId="0"/>
    <cellStyle name="Prosent" xfId="2" builtinId="5"/>
  </cellStyles>
  <dxfs count="235">
    <dxf>
      <fill>
        <patternFill>
          <fgColor theme="0"/>
          <bgColor theme="0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numFmt numFmtId="3" formatCode="#,##0"/>
      <fill>
        <patternFill patternType="solid">
          <fgColor theme="4"/>
          <bgColor theme="4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numFmt numFmtId="14" formatCode="0.00\ %"/>
    </dxf>
    <dxf>
      <numFmt numFmtId="35" formatCode="_-* #,##0.00_-;\-* #,##0.0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numFmt numFmtId="13" formatCode="0\ %"/>
    </dxf>
    <dxf>
      <numFmt numFmtId="14" formatCode="0.00\ %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numFmt numFmtId="13" formatCode="0\ %"/>
    </dxf>
    <dxf>
      <numFmt numFmtId="14" formatCode="0.00\ %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numFmt numFmtId="13" formatCode="0\ %"/>
    </dxf>
    <dxf>
      <numFmt numFmtId="14" formatCode="0.00\ %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numFmt numFmtId="14" formatCode="0.00\ %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numFmt numFmtId="14" formatCode="0.00\ %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" formatCode="0"/>
    </dxf>
    <dxf>
      <numFmt numFmtId="1" formatCode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1" defaultTableStyle="TableStyleMedium2" defaultPivotStyle="PivotStyleLight16">
    <tableStyle name="Invisible" pivot="0" table="0" count="0" xr9:uid="{1200CD04-4ABE-4473-A5F7-90B2AFF452C8}"/>
  </tableStyles>
  <colors>
    <mruColors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6.xml"/><Relationship Id="rId117" Type="http://schemas.openxmlformats.org/officeDocument/2006/relationships/customXml" Target="../customXml/item42.xml"/><Relationship Id="rId21" Type="http://schemas.openxmlformats.org/officeDocument/2006/relationships/pivotCacheDefinition" Target="pivotCache/pivotCacheDefinition1.xml"/><Relationship Id="rId42" Type="http://schemas.openxmlformats.org/officeDocument/2006/relationships/pivotCacheDefinition" Target="pivotCache/pivotCacheDefinition22.xml"/><Relationship Id="rId47" Type="http://schemas.openxmlformats.org/officeDocument/2006/relationships/pivotCacheDefinition" Target="pivotCache/pivotCacheDefinition27.xml"/><Relationship Id="rId63" Type="http://schemas.microsoft.com/office/2007/relationships/slicerCache" Target="slicerCaches/slicerCache7.xml"/><Relationship Id="rId68" Type="http://schemas.microsoft.com/office/2007/relationships/slicerCache" Target="slicerCaches/slicerCache12.xml"/><Relationship Id="rId84" Type="http://schemas.openxmlformats.org/officeDocument/2006/relationships/customXml" Target="../customXml/item9.xml"/><Relationship Id="rId89" Type="http://schemas.openxmlformats.org/officeDocument/2006/relationships/customXml" Target="../customXml/item14.xml"/><Relationship Id="rId112" Type="http://schemas.openxmlformats.org/officeDocument/2006/relationships/customXml" Target="../customXml/item37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2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2.xml"/><Relationship Id="rId37" Type="http://schemas.openxmlformats.org/officeDocument/2006/relationships/pivotCacheDefinition" Target="pivotCache/pivotCacheDefinition17.xml"/><Relationship Id="rId53" Type="http://schemas.openxmlformats.org/officeDocument/2006/relationships/pivotCacheDefinition" Target="pivotCache/pivotCacheDefinition33.xml"/><Relationship Id="rId58" Type="http://schemas.microsoft.com/office/2007/relationships/slicerCache" Target="slicerCaches/slicerCache2.xml"/><Relationship Id="rId74" Type="http://schemas.openxmlformats.org/officeDocument/2006/relationships/powerPivotData" Target="model/item.data"/><Relationship Id="rId79" Type="http://schemas.openxmlformats.org/officeDocument/2006/relationships/customXml" Target="../customXml/item4.xml"/><Relationship Id="rId102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5.xml"/><Relationship Id="rId95" Type="http://schemas.openxmlformats.org/officeDocument/2006/relationships/customXml" Target="../customXml/item20.xml"/><Relationship Id="rId22" Type="http://schemas.openxmlformats.org/officeDocument/2006/relationships/pivotCacheDefinition" Target="pivotCache/pivotCacheDefinition2.xml"/><Relationship Id="rId27" Type="http://schemas.openxmlformats.org/officeDocument/2006/relationships/pivotCacheDefinition" Target="pivotCache/pivotCacheDefinition7.xml"/><Relationship Id="rId43" Type="http://schemas.openxmlformats.org/officeDocument/2006/relationships/pivotCacheDefinition" Target="pivotCache/pivotCacheDefinition23.xml"/><Relationship Id="rId48" Type="http://schemas.openxmlformats.org/officeDocument/2006/relationships/pivotCacheDefinition" Target="pivotCache/pivotCacheDefinition28.xml"/><Relationship Id="rId64" Type="http://schemas.microsoft.com/office/2007/relationships/slicerCache" Target="slicerCaches/slicerCache8.xml"/><Relationship Id="rId69" Type="http://schemas.openxmlformats.org/officeDocument/2006/relationships/theme" Target="theme/theme1.xml"/><Relationship Id="rId113" Type="http://schemas.openxmlformats.org/officeDocument/2006/relationships/customXml" Target="../customXml/item38.xml"/><Relationship Id="rId118" Type="http://schemas.openxmlformats.org/officeDocument/2006/relationships/customXml" Target="../customXml/item43.xml"/><Relationship Id="rId80" Type="http://schemas.openxmlformats.org/officeDocument/2006/relationships/customXml" Target="../customXml/item5.xml"/><Relationship Id="rId85" Type="http://schemas.openxmlformats.org/officeDocument/2006/relationships/customXml" Target="../customXml/item1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13.xml"/><Relationship Id="rId38" Type="http://schemas.openxmlformats.org/officeDocument/2006/relationships/pivotCacheDefinition" Target="pivotCache/pivotCacheDefinition18.xml"/><Relationship Id="rId59" Type="http://schemas.microsoft.com/office/2007/relationships/slicerCache" Target="slicerCaches/slicerCache3.xml"/><Relationship Id="rId103" Type="http://schemas.openxmlformats.org/officeDocument/2006/relationships/customXml" Target="../customXml/item28.xml"/><Relationship Id="rId108" Type="http://schemas.openxmlformats.org/officeDocument/2006/relationships/customXml" Target="../customXml/item33.xml"/><Relationship Id="rId54" Type="http://schemas.openxmlformats.org/officeDocument/2006/relationships/pivotCacheDefinition" Target="pivotCache/pivotCacheDefinition34.xml"/><Relationship Id="rId70" Type="http://schemas.openxmlformats.org/officeDocument/2006/relationships/connections" Target="connections.xml"/><Relationship Id="rId75" Type="http://schemas.openxmlformats.org/officeDocument/2006/relationships/calcChain" Target="calcChain.xml"/><Relationship Id="rId91" Type="http://schemas.openxmlformats.org/officeDocument/2006/relationships/customXml" Target="../customXml/item16.xml"/><Relationship Id="rId96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3.xml"/><Relationship Id="rId28" Type="http://schemas.openxmlformats.org/officeDocument/2006/relationships/pivotCacheDefinition" Target="pivotCache/pivotCacheDefinition8.xml"/><Relationship Id="rId49" Type="http://schemas.openxmlformats.org/officeDocument/2006/relationships/pivotCacheDefinition" Target="pivotCache/pivotCacheDefinition29.xml"/><Relationship Id="rId114" Type="http://schemas.openxmlformats.org/officeDocument/2006/relationships/customXml" Target="../customXml/item39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1.xml"/><Relationship Id="rId44" Type="http://schemas.openxmlformats.org/officeDocument/2006/relationships/pivotCacheDefinition" Target="pivotCache/pivotCacheDefinition24.xml"/><Relationship Id="rId52" Type="http://schemas.openxmlformats.org/officeDocument/2006/relationships/pivotCacheDefinition" Target="pivotCache/pivotCacheDefinition32.xml"/><Relationship Id="rId60" Type="http://schemas.microsoft.com/office/2007/relationships/slicerCache" Target="slicerCaches/slicerCache4.xml"/><Relationship Id="rId65" Type="http://schemas.microsoft.com/office/2007/relationships/slicerCache" Target="slicerCaches/slicerCache9.xml"/><Relationship Id="rId73" Type="http://schemas.openxmlformats.org/officeDocument/2006/relationships/sheetMetadata" Target="metadata.xml"/><Relationship Id="rId78" Type="http://schemas.openxmlformats.org/officeDocument/2006/relationships/customXml" Target="../customXml/item3.xml"/><Relationship Id="rId81" Type="http://schemas.openxmlformats.org/officeDocument/2006/relationships/customXml" Target="../customXml/item6.xml"/><Relationship Id="rId86" Type="http://schemas.openxmlformats.org/officeDocument/2006/relationships/customXml" Target="../customXml/item11.xml"/><Relationship Id="rId94" Type="http://schemas.openxmlformats.org/officeDocument/2006/relationships/customXml" Target="../customXml/item19.xml"/><Relationship Id="rId99" Type="http://schemas.openxmlformats.org/officeDocument/2006/relationships/customXml" Target="../customXml/item24.xml"/><Relationship Id="rId101" Type="http://schemas.openxmlformats.org/officeDocument/2006/relationships/customXml" Target="../customXml/item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9.xml"/><Relationship Id="rId109" Type="http://schemas.openxmlformats.org/officeDocument/2006/relationships/customXml" Target="../customXml/item34.xml"/><Relationship Id="rId34" Type="http://schemas.openxmlformats.org/officeDocument/2006/relationships/pivotCacheDefinition" Target="pivotCache/pivotCacheDefinition14.xml"/><Relationship Id="rId50" Type="http://schemas.openxmlformats.org/officeDocument/2006/relationships/pivotCacheDefinition" Target="pivotCache/pivotCacheDefinition30.xml"/><Relationship Id="rId55" Type="http://schemas.openxmlformats.org/officeDocument/2006/relationships/pivotCacheDefinition" Target="pivotCache/pivotCacheDefinition35.xml"/><Relationship Id="rId76" Type="http://schemas.openxmlformats.org/officeDocument/2006/relationships/customXml" Target="../customXml/item1.xml"/><Relationship Id="rId97" Type="http://schemas.openxmlformats.org/officeDocument/2006/relationships/customXml" Target="../customXml/item22.xml"/><Relationship Id="rId104" Type="http://schemas.openxmlformats.org/officeDocument/2006/relationships/customXml" Target="../customXml/item29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92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9.xml"/><Relationship Id="rId24" Type="http://schemas.openxmlformats.org/officeDocument/2006/relationships/pivotCacheDefinition" Target="pivotCache/pivotCacheDefinition4.xml"/><Relationship Id="rId40" Type="http://schemas.openxmlformats.org/officeDocument/2006/relationships/pivotCacheDefinition" Target="pivotCache/pivotCacheDefinition20.xml"/><Relationship Id="rId45" Type="http://schemas.openxmlformats.org/officeDocument/2006/relationships/pivotCacheDefinition" Target="pivotCache/pivotCacheDefinition25.xml"/><Relationship Id="rId66" Type="http://schemas.microsoft.com/office/2007/relationships/slicerCache" Target="slicerCaches/slicerCache10.xml"/><Relationship Id="rId87" Type="http://schemas.openxmlformats.org/officeDocument/2006/relationships/customXml" Target="../customXml/item12.xml"/><Relationship Id="rId110" Type="http://schemas.openxmlformats.org/officeDocument/2006/relationships/customXml" Target="../customXml/item35.xml"/><Relationship Id="rId115" Type="http://schemas.openxmlformats.org/officeDocument/2006/relationships/customXml" Target="../customXml/item40.xml"/><Relationship Id="rId61" Type="http://schemas.microsoft.com/office/2007/relationships/slicerCache" Target="slicerCaches/slicerCache5.xml"/><Relationship Id="rId82" Type="http://schemas.openxmlformats.org/officeDocument/2006/relationships/customXml" Target="../customXml/item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0.xml"/><Relationship Id="rId35" Type="http://schemas.openxmlformats.org/officeDocument/2006/relationships/pivotCacheDefinition" Target="pivotCache/pivotCacheDefinition15.xml"/><Relationship Id="rId56" Type="http://schemas.openxmlformats.org/officeDocument/2006/relationships/pivotCacheDefinition" Target="pivotCache/pivotCacheDefinition36.xml"/><Relationship Id="rId77" Type="http://schemas.openxmlformats.org/officeDocument/2006/relationships/customXml" Target="../customXml/item2.xml"/><Relationship Id="rId100" Type="http://schemas.openxmlformats.org/officeDocument/2006/relationships/customXml" Target="../customXml/item25.xml"/><Relationship Id="rId105" Type="http://schemas.openxmlformats.org/officeDocument/2006/relationships/customXml" Target="../customXml/item30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31.xml"/><Relationship Id="rId72" Type="http://schemas.openxmlformats.org/officeDocument/2006/relationships/sharedStrings" Target="sharedStrings.xml"/><Relationship Id="rId93" Type="http://schemas.openxmlformats.org/officeDocument/2006/relationships/customXml" Target="../customXml/item18.xml"/><Relationship Id="rId98" Type="http://schemas.openxmlformats.org/officeDocument/2006/relationships/customXml" Target="../customXml/item23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5.xml"/><Relationship Id="rId46" Type="http://schemas.openxmlformats.org/officeDocument/2006/relationships/pivotCacheDefinition" Target="pivotCache/pivotCacheDefinition26.xml"/><Relationship Id="rId67" Type="http://schemas.microsoft.com/office/2007/relationships/slicerCache" Target="slicerCaches/slicerCache11.xml"/><Relationship Id="rId116" Type="http://schemas.openxmlformats.org/officeDocument/2006/relationships/customXml" Target="../customXml/item4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21.xml"/><Relationship Id="rId62" Type="http://schemas.microsoft.com/office/2007/relationships/slicerCache" Target="slicerCaches/slicerCache6.xml"/><Relationship Id="rId83" Type="http://schemas.openxmlformats.org/officeDocument/2006/relationships/customXml" Target="../customXml/item8.xml"/><Relationship Id="rId88" Type="http://schemas.openxmlformats.org/officeDocument/2006/relationships/customXml" Target="../customXml/item13.xml"/><Relationship Id="rId111" Type="http://schemas.openxmlformats.org/officeDocument/2006/relationships/customXml" Target="../customXml/item36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6.xml"/><Relationship Id="rId57" Type="http://schemas.microsoft.com/office/2007/relationships/slicerCache" Target="slicerCaches/slicerCache1.xml"/><Relationship Id="rId106" Type="http://schemas.openxmlformats.org/officeDocument/2006/relationships/customXml" Target="../customXml/item3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[Melkeleveranser_Midt_Norge_1995_2021.xlsx]PD Rang!Pivottabell13</c:name>
    <c:fmtId val="3"/>
  </c:pivotSource>
  <c:chart>
    <c:title>
      <c:tx>
        <c:strRef>
          <c:f>'PD Rang'!$E$2</c:f>
          <c:strCache>
            <c:ptCount val="1"/>
            <c:pt idx="0">
              <c:v>Antall melkeleverandører i Trøndelag i 2021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097633744855968E-2"/>
          <c:y val="7.5055705449406249E-2"/>
          <c:w val="0.95434269547325101"/>
          <c:h val="0.660106455224565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'PD Rang'!$E$2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'PD Rang'!$E$2</c:f>
              <c:strCache>
                <c:ptCount val="38"/>
                <c:pt idx="0">
                  <c:v>Steinkjer</c:v>
                </c:pt>
                <c:pt idx="1">
                  <c:v>Orkland</c:v>
                </c:pt>
                <c:pt idx="2">
                  <c:v>Indre Fosen</c:v>
                </c:pt>
                <c:pt idx="3">
                  <c:v>Levanger</c:v>
                </c:pt>
                <c:pt idx="4">
                  <c:v>Nærøysund</c:v>
                </c:pt>
                <c:pt idx="5">
                  <c:v>Midtre Gauldal</c:v>
                </c:pt>
                <c:pt idx="6">
                  <c:v>Namsos</c:v>
                </c:pt>
                <c:pt idx="7">
                  <c:v>Verdal</c:v>
                </c:pt>
                <c:pt idx="8">
                  <c:v>Åfjord</c:v>
                </c:pt>
                <c:pt idx="9">
                  <c:v>Inderøy</c:v>
                </c:pt>
                <c:pt idx="10">
                  <c:v>Ørland</c:v>
                </c:pt>
                <c:pt idx="11">
                  <c:v>Heim</c:v>
                </c:pt>
                <c:pt idx="12">
                  <c:v>Oppdal</c:v>
                </c:pt>
                <c:pt idx="13">
                  <c:v>Melhus</c:v>
                </c:pt>
                <c:pt idx="14">
                  <c:v>Rindal</c:v>
                </c:pt>
                <c:pt idx="15">
                  <c:v>Overhalla</c:v>
                </c:pt>
                <c:pt idx="16">
                  <c:v>Rennebu</c:v>
                </c:pt>
                <c:pt idx="17">
                  <c:v>Snåsa</c:v>
                </c:pt>
                <c:pt idx="18">
                  <c:v>Stjørdal</c:v>
                </c:pt>
                <c:pt idx="19">
                  <c:v>Selbu</c:v>
                </c:pt>
                <c:pt idx="20">
                  <c:v>Røros</c:v>
                </c:pt>
                <c:pt idx="21">
                  <c:v>Trondheim</c:v>
                </c:pt>
                <c:pt idx="22">
                  <c:v>Høylandet</c:v>
                </c:pt>
                <c:pt idx="23">
                  <c:v>Leka</c:v>
                </c:pt>
                <c:pt idx="24">
                  <c:v>Holtålen</c:v>
                </c:pt>
                <c:pt idx="25">
                  <c:v>Grong</c:v>
                </c:pt>
                <c:pt idx="26">
                  <c:v>Hitra</c:v>
                </c:pt>
                <c:pt idx="27">
                  <c:v>Osen</c:v>
                </c:pt>
                <c:pt idx="28">
                  <c:v>Lierne</c:v>
                </c:pt>
                <c:pt idx="29">
                  <c:v>Skaun</c:v>
                </c:pt>
                <c:pt idx="30">
                  <c:v>Tydal</c:v>
                </c:pt>
                <c:pt idx="31">
                  <c:v>Malvik</c:v>
                </c:pt>
                <c:pt idx="32">
                  <c:v>Namskogan</c:v>
                </c:pt>
                <c:pt idx="33">
                  <c:v>Frosta</c:v>
                </c:pt>
                <c:pt idx="34">
                  <c:v>Flatanger</c:v>
                </c:pt>
                <c:pt idx="35">
                  <c:v>Frøya</c:v>
                </c:pt>
                <c:pt idx="36">
                  <c:v>Røyrvik</c:v>
                </c:pt>
                <c:pt idx="37">
                  <c:v>Meråker</c:v>
                </c:pt>
              </c:strCache>
            </c:strRef>
          </c:cat>
          <c:val>
            <c:numRef>
              <c:f>'PD Rang'!$E$2</c:f>
              <c:numCache>
                <c:formatCode>_-* #\ ##0_-;\-* #\ ##0_-;_-* "-"??_-;_-@_-</c:formatCode>
                <c:ptCount val="38"/>
                <c:pt idx="0">
                  <c:v>117</c:v>
                </c:pt>
                <c:pt idx="1">
                  <c:v>99</c:v>
                </c:pt>
                <c:pt idx="2">
                  <c:v>78</c:v>
                </c:pt>
                <c:pt idx="3">
                  <c:v>76</c:v>
                </c:pt>
                <c:pt idx="4">
                  <c:v>72</c:v>
                </c:pt>
                <c:pt idx="5">
                  <c:v>71</c:v>
                </c:pt>
                <c:pt idx="6">
                  <c:v>71</c:v>
                </c:pt>
                <c:pt idx="7">
                  <c:v>54</c:v>
                </c:pt>
                <c:pt idx="8">
                  <c:v>49</c:v>
                </c:pt>
                <c:pt idx="9">
                  <c:v>48</c:v>
                </c:pt>
                <c:pt idx="10">
                  <c:v>47</c:v>
                </c:pt>
                <c:pt idx="11">
                  <c:v>47</c:v>
                </c:pt>
                <c:pt idx="12">
                  <c:v>44</c:v>
                </c:pt>
                <c:pt idx="13">
                  <c:v>43</c:v>
                </c:pt>
                <c:pt idx="14">
                  <c:v>43</c:v>
                </c:pt>
                <c:pt idx="15">
                  <c:v>42</c:v>
                </c:pt>
                <c:pt idx="16">
                  <c:v>41</c:v>
                </c:pt>
                <c:pt idx="17">
                  <c:v>38</c:v>
                </c:pt>
                <c:pt idx="18">
                  <c:v>35</c:v>
                </c:pt>
                <c:pt idx="19">
                  <c:v>33</c:v>
                </c:pt>
                <c:pt idx="20">
                  <c:v>32</c:v>
                </c:pt>
                <c:pt idx="21">
                  <c:v>24</c:v>
                </c:pt>
                <c:pt idx="22">
                  <c:v>24</c:v>
                </c:pt>
                <c:pt idx="23">
                  <c:v>18</c:v>
                </c:pt>
                <c:pt idx="24">
                  <c:v>18</c:v>
                </c:pt>
                <c:pt idx="25">
                  <c:v>17</c:v>
                </c:pt>
                <c:pt idx="26">
                  <c:v>15</c:v>
                </c:pt>
                <c:pt idx="27">
                  <c:v>14</c:v>
                </c:pt>
                <c:pt idx="28">
                  <c:v>13</c:v>
                </c:pt>
                <c:pt idx="29">
                  <c:v>13</c:v>
                </c:pt>
                <c:pt idx="30">
                  <c:v>12</c:v>
                </c:pt>
                <c:pt idx="31">
                  <c:v>11</c:v>
                </c:pt>
                <c:pt idx="32">
                  <c:v>8</c:v>
                </c:pt>
                <c:pt idx="33">
                  <c:v>7</c:v>
                </c:pt>
                <c:pt idx="34">
                  <c:v>6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E-4EAE-9D1B-03FE6EBC9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31335536"/>
        <c:axId val="1731334288"/>
      </c:barChart>
      <c:catAx>
        <c:axId val="173133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31334288"/>
        <c:crosses val="autoZero"/>
        <c:auto val="1"/>
        <c:lblAlgn val="ctr"/>
        <c:lblOffset val="100"/>
        <c:noMultiLvlLbl val="0"/>
      </c:catAx>
      <c:valAx>
        <c:axId val="1731334288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antall</a:t>
                </a:r>
              </a:p>
            </c:rich>
          </c:tx>
          <c:layout>
            <c:manualLayout>
              <c:xMode val="edge"/>
              <c:yMode val="edge"/>
              <c:x val="6.98045267489713E-4"/>
              <c:y val="0.34377344877344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173133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 regionene!Pivottabell2</c:name>
    <c:fmtId val="23"/>
  </c:pivotSource>
  <c:chart>
    <c:title>
      <c:tx>
        <c:strRef>
          <c:f>'D regionene'!$X$4</c:f>
          <c:strCache>
            <c:ptCount val="1"/>
            <c:pt idx="0">
              <c:v>Regionvis foredeling av melkeleverandører i Trøndelag 1995 - 2021 i prosent (hele fylket = 100 %)</c:v>
            </c:pt>
          </c:strCache>
        </c:strRef>
      </c:tx>
      <c:layout>
        <c:manualLayout>
          <c:xMode val="edge"/>
          <c:yMode val="edge"/>
          <c:x val="0.11455555555555556"/>
          <c:y val="1.10192813563086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-2.4793383051694554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BB6A1B1B-CC2C-439E-BB2D-68E5E3C3B5AB}" type="VALUE">
                  <a:rPr lang="en-US"/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5.509640678154289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33333333333334"/>
              <c:y val="-2.5252228058980662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2998687664042"/>
              <c:y val="-3.1788891393051909E-3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CAA19A2-8968-46F5-86CD-4CF84D29B3E4}" type="VALUE">
                  <a:rPr lang="en-US"/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9.166666666666666E-2"/>
              <c:y val="-5.564151414470094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1D936065-343A-42E9-881A-2A294E104DD9}" type="SERIESNAME">
                  <a:rPr lang="en-US"/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9E-3"/>
              <c:y val="1.65289220344630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8.2644610172314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8.2644610172316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5.509640678154339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3.8567484747080376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fld id="{3443C559-09F9-4982-8CC3-E14AA1A552F9}" type="SERIESNAME">
                  <a:rPr lang="en-US"/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3.3333333333333333E-2"/>
              <c:y val="-5.7851227120620595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243F53-51B3-4210-B2B8-92845E0B8038}" type="SERIESNAME">
                  <a:rPr lang="en-US"/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7.4999999999999997E-2"/>
              <c:y val="-4.13223050861575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388888888888899E-2"/>
              <c:y val="3.305784406892593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2.7777777777777779E-3"/>
              <c:y val="-2.479338305169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6E-2"/>
              <c:y val="-2.75482033907718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388888888888899E-2"/>
              <c:y val="3.305784406892593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5.509640678154289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33333333333334"/>
              <c:y val="-2.5252228058980662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9.166666666666666E-2"/>
              <c:y val="-5.564151414470094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1D936065-343A-42E9-881A-2A294E104DD9}" type="SERIESNAME">
                  <a:rPr lang="en-US"/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-2.4793383051694554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BB6A1B1B-CC2C-439E-BB2D-68E5E3C3B5AB}" type="VALUE">
                  <a:rPr lang="en-US"/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2998687664042"/>
              <c:y val="-3.1788891393051909E-3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CAA19A2-8968-46F5-86CD-4CF84D29B3E4}" type="VALUE">
                  <a:rPr lang="en-US"/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3.3333333333333333E-2"/>
              <c:y val="-5.7851227120620595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243F53-51B3-4210-B2B8-92845E0B8038}" type="SERIESNAME">
                  <a:rPr lang="en-US"/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3.8567484747080376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fld id="{3443C559-09F9-4982-8CC3-E14AA1A552F9}" type="SERIESNAME">
                  <a:rPr lang="en-US"/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5.509640678154339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6E-2"/>
              <c:y val="-2.75482033907718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8.2644610172314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7.4999999999999997E-2"/>
              <c:y val="-4.13223050861575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8.2644610172316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2.7777777777777779E-3"/>
              <c:y val="-2.479338305169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388888888888899E-2"/>
              <c:y val="3.305784406892593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5.509640678154289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33333333333334"/>
              <c:y val="-2.5252228058980662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9.166666666666666E-2"/>
              <c:y val="-5.564151414470094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1D936065-343A-42E9-881A-2A294E104DD9}" type="SERIESNAME">
                  <a:rPr lang="en-US"/>
                  <a:pPr>
                    <a:defRPr>
                      <a:solidFill>
                        <a:schemeClr val="accent2"/>
                      </a:solidFill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-2.4793383051694554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BB6A1B1B-CC2C-439E-BB2D-68E5E3C3B5AB}" type="VALUE">
                  <a:rPr lang="en-US"/>
                  <a:pPr>
                    <a:defRPr>
                      <a:solidFill>
                        <a:schemeClr val="accent2"/>
                      </a:solidFill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2998687664042"/>
              <c:y val="-3.1788891393051909E-3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CAA19A2-8968-46F5-86CD-4CF84D29B3E4}" type="VALUE">
                  <a:rPr lang="en-US"/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3.0151404105513063E-2"/>
              <c:y val="-6.0190357784224338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243F53-51B3-4210-B2B8-92845E0B8038}" type="SERIESNAME">
                  <a:rPr lang="en-US"/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826571201272869"/>
                  <c:h val="5.2701754385964902E-2"/>
                </c:manualLayout>
              </c15:layout>
              <c15:dlblFieldTable/>
              <c15:showDataLabelsRange val="0"/>
            </c:ext>
          </c:extLst>
        </c:dLbl>
      </c:pivotFmt>
      <c:pivotFmt>
        <c:idx val="6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3.8567484747080376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fld id="{3443C559-09F9-4982-8CC3-E14AA1A552F9}" type="SERIESNAME">
                  <a:rPr lang="en-US"/>
                  <a:pPr>
                    <a:defRPr>
                      <a:solidFill>
                        <a:schemeClr val="accent1"/>
                      </a:solidFill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5.509640678154339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6E-2"/>
              <c:y val="-2.75482033907718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8.2644610172314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7.4999999999999997E-2"/>
              <c:y val="-4.13223050861575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8.2644610172316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2.7777777777777779E-3"/>
              <c:y val="-2.479338305169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5664479440069977E-2"/>
          <c:y val="0.12121209491939547"/>
          <c:w val="0.85256167979002628"/>
          <c:h val="0.8090258760057536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regionene'!$X$4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FEE4-48BF-BF79-745672C8AC8D}"/>
              </c:ext>
            </c:extLst>
          </c:dPt>
          <c:dLbls>
            <c:dLbl>
              <c:idx val="18"/>
              <c:layout>
                <c:manualLayout>
                  <c:x val="-1.388888888888899E-2"/>
                  <c:y val="3.305784406892593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E4-48BF-BF79-745672C8AC8D}"/>
                </c:ext>
              </c:extLst>
            </c:dLbl>
            <c:dLbl>
              <c:idx val="26"/>
              <c:layout>
                <c:manualLayout>
                  <c:x val="0"/>
                  <c:y val="5.5096406781542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7"/>
                <c:pt idx="0">
                  <c:v>0.17211838006230529</c:v>
                </c:pt>
                <c:pt idx="1">
                  <c:v>0.17185969037820889</c:v>
                </c:pt>
                <c:pt idx="2">
                  <c:v>0.17117472852912141</c:v>
                </c:pt>
                <c:pt idx="3">
                  <c:v>0.16846169477748424</c:v>
                </c:pt>
                <c:pt idx="4">
                  <c:v>0.16458905556729347</c:v>
                </c:pt>
                <c:pt idx="5">
                  <c:v>0.16458196181698487</c:v>
                </c:pt>
                <c:pt idx="6">
                  <c:v>0.15899783184774752</c:v>
                </c:pt>
                <c:pt idx="7">
                  <c:v>0.15966171194259354</c:v>
                </c:pt>
                <c:pt idx="8">
                  <c:v>0.16019549280477871</c:v>
                </c:pt>
                <c:pt idx="9">
                  <c:v>0.15799943165672065</c:v>
                </c:pt>
                <c:pt idx="10">
                  <c:v>0.15686274509803921</c:v>
                </c:pt>
                <c:pt idx="11">
                  <c:v>0.15634028892455859</c:v>
                </c:pt>
                <c:pt idx="12">
                  <c:v>0.15274878218510787</c:v>
                </c:pt>
                <c:pt idx="13">
                  <c:v>0.15102040816326531</c:v>
                </c:pt>
                <c:pt idx="14">
                  <c:v>0.14939271255060729</c:v>
                </c:pt>
                <c:pt idx="15">
                  <c:v>0.14217182730047973</c:v>
                </c:pt>
                <c:pt idx="16">
                  <c:v>0.13936972924988902</c:v>
                </c:pt>
                <c:pt idx="17">
                  <c:v>0.13909774436090225</c:v>
                </c:pt>
                <c:pt idx="18">
                  <c:v>0.13452027695351138</c:v>
                </c:pt>
                <c:pt idx="19">
                  <c:v>0.13486670151594354</c:v>
                </c:pt>
                <c:pt idx="20">
                  <c:v>0.13814317673378076</c:v>
                </c:pt>
                <c:pt idx="21">
                  <c:v>0.13683602771362588</c:v>
                </c:pt>
                <c:pt idx="22">
                  <c:v>0.13604240282685512</c:v>
                </c:pt>
                <c:pt idx="23">
                  <c:v>0.13481756338899195</c:v>
                </c:pt>
                <c:pt idx="24">
                  <c:v>0.13372093023255813</c:v>
                </c:pt>
                <c:pt idx="25">
                  <c:v>0.13476157567380787</c:v>
                </c:pt>
                <c:pt idx="26">
                  <c:v>0.13564213564213565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4-48BF-BF79-745672C8AC8D}"/>
            </c:ext>
          </c:extLst>
        </c:ser>
        <c:ser>
          <c:idx val="1"/>
          <c:order val="1"/>
          <c:tx>
            <c:strRef>
              <c:f>'D regionene'!$X$4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FEE4-48BF-BF79-745672C8AC8D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FEE4-48BF-BF79-745672C8AC8D}"/>
              </c:ext>
            </c:extLst>
          </c:dPt>
          <c:dLbls>
            <c:dLbl>
              <c:idx val="0"/>
              <c:layout>
                <c:manualLayout>
                  <c:x val="-0.10833333333333334"/>
                  <c:y val="-2.52522280589806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E4-48BF-BF79-745672C8AC8D}"/>
                </c:ext>
              </c:extLst>
            </c:dLbl>
            <c:dLbl>
              <c:idx val="15"/>
              <c:layout>
                <c:manualLayout>
                  <c:x val="9.166666666666666E-2"/>
                  <c:y val="-5.5641514144700949E-2"/>
                </c:manualLayout>
              </c:layout>
              <c:tx>
                <c:rich>
                  <a:bodyPr/>
                  <a:lstStyle/>
                  <a:p>
                    <a:fld id="{1D936065-343A-42E9-881A-2A294E104DD9}" type="SERIESNAME">
                      <a:rPr lang="en-US"/>
                      <a:pPr/>
                      <a:t>[SERIENAVN]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EE4-48BF-BF79-745672C8AC8D}"/>
                </c:ext>
              </c:extLst>
            </c:dLbl>
            <c:dLbl>
              <c:idx val="26"/>
              <c:layout>
                <c:manualLayout>
                  <c:x val="0"/>
                  <c:y val="-2.4793383051694554E-2"/>
                </c:manualLayout>
              </c:layout>
              <c:tx>
                <c:rich>
                  <a:bodyPr/>
                  <a:lstStyle/>
                  <a:p>
                    <a:fld id="{BB6A1B1B-CC2C-439E-BB2D-68E5E3C3B5AB}" type="VALUE">
                      <a:rPr lang="en-US"/>
                      <a:pPr/>
                      <a:t>[VERDI]</a:t>
                    </a:fld>
                    <a:endParaRPr lang="nb-N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7"/>
                <c:pt idx="0">
                  <c:v>0.22663551401869159</c:v>
                </c:pt>
                <c:pt idx="1">
                  <c:v>0.2275132275132275</c:v>
                </c:pt>
                <c:pt idx="2">
                  <c:v>0.22823297137216189</c:v>
                </c:pt>
                <c:pt idx="3">
                  <c:v>0.23145702093070514</c:v>
                </c:pt>
                <c:pt idx="4">
                  <c:v>0.23283329811958589</c:v>
                </c:pt>
                <c:pt idx="5">
                  <c:v>0.23238973008558261</c:v>
                </c:pt>
                <c:pt idx="6">
                  <c:v>0.23536497229583234</c:v>
                </c:pt>
                <c:pt idx="7">
                  <c:v>0.2337262942080984</c:v>
                </c:pt>
                <c:pt idx="8">
                  <c:v>0.23106163453706219</c:v>
                </c:pt>
                <c:pt idx="9">
                  <c:v>0.23358908780903667</c:v>
                </c:pt>
                <c:pt idx="10">
                  <c:v>0.23410576351752824</c:v>
                </c:pt>
                <c:pt idx="11">
                  <c:v>0.23595505617977527</c:v>
                </c:pt>
                <c:pt idx="12">
                  <c:v>0.23486430062630481</c:v>
                </c:pt>
                <c:pt idx="13">
                  <c:v>0.23525046382189238</c:v>
                </c:pt>
                <c:pt idx="14">
                  <c:v>0.23238866396761135</c:v>
                </c:pt>
                <c:pt idx="15">
                  <c:v>0.23375490623637157</c:v>
                </c:pt>
                <c:pt idx="16">
                  <c:v>0.23524189968930315</c:v>
                </c:pt>
                <c:pt idx="17">
                  <c:v>0.23825187969924813</c:v>
                </c:pt>
                <c:pt idx="18">
                  <c:v>0.24183976261127596</c:v>
                </c:pt>
                <c:pt idx="19">
                  <c:v>0.24202822791427078</c:v>
                </c:pt>
                <c:pt idx="20">
                  <c:v>0.2354586129753915</c:v>
                </c:pt>
                <c:pt idx="21">
                  <c:v>0.2361431870669746</c:v>
                </c:pt>
                <c:pt idx="22">
                  <c:v>0.23557126030624265</c:v>
                </c:pt>
                <c:pt idx="23">
                  <c:v>0.24180581323438466</c:v>
                </c:pt>
                <c:pt idx="24">
                  <c:v>0.24031007751937986</c:v>
                </c:pt>
                <c:pt idx="25">
                  <c:v>0.24187975120939875</c:v>
                </c:pt>
                <c:pt idx="26">
                  <c:v>0.24025974025974026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E4-48BF-BF79-745672C8AC8D}"/>
            </c:ext>
          </c:extLst>
        </c:ser>
        <c:ser>
          <c:idx val="2"/>
          <c:order val="2"/>
          <c:tx>
            <c:strRef>
              <c:f>'D regionene'!$X$4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FEE4-48BF-BF79-745672C8AC8D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FEE4-48BF-BF79-745672C8AC8D}"/>
              </c:ext>
            </c:extLst>
          </c:dPt>
          <c:dLbls>
            <c:dLbl>
              <c:idx val="0"/>
              <c:layout>
                <c:manualLayout>
                  <c:x val="-0.1082998687664042"/>
                  <c:y val="-3.1788891393051909E-3"/>
                </c:manualLayout>
              </c:layout>
              <c:tx>
                <c:rich>
                  <a:bodyPr/>
                  <a:lstStyle/>
                  <a:p>
                    <a:fld id="{0CAA19A2-8968-46F5-86CD-4CF84D29B3E4}" type="VALUE">
                      <a:rPr lang="en-US"/>
                      <a:pPr/>
                      <a:t>[VERDI]</a:t>
                    </a:fld>
                    <a:endParaRPr lang="nb-N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EE4-48BF-BF79-745672C8AC8D}"/>
                </c:ext>
              </c:extLst>
            </c:dLbl>
            <c:dLbl>
              <c:idx val="16"/>
              <c:layout>
                <c:manualLayout>
                  <c:x val="3.0151404105513063E-2"/>
                  <c:y val="-6.0190357784224338E-2"/>
                </c:manualLayout>
              </c:layout>
              <c:tx>
                <c:rich>
                  <a:bodyPr/>
                  <a:lstStyle/>
                  <a:p>
                    <a:fld id="{EC243F53-51B3-4210-B2B8-92845E0B8038}" type="SERIESNAME">
                      <a:rPr lang="en-US"/>
                      <a:pPr/>
                      <a:t>[SERIENAVN]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26571201272869"/>
                      <c:h val="5.270175438596490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7"/>
                <c:pt idx="0">
                  <c:v>0.17445482866043613</c:v>
                </c:pt>
                <c:pt idx="1">
                  <c:v>0.17440721144424848</c:v>
                </c:pt>
                <c:pt idx="2">
                  <c:v>0.17472852912142153</c:v>
                </c:pt>
                <c:pt idx="3">
                  <c:v>0.17659012395854501</c:v>
                </c:pt>
                <c:pt idx="4">
                  <c:v>0.17789985210226072</c:v>
                </c:pt>
                <c:pt idx="5">
                  <c:v>0.17928461707263552</c:v>
                </c:pt>
                <c:pt idx="6">
                  <c:v>0.1811611659841002</c:v>
                </c:pt>
                <c:pt idx="7">
                  <c:v>0.18400820092260378</c:v>
                </c:pt>
                <c:pt idx="8">
                  <c:v>0.18490361118653273</c:v>
                </c:pt>
                <c:pt idx="9">
                  <c:v>0.18385905086672349</c:v>
                </c:pt>
                <c:pt idx="10">
                  <c:v>0.18360071301247771</c:v>
                </c:pt>
                <c:pt idx="11">
                  <c:v>0.18394863563402888</c:v>
                </c:pt>
                <c:pt idx="12">
                  <c:v>0.18302018093249825</c:v>
                </c:pt>
                <c:pt idx="13">
                  <c:v>0.18701298701298702</c:v>
                </c:pt>
                <c:pt idx="14">
                  <c:v>0.18744939271255059</c:v>
                </c:pt>
                <c:pt idx="15">
                  <c:v>0.19363279546445705</c:v>
                </c:pt>
                <c:pt idx="16">
                  <c:v>0.19529516200621394</c:v>
                </c:pt>
                <c:pt idx="17">
                  <c:v>0.19360902255639098</c:v>
                </c:pt>
                <c:pt idx="18">
                  <c:v>0.1943620178041543</c:v>
                </c:pt>
                <c:pt idx="19">
                  <c:v>0.20125457396759017</c:v>
                </c:pt>
                <c:pt idx="20">
                  <c:v>0.19854586129753915</c:v>
                </c:pt>
                <c:pt idx="21">
                  <c:v>0.19861431870669746</c:v>
                </c:pt>
                <c:pt idx="22">
                  <c:v>0.19787985865724381</c:v>
                </c:pt>
                <c:pt idx="23">
                  <c:v>0.20037105751391465</c:v>
                </c:pt>
                <c:pt idx="24">
                  <c:v>0.20155038759689922</c:v>
                </c:pt>
                <c:pt idx="25">
                  <c:v>0.20041465100207326</c:v>
                </c:pt>
                <c:pt idx="26">
                  <c:v>0.19696969696969696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E4-48BF-BF79-745672C8AC8D}"/>
            </c:ext>
          </c:extLst>
        </c:ser>
        <c:ser>
          <c:idx val="3"/>
          <c:order val="3"/>
          <c:tx>
            <c:strRef>
              <c:f>'D regionene'!$X$4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FEE4-48BF-BF79-745672C8AC8D}"/>
              </c:ext>
            </c:extLst>
          </c:dPt>
          <c:dLbls>
            <c:dLbl>
              <c:idx val="18"/>
              <c:layout>
                <c:manualLayout>
                  <c:x val="-8.3333333333333332E-3"/>
                  <c:y val="3.8567484747080376E-2"/>
                </c:manualLayout>
              </c:layout>
              <c:tx>
                <c:rich>
                  <a:bodyPr/>
                  <a:lstStyle/>
                  <a:p>
                    <a:fld id="{3443C559-09F9-4982-8CC3-E14AA1A552F9}" type="SERIESNAME">
                      <a:rPr lang="en-US"/>
                      <a:pPr/>
                      <a:t>[SERIENAVN]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7"/>
                <c:pt idx="0">
                  <c:v>0.17133956386292834</c:v>
                </c:pt>
                <c:pt idx="1">
                  <c:v>0.17205565353713501</c:v>
                </c:pt>
                <c:pt idx="2">
                  <c:v>0.1721618953603159</c:v>
                </c:pt>
                <c:pt idx="3">
                  <c:v>0.16927453769559034</c:v>
                </c:pt>
                <c:pt idx="4">
                  <c:v>0.16902598774561589</c:v>
                </c:pt>
                <c:pt idx="5">
                  <c:v>0.16919025674786042</c:v>
                </c:pt>
                <c:pt idx="6">
                  <c:v>0.1681522524692845</c:v>
                </c:pt>
                <c:pt idx="7">
                  <c:v>0.1663249615581753</c:v>
                </c:pt>
                <c:pt idx="8">
                  <c:v>0.1669834374151507</c:v>
                </c:pt>
                <c:pt idx="9">
                  <c:v>0.1665245808468315</c:v>
                </c:pt>
                <c:pt idx="10">
                  <c:v>0.16755793226381463</c:v>
                </c:pt>
                <c:pt idx="11">
                  <c:v>0.16886035313001604</c:v>
                </c:pt>
                <c:pt idx="12">
                  <c:v>0.17258176757132915</c:v>
                </c:pt>
                <c:pt idx="13">
                  <c:v>0.16994434137291281</c:v>
                </c:pt>
                <c:pt idx="14">
                  <c:v>0.1736842105263158</c:v>
                </c:pt>
                <c:pt idx="15">
                  <c:v>0.16921064108155254</c:v>
                </c:pt>
                <c:pt idx="16">
                  <c:v>0.16688859298712827</c:v>
                </c:pt>
                <c:pt idx="17">
                  <c:v>0.16588345864661655</c:v>
                </c:pt>
                <c:pt idx="18">
                  <c:v>0.16221562809099901</c:v>
                </c:pt>
                <c:pt idx="19">
                  <c:v>0.15995818086774699</c:v>
                </c:pt>
                <c:pt idx="20">
                  <c:v>0.15939597315436241</c:v>
                </c:pt>
                <c:pt idx="21">
                  <c:v>0.15877598152424943</c:v>
                </c:pt>
                <c:pt idx="22">
                  <c:v>0.15724381625441697</c:v>
                </c:pt>
                <c:pt idx="23">
                  <c:v>0.1552257266542981</c:v>
                </c:pt>
                <c:pt idx="24">
                  <c:v>0.15891472868217055</c:v>
                </c:pt>
                <c:pt idx="25">
                  <c:v>0.15687629578438148</c:v>
                </c:pt>
                <c:pt idx="26">
                  <c:v>0.15873015873015872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E4-48BF-BF79-745672C8AC8D}"/>
            </c:ext>
          </c:extLst>
        </c:ser>
        <c:ser>
          <c:idx val="4"/>
          <c:order val="4"/>
          <c:tx>
            <c:strRef>
              <c:f>'D regionene'!$X$4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FEE4-48BF-BF79-745672C8AC8D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FEE4-48BF-BF79-745672C8AC8D}"/>
              </c:ext>
            </c:extLst>
          </c:dPt>
          <c:dLbls>
            <c:dLbl>
              <c:idx val="0"/>
              <c:layout>
                <c:manualLayout>
                  <c:x val="-0.10277777777777777"/>
                  <c:y val="-5.5096406781543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E4-48BF-BF79-745672C8AC8D}"/>
                </c:ext>
              </c:extLst>
            </c:dLbl>
            <c:dLbl>
              <c:idx val="20"/>
              <c:layout>
                <c:manualLayout>
                  <c:x val="-2.7777777777777776E-2"/>
                  <c:y val="-2.754820339077180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7"/>
                <c:pt idx="0">
                  <c:v>2.1417445482866043E-2</c:v>
                </c:pt>
                <c:pt idx="1">
                  <c:v>2.1164021164021163E-2</c:v>
                </c:pt>
                <c:pt idx="2">
                  <c:v>2.1125370187561696E-2</c:v>
                </c:pt>
                <c:pt idx="3">
                  <c:v>2.0930705141231458E-2</c:v>
                </c:pt>
                <c:pt idx="4">
                  <c:v>2.1339530952884007E-2</c:v>
                </c:pt>
                <c:pt idx="5">
                  <c:v>2.1066491112574061E-2</c:v>
                </c:pt>
                <c:pt idx="6">
                  <c:v>2.0717899301373164E-2</c:v>
                </c:pt>
                <c:pt idx="7">
                  <c:v>1.9733470015376731E-2</c:v>
                </c:pt>
                <c:pt idx="8">
                  <c:v>1.95492804778713E-2</c:v>
                </c:pt>
                <c:pt idx="9">
                  <c:v>1.9039499857914179E-2</c:v>
                </c:pt>
                <c:pt idx="10">
                  <c:v>1.9013666072489603E-2</c:v>
                </c:pt>
                <c:pt idx="11">
                  <c:v>1.7335473515248796E-2</c:v>
                </c:pt>
                <c:pt idx="12">
                  <c:v>1.7397355601948505E-2</c:v>
                </c:pt>
                <c:pt idx="13">
                  <c:v>1.6697588126159554E-2</c:v>
                </c:pt>
                <c:pt idx="14">
                  <c:v>1.7004048582995951E-2</c:v>
                </c:pt>
                <c:pt idx="15">
                  <c:v>1.7444395987788922E-2</c:v>
                </c:pt>
                <c:pt idx="16">
                  <c:v>1.8197958277851752E-2</c:v>
                </c:pt>
                <c:pt idx="17">
                  <c:v>1.8796992481203006E-2</c:v>
                </c:pt>
                <c:pt idx="18">
                  <c:v>1.8793273986152326E-2</c:v>
                </c:pt>
                <c:pt idx="19">
                  <c:v>1.8818609513852589E-2</c:v>
                </c:pt>
                <c:pt idx="20">
                  <c:v>1.8456375838926176E-2</c:v>
                </c:pt>
                <c:pt idx="21">
                  <c:v>1.8475750577367205E-2</c:v>
                </c:pt>
                <c:pt idx="22">
                  <c:v>2.0023557126030624E-2</c:v>
                </c:pt>
                <c:pt idx="23">
                  <c:v>1.7934446505875078E-2</c:v>
                </c:pt>
                <c:pt idx="24">
                  <c:v>1.8733850129198967E-2</c:v>
                </c:pt>
                <c:pt idx="25">
                  <c:v>1.7277125086385625E-2</c:v>
                </c:pt>
                <c:pt idx="26">
                  <c:v>1.7316017316017316E-2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E4-48BF-BF79-745672C8AC8D}"/>
            </c:ext>
          </c:extLst>
        </c:ser>
        <c:ser>
          <c:idx val="5"/>
          <c:order val="5"/>
          <c:tx>
            <c:strRef>
              <c:f>'D regionene'!$X$4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FEE4-48BF-BF79-745672C8AC8D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FEE4-48BF-BF79-745672C8AC8D}"/>
              </c:ext>
            </c:extLst>
          </c:dPt>
          <c:dLbls>
            <c:dLbl>
              <c:idx val="0"/>
              <c:layout>
                <c:manualLayout>
                  <c:x val="-0.10277777777777777"/>
                  <c:y val="8.26446101723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E4-48BF-BF79-745672C8AC8D}"/>
                </c:ext>
              </c:extLst>
            </c:dLbl>
            <c:dLbl>
              <c:idx val="20"/>
              <c:layout>
                <c:manualLayout>
                  <c:x val="-7.4999999999999997E-2"/>
                  <c:y val="-4.132230508615759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7"/>
                <c:pt idx="0">
                  <c:v>0.15284267912772587</c:v>
                </c:pt>
                <c:pt idx="1">
                  <c:v>0.15187144816774448</c:v>
                </c:pt>
                <c:pt idx="2">
                  <c:v>0.15162882527147087</c:v>
                </c:pt>
                <c:pt idx="3">
                  <c:v>0.15159520422678319</c:v>
                </c:pt>
                <c:pt idx="4">
                  <c:v>0.15233467145573631</c:v>
                </c:pt>
                <c:pt idx="5">
                  <c:v>0.15251261795040597</c:v>
                </c:pt>
                <c:pt idx="6">
                  <c:v>0.15490243314863889</c:v>
                </c:pt>
                <c:pt idx="7">
                  <c:v>0.15633008713480268</c:v>
                </c:pt>
                <c:pt idx="8">
                  <c:v>0.15856638609828944</c:v>
                </c:pt>
                <c:pt idx="9">
                  <c:v>0.15998863313441319</c:v>
                </c:pt>
                <c:pt idx="10">
                  <c:v>0.16072489601901366</c:v>
                </c:pt>
                <c:pt idx="11">
                  <c:v>0.16179775280898875</c:v>
                </c:pt>
                <c:pt idx="12">
                  <c:v>0.16701461377870563</c:v>
                </c:pt>
                <c:pt idx="13">
                  <c:v>0.1692022263450835</c:v>
                </c:pt>
                <c:pt idx="14">
                  <c:v>0.16923076923076924</c:v>
                </c:pt>
                <c:pt idx="15">
                  <c:v>0.17226341037941562</c:v>
                </c:pt>
                <c:pt idx="16">
                  <c:v>0.17177097203728361</c:v>
                </c:pt>
                <c:pt idx="17">
                  <c:v>0.16823308270676693</c:v>
                </c:pt>
                <c:pt idx="18">
                  <c:v>0.17210682492581603</c:v>
                </c:pt>
                <c:pt idx="19">
                  <c:v>0.16989022477783586</c:v>
                </c:pt>
                <c:pt idx="20">
                  <c:v>0.1761744966442953</c:v>
                </c:pt>
                <c:pt idx="21">
                  <c:v>0.17840646651270209</c:v>
                </c:pt>
                <c:pt idx="22">
                  <c:v>0.18080094228504123</c:v>
                </c:pt>
                <c:pt idx="23">
                  <c:v>0.17687074829931973</c:v>
                </c:pt>
                <c:pt idx="24">
                  <c:v>0.17700258397932817</c:v>
                </c:pt>
                <c:pt idx="25">
                  <c:v>0.17760884588804424</c:v>
                </c:pt>
                <c:pt idx="26">
                  <c:v>0.17965367965367965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E4-48BF-BF79-745672C8AC8D}"/>
            </c:ext>
          </c:extLst>
        </c:ser>
        <c:ser>
          <c:idx val="6"/>
          <c:order val="6"/>
          <c:tx>
            <c:strRef>
              <c:f>'D regionene'!$X$4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FEE4-48BF-BF79-745672C8AC8D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FEE4-48BF-BF79-745672C8AC8D}"/>
              </c:ext>
            </c:extLst>
          </c:dPt>
          <c:dLbls>
            <c:dLbl>
              <c:idx val="0"/>
              <c:layout>
                <c:manualLayout>
                  <c:x val="-9.4444444444444442E-2"/>
                  <c:y val="-8.2644610172316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E4-48BF-BF79-745672C8AC8D}"/>
                </c:ext>
              </c:extLst>
            </c:dLbl>
            <c:dLbl>
              <c:idx val="18"/>
              <c:layout>
                <c:manualLayout>
                  <c:x val="2.7777777777777779E-3"/>
                  <c:y val="-2.47933830516946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7"/>
                <c:pt idx="0">
                  <c:v>8.1191588785046731E-2</c:v>
                </c:pt>
                <c:pt idx="1">
                  <c:v>8.1128747795414458E-2</c:v>
                </c:pt>
                <c:pt idx="2">
                  <c:v>8.0947680157946691E-2</c:v>
                </c:pt>
                <c:pt idx="3">
                  <c:v>8.1690713269660639E-2</c:v>
                </c:pt>
                <c:pt idx="4">
                  <c:v>8.1977604056623701E-2</c:v>
                </c:pt>
                <c:pt idx="5">
                  <c:v>8.0974325213956547E-2</c:v>
                </c:pt>
                <c:pt idx="6">
                  <c:v>8.0703444953023368E-2</c:v>
                </c:pt>
                <c:pt idx="7">
                  <c:v>8.0215274218349564E-2</c:v>
                </c:pt>
                <c:pt idx="8">
                  <c:v>7.874015748031496E-2</c:v>
                </c:pt>
                <c:pt idx="9">
                  <c:v>7.8999715828360323E-2</c:v>
                </c:pt>
                <c:pt idx="10">
                  <c:v>7.8134284016636954E-2</c:v>
                </c:pt>
                <c:pt idx="11">
                  <c:v>7.5762439807383633E-2</c:v>
                </c:pt>
                <c:pt idx="12">
                  <c:v>7.2372999304105776E-2</c:v>
                </c:pt>
                <c:pt idx="13">
                  <c:v>7.0871985157699449E-2</c:v>
                </c:pt>
                <c:pt idx="14">
                  <c:v>7.08502024291498E-2</c:v>
                </c:pt>
                <c:pt idx="15">
                  <c:v>7.1522023549934588E-2</c:v>
                </c:pt>
                <c:pt idx="16">
                  <c:v>7.3235685752330221E-2</c:v>
                </c:pt>
                <c:pt idx="17">
                  <c:v>7.6127819548872183E-2</c:v>
                </c:pt>
                <c:pt idx="18">
                  <c:v>7.6162215628091001E-2</c:v>
                </c:pt>
                <c:pt idx="19">
                  <c:v>7.3183481442760059E-2</c:v>
                </c:pt>
                <c:pt idx="20">
                  <c:v>7.3825503355704702E-2</c:v>
                </c:pt>
                <c:pt idx="21">
                  <c:v>7.2748267898383373E-2</c:v>
                </c:pt>
                <c:pt idx="22">
                  <c:v>7.2438162544169613E-2</c:v>
                </c:pt>
                <c:pt idx="23">
                  <c:v>7.2974644403215827E-2</c:v>
                </c:pt>
                <c:pt idx="24">
                  <c:v>6.9767441860465115E-2</c:v>
                </c:pt>
                <c:pt idx="25">
                  <c:v>7.1181755355908774E-2</c:v>
                </c:pt>
                <c:pt idx="26">
                  <c:v>7.1428571428571425E-2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E4-48BF-BF79-745672C8A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8891487"/>
        <c:axId val="828889823"/>
      </c:lineChart>
      <c:catAx>
        <c:axId val="82889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8889823"/>
        <c:crosses val="autoZero"/>
        <c:auto val="1"/>
        <c:lblAlgn val="ctr"/>
        <c:lblOffset val="100"/>
        <c:tickLblSkip val="13"/>
        <c:noMultiLvlLbl val="0"/>
      </c:catAx>
      <c:valAx>
        <c:axId val="828889823"/>
        <c:scaling>
          <c:orientation val="minMax"/>
          <c:max val="0.25"/>
        </c:scaling>
        <c:delete val="1"/>
        <c:axPos val="l"/>
        <c:numFmt formatCode="0%" sourceLinked="1"/>
        <c:majorTickMark val="out"/>
        <c:minorTickMark val="none"/>
        <c:tickLblPos val="nextTo"/>
        <c:crossAx val="828891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 regionene!Pivottabell7</c:name>
    <c:fmtId val="14"/>
  </c:pivotSource>
  <c:chart>
    <c:title>
      <c:tx>
        <c:strRef>
          <c:f>'D regionene'!$X$5</c:f>
          <c:strCache>
            <c:ptCount val="1"/>
            <c:pt idx="0">
              <c:v>Regionvis fordeling av innveid melkemengde i Trøndelag 1995 - 2021 i prosent (hele fylket = 100 %)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4444444444444443"/>
              <c:y val="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0185067526415994E-16"/>
              <c:y val="-2.60047281323877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6.3888888888888884E-2"/>
              <c:y val="-3.5460992907801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555555555555556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9E-3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0555555555555658E-2"/>
              <c:y val="1.418439716312056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1.1111111111111009E-2"/>
              <c:y val="-4.491725768321517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2222222222222119E-2"/>
              <c:y val="4.25531914893617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5.00000000000001E-2"/>
              <c:y val="-3.782505910165501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1258442694663168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7.2222222222222118E-2"/>
              <c:y val="-1.654846335697399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0555555555555658E-2"/>
              <c:y val="1.418439716312056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4444444444444443"/>
              <c:y val="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0185067526415994E-16"/>
              <c:y val="-2.60047281323877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6.3888888888888884E-2"/>
              <c:y val="-3.5460992907801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555555555555556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1.1111111111111009E-2"/>
              <c:y val="-4.491725768321517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9E-3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1258442694663168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7.2222222222222118E-2"/>
              <c:y val="-1.654846335697399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2222222222222119E-2"/>
              <c:y val="4.25531914893617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5.00000000000001E-2"/>
              <c:y val="-3.782505910165501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0555555555555658E-2"/>
              <c:y val="1.418439716312056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4444444444444443"/>
              <c:y val="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0185067526415994E-16"/>
              <c:y val="-2.60047281323877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315523657628921E-2"/>
              <c:y val="-3.5460992907801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301754385964912"/>
                  <c:h val="5.1175468483816003E-2"/>
                </c:manualLayout>
              </c15:layout>
            </c:ext>
          </c:extLst>
        </c:dLbl>
      </c:pivotFmt>
      <c:pivotFmt>
        <c:idx val="6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555555555555556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1.1111111111111009E-2"/>
              <c:y val="-4.491725768321517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9E-3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1258442694663168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7.2222222222222118E-2"/>
              <c:y val="-1.654846335697399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2222222222222119E-2"/>
              <c:y val="4.25531914893617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5.00000000000001E-2"/>
              <c:y val="-3.782505910165501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8442257217847759E-2"/>
          <c:y val="7.328605200945626E-2"/>
          <c:w val="0.83867279090113733"/>
          <c:h val="0.85295917797509357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regionene'!$X$5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F7CF-449E-9FD0-5995A841ACBB}"/>
              </c:ext>
            </c:extLst>
          </c:dPt>
          <c:dLbls>
            <c:dLbl>
              <c:idx val="23"/>
              <c:layout>
                <c:manualLayout>
                  <c:x val="-8.0555555555555658E-2"/>
                  <c:y val="1.418439716312056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 regionene'!$X$5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7"/>
                <c:pt idx="0">
                  <c:v>0.16267644710308707</c:v>
                </c:pt>
                <c:pt idx="1">
                  <c:v>0.16250721490806147</c:v>
                </c:pt>
                <c:pt idx="2">
                  <c:v>0.16053337282359179</c:v>
                </c:pt>
                <c:pt idx="3">
                  <c:v>0.15897486196522484</c:v>
                </c:pt>
                <c:pt idx="4">
                  <c:v>0.1597404374026806</c:v>
                </c:pt>
                <c:pt idx="5">
                  <c:v>0.15694376537290716</c:v>
                </c:pt>
                <c:pt idx="6">
                  <c:v>0.15446104740372713</c:v>
                </c:pt>
                <c:pt idx="7">
                  <c:v>0.1546930203456873</c:v>
                </c:pt>
                <c:pt idx="8">
                  <c:v>0.15636685382936194</c:v>
                </c:pt>
                <c:pt idx="9">
                  <c:v>0.15634332618270749</c:v>
                </c:pt>
                <c:pt idx="10">
                  <c:v>0.15692686399671787</c:v>
                </c:pt>
                <c:pt idx="11">
                  <c:v>0.15641343367895474</c:v>
                </c:pt>
                <c:pt idx="12">
                  <c:v>0.15531244723650273</c:v>
                </c:pt>
                <c:pt idx="13">
                  <c:v>0.1550821201220291</c:v>
                </c:pt>
                <c:pt idx="14">
                  <c:v>0.15354791846370364</c:v>
                </c:pt>
                <c:pt idx="15">
                  <c:v>0.15175853992824445</c:v>
                </c:pt>
                <c:pt idx="16">
                  <c:v>0.14955463454681919</c:v>
                </c:pt>
                <c:pt idx="17">
                  <c:v>0.14913370500309223</c:v>
                </c:pt>
                <c:pt idx="18">
                  <c:v>0.14871533699518166</c:v>
                </c:pt>
                <c:pt idx="19">
                  <c:v>0.14917410043297943</c:v>
                </c:pt>
                <c:pt idx="20">
                  <c:v>0.14952624011352292</c:v>
                </c:pt>
                <c:pt idx="21">
                  <c:v>0.14995000892586371</c:v>
                </c:pt>
                <c:pt idx="22">
                  <c:v>0.14857906772838167</c:v>
                </c:pt>
                <c:pt idx="23">
                  <c:v>0.14766264017726474</c:v>
                </c:pt>
                <c:pt idx="24">
                  <c:v>0.14769635373922679</c:v>
                </c:pt>
                <c:pt idx="25">
                  <c:v>0.15306097016454692</c:v>
                </c:pt>
                <c:pt idx="26">
                  <c:v>0.1540982525307176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F-449E-9FD0-5995A841ACBB}"/>
            </c:ext>
          </c:extLst>
        </c:ser>
        <c:ser>
          <c:idx val="1"/>
          <c:order val="1"/>
          <c:tx>
            <c:strRef>
              <c:f>'D regionene'!$X$5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F7CF-449E-9FD0-5995A841ACBB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F7CF-449E-9FD0-5995A841ACBB}"/>
              </c:ext>
            </c:extLst>
          </c:dPt>
          <c:dLbls>
            <c:dLbl>
              <c:idx val="0"/>
              <c:layout>
                <c:manualLayout>
                  <c:x val="-0.14444444444444443"/>
                  <c:y val="4.72813238770685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F-449E-9FD0-5995A841ACBB}"/>
                </c:ext>
              </c:extLst>
            </c:dLbl>
            <c:dLbl>
              <c:idx val="20"/>
              <c:layout>
                <c:manualLayout>
                  <c:x val="-1.0185067526415994E-16"/>
                  <c:y val="-2.60047281323877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7"/>
                <c:pt idx="0">
                  <c:v>0.25542096929177549</c:v>
                </c:pt>
                <c:pt idx="1">
                  <c:v>0.25745815353324353</c:v>
                </c:pt>
                <c:pt idx="2">
                  <c:v>0.26002844994172181</c:v>
                </c:pt>
                <c:pt idx="3">
                  <c:v>0.26194054933475941</c:v>
                </c:pt>
                <c:pt idx="4">
                  <c:v>0.2609464386718392</c:v>
                </c:pt>
                <c:pt idx="5">
                  <c:v>0.26115245899340322</c:v>
                </c:pt>
                <c:pt idx="6">
                  <c:v>0.26265801835779556</c:v>
                </c:pt>
                <c:pt idx="7">
                  <c:v>0.26684620171141826</c:v>
                </c:pt>
                <c:pt idx="8">
                  <c:v>0.26484197265865428</c:v>
                </c:pt>
                <c:pt idx="9">
                  <c:v>0.26613247285466202</c:v>
                </c:pt>
                <c:pt idx="10">
                  <c:v>0.26740615158133529</c:v>
                </c:pt>
                <c:pt idx="11">
                  <c:v>0.26797201013174921</c:v>
                </c:pt>
                <c:pt idx="12">
                  <c:v>0.27145327410236553</c:v>
                </c:pt>
                <c:pt idx="13">
                  <c:v>0.27044537058765866</c:v>
                </c:pt>
                <c:pt idx="14">
                  <c:v>0.2671448676624143</c:v>
                </c:pt>
                <c:pt idx="15">
                  <c:v>0.26580378947784661</c:v>
                </c:pt>
                <c:pt idx="16">
                  <c:v>0.26915823212071288</c:v>
                </c:pt>
                <c:pt idx="17">
                  <c:v>0.27215818988936669</c:v>
                </c:pt>
                <c:pt idx="18">
                  <c:v>0.26960072327462842</c:v>
                </c:pt>
                <c:pt idx="19">
                  <c:v>0.26701420489671351</c:v>
                </c:pt>
                <c:pt idx="20">
                  <c:v>0.26508786364798897</c:v>
                </c:pt>
                <c:pt idx="21">
                  <c:v>0.26363849203378581</c:v>
                </c:pt>
                <c:pt idx="22">
                  <c:v>0.26206973466680378</c:v>
                </c:pt>
                <c:pt idx="23">
                  <c:v>0.26442408592118583</c:v>
                </c:pt>
                <c:pt idx="24">
                  <c:v>0.26556494182645263</c:v>
                </c:pt>
                <c:pt idx="25">
                  <c:v>0.26108719311096651</c:v>
                </c:pt>
                <c:pt idx="26">
                  <c:v>0.26394679677630806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CF-449E-9FD0-5995A841ACBB}"/>
            </c:ext>
          </c:extLst>
        </c:ser>
        <c:ser>
          <c:idx val="2"/>
          <c:order val="2"/>
          <c:tx>
            <c:strRef>
              <c:f>'D regionene'!$X$5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F7CF-449E-9FD0-5995A841ACBB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F7CF-449E-9FD0-5995A841ACBB}"/>
              </c:ext>
            </c:extLst>
          </c:dPt>
          <c:dLbls>
            <c:dLbl>
              <c:idx val="0"/>
              <c:layout>
                <c:manualLayout>
                  <c:x val="-0.10277777777777777"/>
                  <c:y val="-7.09219858156028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F-449E-9FD0-5995A841ACBB}"/>
                </c:ext>
              </c:extLst>
            </c:dLbl>
            <c:dLbl>
              <c:idx val="21"/>
              <c:layout>
                <c:manualLayout>
                  <c:x val="-4.315523657628921E-2"/>
                  <c:y val="-3.54609929078014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754385964912"/>
                      <c:h val="5.117546848381600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7"/>
                <c:pt idx="0">
                  <c:v>0.17942318883731001</c:v>
                </c:pt>
                <c:pt idx="1">
                  <c:v>0.18076299370585164</c:v>
                </c:pt>
                <c:pt idx="2">
                  <c:v>0.18327050717634258</c:v>
                </c:pt>
                <c:pt idx="3">
                  <c:v>0.18349521577964473</c:v>
                </c:pt>
                <c:pt idx="4">
                  <c:v>0.18307856848359802</c:v>
                </c:pt>
                <c:pt idx="5">
                  <c:v>0.18558507041568456</c:v>
                </c:pt>
                <c:pt idx="6">
                  <c:v>0.18801337382184058</c:v>
                </c:pt>
                <c:pt idx="7">
                  <c:v>0.18875822689696214</c:v>
                </c:pt>
                <c:pt idx="8">
                  <c:v>0.19222973421418185</c:v>
                </c:pt>
                <c:pt idx="9">
                  <c:v>0.18974095505921801</c:v>
                </c:pt>
                <c:pt idx="10">
                  <c:v>0.18954303572936904</c:v>
                </c:pt>
                <c:pt idx="11">
                  <c:v>0.1915435124612011</c:v>
                </c:pt>
                <c:pt idx="12">
                  <c:v>0.19355543005525247</c:v>
                </c:pt>
                <c:pt idx="13">
                  <c:v>0.1950326906110664</c:v>
                </c:pt>
                <c:pt idx="14">
                  <c:v>0.20041766922413401</c:v>
                </c:pt>
                <c:pt idx="15">
                  <c:v>0.20371861829870361</c:v>
                </c:pt>
                <c:pt idx="16">
                  <c:v>0.20307459581116197</c:v>
                </c:pt>
                <c:pt idx="17">
                  <c:v>0.20345731720732813</c:v>
                </c:pt>
                <c:pt idx="18">
                  <c:v>0.20728407989634506</c:v>
                </c:pt>
                <c:pt idx="19">
                  <c:v>0.20913436151297143</c:v>
                </c:pt>
                <c:pt idx="20">
                  <c:v>0.21231334824059395</c:v>
                </c:pt>
                <c:pt idx="21">
                  <c:v>0.20985087187782631</c:v>
                </c:pt>
                <c:pt idx="22">
                  <c:v>0.20862231948602852</c:v>
                </c:pt>
                <c:pt idx="23">
                  <c:v>0.20951355551486053</c:v>
                </c:pt>
                <c:pt idx="24">
                  <c:v>0.21131670205018455</c:v>
                </c:pt>
                <c:pt idx="25">
                  <c:v>0.21282229673809261</c:v>
                </c:pt>
                <c:pt idx="26">
                  <c:v>0.20922584456610366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CF-449E-9FD0-5995A841ACBB}"/>
            </c:ext>
          </c:extLst>
        </c:ser>
        <c:ser>
          <c:idx val="3"/>
          <c:order val="3"/>
          <c:tx>
            <c:strRef>
              <c:f>'D regionene'!$X$5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F7CF-449E-9FD0-5995A841ACBB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F7CF-449E-9FD0-5995A841ACBB}"/>
              </c:ext>
            </c:extLst>
          </c:dPt>
          <c:dLbls>
            <c:dLbl>
              <c:idx val="0"/>
              <c:layout>
                <c:manualLayout>
                  <c:x val="-0.10555555555555556"/>
                  <c:y val="-2.36406619385342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F-449E-9FD0-5995A841ACBB}"/>
                </c:ext>
              </c:extLst>
            </c:dLbl>
            <c:dLbl>
              <c:idx val="20"/>
              <c:layout>
                <c:manualLayout>
                  <c:x val="1.1111111111111009E-2"/>
                  <c:y val="-4.49172576832151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F-449E-9FD0-5995A841ACBB}"/>
                </c:ext>
              </c:extLst>
            </c:dLbl>
            <c:dLbl>
              <c:idx val="26"/>
              <c:layout>
                <c:manualLayout>
                  <c:x val="-2.7777777777777779E-3"/>
                  <c:y val="-7.09219858156028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7"/>
                <c:pt idx="0">
                  <c:v>0.16392967830123564</c:v>
                </c:pt>
                <c:pt idx="1">
                  <c:v>0.16270785806558008</c:v>
                </c:pt>
                <c:pt idx="2">
                  <c:v>0.16165863187585838</c:v>
                </c:pt>
                <c:pt idx="3">
                  <c:v>0.16181710057207194</c:v>
                </c:pt>
                <c:pt idx="4">
                  <c:v>0.16247711346862506</c:v>
                </c:pt>
                <c:pt idx="5">
                  <c:v>0.16160301858588202</c:v>
                </c:pt>
                <c:pt idx="6">
                  <c:v>0.16041598373567847</c:v>
                </c:pt>
                <c:pt idx="7">
                  <c:v>0.15718380752391276</c:v>
                </c:pt>
                <c:pt idx="8">
                  <c:v>0.15723222075596005</c:v>
                </c:pt>
                <c:pt idx="9">
                  <c:v>0.15817604960972004</c:v>
                </c:pt>
                <c:pt idx="10">
                  <c:v>0.15819084623459992</c:v>
                </c:pt>
                <c:pt idx="11">
                  <c:v>0.15908911444381676</c:v>
                </c:pt>
                <c:pt idx="12">
                  <c:v>0.15700961241754338</c:v>
                </c:pt>
                <c:pt idx="13">
                  <c:v>0.15750012624724855</c:v>
                </c:pt>
                <c:pt idx="14">
                  <c:v>0.16052723173075467</c:v>
                </c:pt>
                <c:pt idx="15">
                  <c:v>0.1606976754728992</c:v>
                </c:pt>
                <c:pt idx="16">
                  <c:v>0.16009414993394039</c:v>
                </c:pt>
                <c:pt idx="17">
                  <c:v>0.15992233350344803</c:v>
                </c:pt>
                <c:pt idx="18">
                  <c:v>0.1603404024690207</c:v>
                </c:pt>
                <c:pt idx="19">
                  <c:v>0.16038370430184989</c:v>
                </c:pt>
                <c:pt idx="20">
                  <c:v>0.16069570024605503</c:v>
                </c:pt>
                <c:pt idx="21">
                  <c:v>0.16412682133605416</c:v>
                </c:pt>
                <c:pt idx="22">
                  <c:v>0.16584638646930633</c:v>
                </c:pt>
                <c:pt idx="23">
                  <c:v>0.16642818701378456</c:v>
                </c:pt>
                <c:pt idx="24">
                  <c:v>0.16223546840868963</c:v>
                </c:pt>
                <c:pt idx="25">
                  <c:v>0.15917795939154647</c:v>
                </c:pt>
                <c:pt idx="26">
                  <c:v>0.16277010873993036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CF-449E-9FD0-5995A841ACBB}"/>
            </c:ext>
          </c:extLst>
        </c:ser>
        <c:ser>
          <c:idx val="4"/>
          <c:order val="4"/>
          <c:tx>
            <c:strRef>
              <c:f>'D regionene'!$X$5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F7CF-449E-9FD0-5995A841ACBB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F7CF-449E-9FD0-5995A841ACBB}"/>
              </c:ext>
            </c:extLst>
          </c:dPt>
          <c:dLbls>
            <c:dLbl>
              <c:idx val="0"/>
              <c:layout>
                <c:manualLayout>
                  <c:x val="-0.11258442694663168"/>
                  <c:y val="-2.3640661938534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CF-449E-9FD0-5995A841ACBB}"/>
                </c:ext>
              </c:extLst>
            </c:dLbl>
            <c:dLbl>
              <c:idx val="18"/>
              <c:layout>
                <c:manualLayout>
                  <c:x val="7.2222222222222118E-2"/>
                  <c:y val="-1.654846335697399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7"/>
                <c:pt idx="0">
                  <c:v>2.3448686543328507E-2</c:v>
                </c:pt>
                <c:pt idx="1">
                  <c:v>2.3093202869472005E-2</c:v>
                </c:pt>
                <c:pt idx="2">
                  <c:v>2.2773528837460397E-2</c:v>
                </c:pt>
                <c:pt idx="3">
                  <c:v>2.2191251966647584E-2</c:v>
                </c:pt>
                <c:pt idx="4">
                  <c:v>2.231711759451566E-2</c:v>
                </c:pt>
                <c:pt idx="5">
                  <c:v>2.2043218209128419E-2</c:v>
                </c:pt>
                <c:pt idx="6">
                  <c:v>2.1268200753331679E-2</c:v>
                </c:pt>
                <c:pt idx="7">
                  <c:v>2.0034116209973314E-2</c:v>
                </c:pt>
                <c:pt idx="8">
                  <c:v>1.9058071726042368E-2</c:v>
                </c:pt>
                <c:pt idx="9">
                  <c:v>1.895216291409034E-2</c:v>
                </c:pt>
                <c:pt idx="10">
                  <c:v>1.8416734038830498E-2</c:v>
                </c:pt>
                <c:pt idx="11">
                  <c:v>1.7129216247243836E-2</c:v>
                </c:pt>
                <c:pt idx="12">
                  <c:v>1.6872674767258393E-2</c:v>
                </c:pt>
                <c:pt idx="13">
                  <c:v>1.638243707688606E-2</c:v>
                </c:pt>
                <c:pt idx="14">
                  <c:v>1.6479774821809599E-2</c:v>
                </c:pt>
                <c:pt idx="15">
                  <c:v>1.6814890754227284E-2</c:v>
                </c:pt>
                <c:pt idx="16">
                  <c:v>1.7035890265801983E-2</c:v>
                </c:pt>
                <c:pt idx="17">
                  <c:v>1.6484155146237401E-2</c:v>
                </c:pt>
                <c:pt idx="18">
                  <c:v>1.7042624824970948E-2</c:v>
                </c:pt>
                <c:pt idx="19">
                  <c:v>1.652233417827827E-2</c:v>
                </c:pt>
                <c:pt idx="20">
                  <c:v>1.6234021608241521E-2</c:v>
                </c:pt>
                <c:pt idx="21">
                  <c:v>1.6191169016763596E-2</c:v>
                </c:pt>
                <c:pt idx="22">
                  <c:v>1.475178867528514E-2</c:v>
                </c:pt>
                <c:pt idx="23">
                  <c:v>1.357638351294505E-2</c:v>
                </c:pt>
                <c:pt idx="24">
                  <c:v>1.3001957897761046E-2</c:v>
                </c:pt>
                <c:pt idx="25">
                  <c:v>1.2525918499339594E-2</c:v>
                </c:pt>
                <c:pt idx="26">
                  <c:v>1.2109903073201953E-2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CF-449E-9FD0-5995A841ACBB}"/>
            </c:ext>
          </c:extLst>
        </c:ser>
        <c:ser>
          <c:idx val="5"/>
          <c:order val="5"/>
          <c:tx>
            <c:strRef>
              <c:f>'D regionene'!$X$5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F7CF-449E-9FD0-5995A841ACBB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F7CF-449E-9FD0-5995A841ACBB}"/>
              </c:ext>
            </c:extLst>
          </c:dPt>
          <c:dLbls>
            <c:dLbl>
              <c:idx val="0"/>
              <c:layout>
                <c:manualLayout>
                  <c:x val="-0.1027777777777777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CF-449E-9FD0-5995A841ACBB}"/>
                </c:ext>
              </c:extLst>
            </c:dLbl>
            <c:dLbl>
              <c:idx val="21"/>
              <c:layout>
                <c:manualLayout>
                  <c:x val="-2.2222222222222119E-2"/>
                  <c:y val="4.255319148936170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7"/>
                <c:pt idx="0">
                  <c:v>0.14231347020530796</c:v>
                </c:pt>
                <c:pt idx="1">
                  <c:v>0.14113459582772173</c:v>
                </c:pt>
                <c:pt idx="2">
                  <c:v>0.13915667513902266</c:v>
                </c:pt>
                <c:pt idx="3">
                  <c:v>0.13920504616509735</c:v>
                </c:pt>
                <c:pt idx="4">
                  <c:v>0.13948288281983562</c:v>
                </c:pt>
                <c:pt idx="5">
                  <c:v>0.14141201623906854</c:v>
                </c:pt>
                <c:pt idx="6">
                  <c:v>0.14217461943275642</c:v>
                </c:pt>
                <c:pt idx="7">
                  <c:v>0.14249704097167909</c:v>
                </c:pt>
                <c:pt idx="8">
                  <c:v>0.14211272803438851</c:v>
                </c:pt>
                <c:pt idx="9">
                  <c:v>0.1419459316544385</c:v>
                </c:pt>
                <c:pt idx="10">
                  <c:v>0.14239257659310028</c:v>
                </c:pt>
                <c:pt idx="11">
                  <c:v>0.14185967405895608</c:v>
                </c:pt>
                <c:pt idx="12">
                  <c:v>0.14004669387564991</c:v>
                </c:pt>
                <c:pt idx="13">
                  <c:v>0.14025326683321401</c:v>
                </c:pt>
                <c:pt idx="14">
                  <c:v>0.13763411570648143</c:v>
                </c:pt>
                <c:pt idx="15">
                  <c:v>0.13699599464785561</c:v>
                </c:pt>
                <c:pt idx="16">
                  <c:v>0.1368344701029178</c:v>
                </c:pt>
                <c:pt idx="17">
                  <c:v>0.13365878079086499</c:v>
                </c:pt>
                <c:pt idx="18">
                  <c:v>0.13519513636819952</c:v>
                </c:pt>
                <c:pt idx="19">
                  <c:v>0.13637289607537892</c:v>
                </c:pt>
                <c:pt idx="20">
                  <c:v>0.13511400234308385</c:v>
                </c:pt>
                <c:pt idx="21">
                  <c:v>0.13413738738386213</c:v>
                </c:pt>
                <c:pt idx="22">
                  <c:v>0.13719068392353628</c:v>
                </c:pt>
                <c:pt idx="23">
                  <c:v>0.13601607490569753</c:v>
                </c:pt>
                <c:pt idx="24">
                  <c:v>0.13592817572600879</c:v>
                </c:pt>
                <c:pt idx="25">
                  <c:v>0.13554967548544294</c:v>
                </c:pt>
                <c:pt idx="26">
                  <c:v>0.1325751607890375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CF-449E-9FD0-5995A841ACBB}"/>
            </c:ext>
          </c:extLst>
        </c:ser>
        <c:ser>
          <c:idx val="6"/>
          <c:order val="6"/>
          <c:tx>
            <c:strRef>
              <c:f>'D regionene'!$X$5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F7CF-449E-9FD0-5995A841ACBB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F7CF-449E-9FD0-5995A841ACBB}"/>
              </c:ext>
            </c:extLst>
          </c:dPt>
          <c:dLbls>
            <c:dLbl>
              <c:idx val="0"/>
              <c:layout>
                <c:manualLayout>
                  <c:x val="-9.4444444444444442E-2"/>
                  <c:y val="-4.72813238770685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CF-449E-9FD0-5995A841ACBB}"/>
                </c:ext>
              </c:extLst>
            </c:dLbl>
            <c:dLbl>
              <c:idx val="21"/>
              <c:layout>
                <c:manualLayout>
                  <c:x val="-5.00000000000001E-2"/>
                  <c:y val="-3.782505910165501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7"/>
                <c:pt idx="0">
                  <c:v>7.2787559717955308E-2</c:v>
                </c:pt>
                <c:pt idx="1">
                  <c:v>7.2335981090069543E-2</c:v>
                </c:pt>
                <c:pt idx="2">
                  <c:v>7.2578834206002418E-2</c:v>
                </c:pt>
                <c:pt idx="3">
                  <c:v>7.2375974216554284E-2</c:v>
                </c:pt>
                <c:pt idx="4">
                  <c:v>7.1957441558905835E-2</c:v>
                </c:pt>
                <c:pt idx="5">
                  <c:v>7.1260452183925738E-2</c:v>
                </c:pt>
                <c:pt idx="6">
                  <c:v>7.100875649486986E-2</c:v>
                </c:pt>
                <c:pt idx="7">
                  <c:v>6.9987586340367433E-2</c:v>
                </c:pt>
                <c:pt idx="8">
                  <c:v>6.8158418781410976E-2</c:v>
                </c:pt>
                <c:pt idx="9">
                  <c:v>6.870910172516359E-2</c:v>
                </c:pt>
                <c:pt idx="10">
                  <c:v>6.712379182604708E-2</c:v>
                </c:pt>
                <c:pt idx="11">
                  <c:v>6.5993038978078247E-2</c:v>
                </c:pt>
                <c:pt idx="12">
                  <c:v>6.5749867545427554E-2</c:v>
                </c:pt>
                <c:pt idx="13">
                  <c:v>6.5303988521897213E-2</c:v>
                </c:pt>
                <c:pt idx="14">
                  <c:v>6.4248422390702317E-2</c:v>
                </c:pt>
                <c:pt idx="15">
                  <c:v>6.4210491420223115E-2</c:v>
                </c:pt>
                <c:pt idx="16">
                  <c:v>6.4248027218645698E-2</c:v>
                </c:pt>
                <c:pt idx="17">
                  <c:v>6.518551845966257E-2</c:v>
                </c:pt>
                <c:pt idx="18">
                  <c:v>6.1821696171653784E-2</c:v>
                </c:pt>
                <c:pt idx="19">
                  <c:v>6.1398398601828608E-2</c:v>
                </c:pt>
                <c:pt idx="20">
                  <c:v>6.1028823800513714E-2</c:v>
                </c:pt>
                <c:pt idx="21">
                  <c:v>6.2105249425844375E-2</c:v>
                </c:pt>
                <c:pt idx="22">
                  <c:v>6.2940019050658394E-2</c:v>
                </c:pt>
                <c:pt idx="23">
                  <c:v>6.2379072954261837E-2</c:v>
                </c:pt>
                <c:pt idx="24">
                  <c:v>6.4256400351676415E-2</c:v>
                </c:pt>
                <c:pt idx="25">
                  <c:v>6.5775986610064882E-2</c:v>
                </c:pt>
                <c:pt idx="26">
                  <c:v>6.5273933524700886E-2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CF-449E-9FD0-5995A841A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8885663"/>
        <c:axId val="828898143"/>
      </c:lineChart>
      <c:catAx>
        <c:axId val="82888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8898143"/>
        <c:crosses val="autoZero"/>
        <c:auto val="1"/>
        <c:lblAlgn val="ctr"/>
        <c:lblOffset val="100"/>
        <c:tickLblSkip val="13"/>
        <c:noMultiLvlLbl val="0"/>
      </c:catAx>
      <c:valAx>
        <c:axId val="82889814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2888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[Melkeleveranser_Midt_Norge_1995_2021.xlsx]D_utvikling!Pivottabell9</c:name>
    <c:fmtId val="3"/>
  </c:pivotSource>
  <c:chart>
    <c:title>
      <c:tx>
        <c:strRef>
          <c:f>D_utvikling!$Z$7</c:f>
          <c:strCache>
            <c:ptCount val="1"/>
            <c:pt idx="0">
              <c:v>Melkeleveranser i Rennebu i perioden 1995 - 2021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000000000005E-2"/>
              <c:y val="-6.481481481481481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3333333333333333E-2"/>
              <c:y val="-8.333333333333332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000000000005E-2"/>
              <c:y val="-6.481481481481481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3333333333333333E-2"/>
              <c:y val="-8.333333333333332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7222222222222238E-2"/>
              <c:y val="-9.259259259259258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4.6296296296296294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4470253718285218E-2"/>
          <c:y val="0.25083333333333335"/>
          <c:w val="0.846402012248469"/>
          <c:h val="0.62412847222222223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D_utvikling!$Z$7</c:f>
              <c:strCache>
                <c:ptCount val="1"/>
                <c:pt idx="0">
                  <c:v>Totalt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065-4339-B93F-6164FDF3BEE9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065-4339-B93F-6164FDF3BEE9}"/>
              </c:ext>
            </c:extLst>
          </c:dPt>
          <c:dLbls>
            <c:dLbl>
              <c:idx val="0"/>
              <c:layout>
                <c:manualLayout>
                  <c:x val="-9.7222222222222238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5-4339-B93F-6164FDF3BEE9}"/>
                </c:ext>
              </c:extLst>
            </c:dLbl>
            <c:dLbl>
              <c:idx val="26"/>
              <c:layout>
                <c:manualLayout>
                  <c:x val="0"/>
                  <c:y val="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5-4339-B93F-6164FDF3B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D_utvikling!$Z$7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D_utvikling!$Z$7</c:f>
              <c:numCache>
                <c:formatCode>#,##0</c:formatCode>
                <c:ptCount val="27"/>
                <c:pt idx="0">
                  <c:v>8300</c:v>
                </c:pt>
                <c:pt idx="1">
                  <c:v>8010</c:v>
                </c:pt>
                <c:pt idx="2">
                  <c:v>7996.7820000000002</c:v>
                </c:pt>
                <c:pt idx="3">
                  <c:v>8016.6959999999999</c:v>
                </c:pt>
                <c:pt idx="4">
                  <c:v>8083.0810000000001</c:v>
                </c:pt>
                <c:pt idx="5">
                  <c:v>7988.1130000000003</c:v>
                </c:pt>
                <c:pt idx="6">
                  <c:v>7981.0129999999999</c:v>
                </c:pt>
                <c:pt idx="7">
                  <c:v>8183.91</c:v>
                </c:pt>
                <c:pt idx="8">
                  <c:v>8238.4750000000004</c:v>
                </c:pt>
                <c:pt idx="9">
                  <c:v>8311</c:v>
                </c:pt>
                <c:pt idx="10">
                  <c:v>8242</c:v>
                </c:pt>
                <c:pt idx="11">
                  <c:v>8145</c:v>
                </c:pt>
                <c:pt idx="12">
                  <c:v>8283</c:v>
                </c:pt>
                <c:pt idx="13">
                  <c:v>8049</c:v>
                </c:pt>
                <c:pt idx="14">
                  <c:v>7708</c:v>
                </c:pt>
                <c:pt idx="15">
                  <c:v>8014.9480000000003</c:v>
                </c:pt>
                <c:pt idx="16">
                  <c:v>7893.5810000000001</c:v>
                </c:pt>
                <c:pt idx="17">
                  <c:v>7808.6670000000004</c:v>
                </c:pt>
                <c:pt idx="18">
                  <c:v>7933.9340000000002</c:v>
                </c:pt>
                <c:pt idx="19">
                  <c:v>7886.8190000000004</c:v>
                </c:pt>
                <c:pt idx="20">
                  <c:v>8125.2190000000001</c:v>
                </c:pt>
                <c:pt idx="21">
                  <c:v>7955.6279999999997</c:v>
                </c:pt>
                <c:pt idx="22">
                  <c:v>7716.9880000000003</c:v>
                </c:pt>
                <c:pt idx="23">
                  <c:v>7412.4690000000001</c:v>
                </c:pt>
                <c:pt idx="24">
                  <c:v>7249.27</c:v>
                </c:pt>
                <c:pt idx="25">
                  <c:v>7250.7709999999997</c:v>
                </c:pt>
                <c:pt idx="26">
                  <c:v>7245.7790000000005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65-4339-B93F-6164FDF3B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60336"/>
        <c:axId val="600947024"/>
      </c:lineChart>
      <c:catAx>
        <c:axId val="60096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947024"/>
        <c:crosses val="autoZero"/>
        <c:auto val="1"/>
        <c:lblAlgn val="ctr"/>
        <c:lblOffset val="100"/>
        <c:tickLblSkip val="13"/>
        <c:noMultiLvlLbl val="0"/>
      </c:catAx>
      <c:valAx>
        <c:axId val="6009470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96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D_utvikling!$Z$13</c:f>
          <c:strCache>
            <c:ptCount val="1"/>
            <c:pt idx="0">
              <c:v>Antall leverandører og gjennomsnittlig melkemengde per leverandør i tusen liter i Rennebu 1995 - 2021</c:v>
            </c:pt>
          </c:strCache>
        </c:strRef>
      </c:tx>
      <c:layout>
        <c:manualLayout>
          <c:xMode val="edge"/>
          <c:yMode val="edge"/>
          <c:x val="0.1497360017497812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3041994750656165E-2"/>
          <c:y val="0.16245370370370371"/>
          <c:w val="0.83833267716535431"/>
          <c:h val="0.69001944444444452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D_utvikling!$L$24</c:f>
              <c:strCache>
                <c:ptCount val="1"/>
                <c:pt idx="0">
                  <c:v>antall leverandører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3333333333333329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42-43F2-9399-3C33AFF4C165}"/>
                </c:ext>
              </c:extLst>
            </c:dLbl>
            <c:dLbl>
              <c:idx val="3"/>
              <c:layout>
                <c:manualLayout>
                  <c:x val="-0.15833333333333333"/>
                  <c:y val="0.11574074074074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12489063867017"/>
                      <c:h val="0.19893518518518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242-43F2-9399-3C33AFF4C165}"/>
                </c:ext>
              </c:extLst>
            </c:dLbl>
            <c:dLbl>
              <c:idx val="26"/>
              <c:layout>
                <c:manualLayout>
                  <c:x val="5.5555555555553519E-3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2-43F2-9399-3C33AFF4C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D_utvikling!$K$25:$K$51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D_utvikling!$L$25:$L$51</c:f>
              <c:numCache>
                <c:formatCode>_-* #\ ##0_-;\-* #\ ##0_-;_-* "-"??_-;_-@_-</c:formatCode>
                <c:ptCount val="27"/>
                <c:pt idx="0">
                  <c:v>114</c:v>
                </c:pt>
                <c:pt idx="1">
                  <c:v>113</c:v>
                </c:pt>
                <c:pt idx="2">
                  <c:v>114</c:v>
                </c:pt>
                <c:pt idx="3">
                  <c:v>111</c:v>
                </c:pt>
                <c:pt idx="4">
                  <c:v>109</c:v>
                </c:pt>
                <c:pt idx="5">
                  <c:v>105</c:v>
                </c:pt>
                <c:pt idx="6">
                  <c:v>102</c:v>
                </c:pt>
                <c:pt idx="7">
                  <c:v>98</c:v>
                </c:pt>
                <c:pt idx="8">
                  <c:v>96</c:v>
                </c:pt>
                <c:pt idx="9">
                  <c:v>95</c:v>
                </c:pt>
                <c:pt idx="10">
                  <c:v>92</c:v>
                </c:pt>
                <c:pt idx="11">
                  <c:v>82</c:v>
                </c:pt>
                <c:pt idx="12">
                  <c:v>79</c:v>
                </c:pt>
                <c:pt idx="13">
                  <c:v>72</c:v>
                </c:pt>
                <c:pt idx="14">
                  <c:v>67</c:v>
                </c:pt>
                <c:pt idx="15">
                  <c:v>65</c:v>
                </c:pt>
                <c:pt idx="16">
                  <c:v>66</c:v>
                </c:pt>
                <c:pt idx="17">
                  <c:v>58</c:v>
                </c:pt>
                <c:pt idx="18">
                  <c:v>60</c:v>
                </c:pt>
                <c:pt idx="19">
                  <c:v>55</c:v>
                </c:pt>
                <c:pt idx="20">
                  <c:v>53</c:v>
                </c:pt>
                <c:pt idx="21">
                  <c:v>52</c:v>
                </c:pt>
                <c:pt idx="22">
                  <c:v>49</c:v>
                </c:pt>
                <c:pt idx="23">
                  <c:v>45</c:v>
                </c:pt>
                <c:pt idx="24">
                  <c:v>44</c:v>
                </c:pt>
                <c:pt idx="25">
                  <c:v>42</c:v>
                </c:pt>
                <c:pt idx="2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2-43F2-9399-3C33AFF4C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355008"/>
        <c:axId val="686346688"/>
      </c:lineChart>
      <c:lineChart>
        <c:grouping val="standard"/>
        <c:varyColors val="0"/>
        <c:ser>
          <c:idx val="1"/>
          <c:order val="1"/>
          <c:tx>
            <c:strRef>
              <c:f>D_utvikling!$M$24</c:f>
              <c:strCache>
                <c:ptCount val="1"/>
                <c:pt idx="0">
                  <c:v>gj.snitt leveranse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"/>
                  <c:y val="4.62962962962954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42-43F2-9399-3C33AFF4C165}"/>
                </c:ext>
              </c:extLst>
            </c:dLbl>
            <c:dLbl>
              <c:idx val="6"/>
              <c:layout>
                <c:manualLayout>
                  <c:x val="-0.19722222222222222"/>
                  <c:y val="0.2685185185185185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2-43F2-9399-3C33AFF4C16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42-43F2-9399-3C33AFF4C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D_utvikling!$K$25:$K$51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D_utvikling!$M$25:$M$51</c:f>
              <c:numCache>
                <c:formatCode>_-* #\ ##0_-;\-* #\ ##0_-;_-* "-"??_-;_-@_-</c:formatCode>
                <c:ptCount val="27"/>
                <c:pt idx="0">
                  <c:v>72.807017543859644</c:v>
                </c:pt>
                <c:pt idx="1">
                  <c:v>70.884955752212392</c:v>
                </c:pt>
                <c:pt idx="2">
                  <c:v>70.147210526315789</c:v>
                </c:pt>
                <c:pt idx="3">
                  <c:v>72.222486486486488</c:v>
                </c:pt>
                <c:pt idx="4">
                  <c:v>74.156706422018345</c:v>
                </c:pt>
                <c:pt idx="5">
                  <c:v>76.077266666666674</c:v>
                </c:pt>
                <c:pt idx="6">
                  <c:v>78.245225490196077</c:v>
                </c:pt>
                <c:pt idx="7">
                  <c:v>83.50928571428571</c:v>
                </c:pt>
                <c:pt idx="8">
                  <c:v>85.817447916666666</c:v>
                </c:pt>
                <c:pt idx="9">
                  <c:v>87.484210526315792</c:v>
                </c:pt>
                <c:pt idx="10">
                  <c:v>89.586956521739125</c:v>
                </c:pt>
                <c:pt idx="11">
                  <c:v>99.329268292682926</c:v>
                </c:pt>
                <c:pt idx="12">
                  <c:v>104.84810126582279</c:v>
                </c:pt>
                <c:pt idx="13">
                  <c:v>111.79166666666667</c:v>
                </c:pt>
                <c:pt idx="14">
                  <c:v>115.04477611940298</c:v>
                </c:pt>
                <c:pt idx="15">
                  <c:v>123.30689230769231</c:v>
                </c:pt>
                <c:pt idx="16">
                  <c:v>119.59971212121212</c:v>
                </c:pt>
                <c:pt idx="17">
                  <c:v>134.63218965517243</c:v>
                </c:pt>
                <c:pt idx="18">
                  <c:v>132.23223333333334</c:v>
                </c:pt>
                <c:pt idx="19">
                  <c:v>143.3967090909091</c:v>
                </c:pt>
                <c:pt idx="20">
                  <c:v>153.30601886792454</c:v>
                </c:pt>
                <c:pt idx="21">
                  <c:v>152.99284615384616</c:v>
                </c:pt>
                <c:pt idx="22">
                  <c:v>157.48955102040816</c:v>
                </c:pt>
                <c:pt idx="23">
                  <c:v>164.72153333333333</c:v>
                </c:pt>
                <c:pt idx="24">
                  <c:v>164.75613636363639</c:v>
                </c:pt>
                <c:pt idx="25">
                  <c:v>172.63740476190475</c:v>
                </c:pt>
                <c:pt idx="26">
                  <c:v>176.72631707317075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42-43F2-9399-3C33AFF4C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355424"/>
        <c:axId val="686352928"/>
      </c:lineChart>
      <c:catAx>
        <c:axId val="68635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6346688"/>
        <c:crosses val="autoZero"/>
        <c:auto val="1"/>
        <c:lblAlgn val="ctr"/>
        <c:lblOffset val="100"/>
        <c:tickLblSkip val="13"/>
        <c:noMultiLvlLbl val="0"/>
      </c:catAx>
      <c:valAx>
        <c:axId val="686346688"/>
        <c:scaling>
          <c:orientation val="minMax"/>
        </c:scaling>
        <c:delete val="0"/>
        <c:axPos val="l"/>
        <c:numFmt formatCode="_-* #\ ##0_-;\-* #\ 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5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6355008"/>
        <c:crosses val="autoZero"/>
        <c:crossBetween val="between"/>
      </c:valAx>
      <c:valAx>
        <c:axId val="686352928"/>
        <c:scaling>
          <c:orientation val="minMax"/>
        </c:scaling>
        <c:delete val="0"/>
        <c:axPos val="r"/>
        <c:numFmt formatCode="_-* #\ ##0_-;\-* #\ 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5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6355424"/>
        <c:crosses val="max"/>
        <c:crossBetween val="between"/>
      </c:valAx>
      <c:catAx>
        <c:axId val="68635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6352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D_utvikling!$Z$9</c:f>
          <c:strCache>
            <c:ptCount val="1"/>
            <c:pt idx="0">
              <c:v>Gjennomsnittlig melkeleveranse per hentepunkt i Rennebu og Levanger 1995 - 2021 i tusen liter</c:v>
            </c:pt>
          </c:strCache>
        </c:strRef>
      </c:tx>
      <c:layout>
        <c:manualLayout>
          <c:xMode val="edge"/>
          <c:yMode val="edge"/>
          <c:x val="0.11135853174603175"/>
          <c:y val="4.85069444444444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7025371828521437E-2"/>
          <c:y val="0.23231481481481481"/>
          <c:w val="0.8745341207349081"/>
          <c:h val="0.62977604166666667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D_utvikling!$AA$24</c:f>
              <c:strCache>
                <c:ptCount val="1"/>
                <c:pt idx="0">
                  <c:v>Rennebu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6666666666666666E-2"/>
                  <c:y val="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7-47F8-AFEB-E4922D08BC46}"/>
                </c:ext>
              </c:extLst>
            </c:dLbl>
            <c:dLbl>
              <c:idx val="13"/>
              <c:layout>
                <c:manualLayout>
                  <c:x val="-3.0555555555555555E-2"/>
                  <c:y val="0.12037037037037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7-47F8-AFEB-E4922D08BC46}"/>
                </c:ext>
              </c:extLst>
            </c:dLbl>
            <c:dLbl>
              <c:idx val="26"/>
              <c:layout>
                <c:manualLayout>
                  <c:x val="0"/>
                  <c:y val="8.3333333333333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7-47F8-AFEB-E4922D08B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D_utvikling!$Z$25:$Z$51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D_utvikling!$AA$25:$AA$51</c:f>
              <c:numCache>
                <c:formatCode>0</c:formatCode>
                <c:ptCount val="27"/>
                <c:pt idx="0">
                  <c:v>72.807017543859644</c:v>
                </c:pt>
                <c:pt idx="1">
                  <c:v>70.884955752212392</c:v>
                </c:pt>
                <c:pt idx="2">
                  <c:v>70.147210526315789</c:v>
                </c:pt>
                <c:pt idx="3">
                  <c:v>72.222486486486488</c:v>
                </c:pt>
                <c:pt idx="4">
                  <c:v>74.156706422018345</c:v>
                </c:pt>
                <c:pt idx="5">
                  <c:v>76.077266666666674</c:v>
                </c:pt>
                <c:pt idx="6">
                  <c:v>78.245225490196077</c:v>
                </c:pt>
                <c:pt idx="7">
                  <c:v>83.50928571428571</c:v>
                </c:pt>
                <c:pt idx="8">
                  <c:v>85.817447916666666</c:v>
                </c:pt>
                <c:pt idx="9">
                  <c:v>87.484210526315792</c:v>
                </c:pt>
                <c:pt idx="10">
                  <c:v>89.586956521739125</c:v>
                </c:pt>
                <c:pt idx="11">
                  <c:v>99.329268292682926</c:v>
                </c:pt>
                <c:pt idx="12">
                  <c:v>104.84810126582279</c:v>
                </c:pt>
                <c:pt idx="13">
                  <c:v>111.79166666666667</c:v>
                </c:pt>
                <c:pt idx="14">
                  <c:v>115.04477611940298</c:v>
                </c:pt>
                <c:pt idx="15">
                  <c:v>123.30689230769231</c:v>
                </c:pt>
                <c:pt idx="16">
                  <c:v>119.59971212121212</c:v>
                </c:pt>
                <c:pt idx="17">
                  <c:v>134.63218965517243</c:v>
                </c:pt>
                <c:pt idx="18">
                  <c:v>132.23223333333334</c:v>
                </c:pt>
                <c:pt idx="19">
                  <c:v>143.3967090909091</c:v>
                </c:pt>
                <c:pt idx="20">
                  <c:v>153.30601886792454</c:v>
                </c:pt>
                <c:pt idx="21">
                  <c:v>152.99284615384616</c:v>
                </c:pt>
                <c:pt idx="22">
                  <c:v>157.48955102040816</c:v>
                </c:pt>
                <c:pt idx="23">
                  <c:v>164.72153333333333</c:v>
                </c:pt>
                <c:pt idx="24">
                  <c:v>164.75613636363639</c:v>
                </c:pt>
                <c:pt idx="25">
                  <c:v>172.63740476190475</c:v>
                </c:pt>
                <c:pt idx="26">
                  <c:v>176.72631707317075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7-47F8-AFEB-E4922D08BC46}"/>
            </c:ext>
          </c:extLst>
        </c:ser>
        <c:ser>
          <c:idx val="1"/>
          <c:order val="1"/>
          <c:tx>
            <c:strRef>
              <c:f>D_utvikling!$AB$24</c:f>
              <c:strCache>
                <c:ptCount val="1"/>
                <c:pt idx="0">
                  <c:v>Levanger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6666666666666666E-2"/>
                  <c:y val="-7.8703703703703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7-47F8-AFEB-E4922D08BC46}"/>
                </c:ext>
              </c:extLst>
            </c:dLbl>
            <c:dLbl>
              <c:idx val="15"/>
              <c:layout>
                <c:manualLayout>
                  <c:x val="-0.20555555555555555"/>
                  <c:y val="-0.1157405584718576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466666666666665"/>
                      <c:h val="0.134189997083697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CB7-47F8-AFEB-E4922D08BC46}"/>
                </c:ext>
              </c:extLst>
            </c:dLbl>
            <c:dLbl>
              <c:idx val="26"/>
              <c:layout>
                <c:manualLayout>
                  <c:x val="5.5555555555555558E-3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7-47F8-AFEB-E4922D08B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D_utvikling!$Z$25:$Z$51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D_utvikling!$AB$25:$AB$51</c:f>
              <c:numCache>
                <c:formatCode>0</c:formatCode>
                <c:ptCount val="27"/>
                <c:pt idx="0">
                  <c:v>86.188461538461539</c:v>
                </c:pt>
                <c:pt idx="1">
                  <c:v>86.546153846153842</c:v>
                </c:pt>
                <c:pt idx="2">
                  <c:v>88.07382558139534</c:v>
                </c:pt>
                <c:pt idx="3">
                  <c:v>90.128681102362208</c:v>
                </c:pt>
                <c:pt idx="4">
                  <c:v>92.821878048780491</c:v>
                </c:pt>
                <c:pt idx="5">
                  <c:v>91.50585654008438</c:v>
                </c:pt>
                <c:pt idx="6">
                  <c:v>96.969279816513762</c:v>
                </c:pt>
                <c:pt idx="7">
                  <c:v>106.70577184466019</c:v>
                </c:pt>
                <c:pt idx="8">
                  <c:v>112.04423076923077</c:v>
                </c:pt>
                <c:pt idx="9">
                  <c:v>116.56914893617021</c:v>
                </c:pt>
                <c:pt idx="10">
                  <c:v>123.83707865168539</c:v>
                </c:pt>
                <c:pt idx="11">
                  <c:v>133.05988023952096</c:v>
                </c:pt>
                <c:pt idx="12">
                  <c:v>152.7483870967742</c:v>
                </c:pt>
                <c:pt idx="13">
                  <c:v>163.15068493150685</c:v>
                </c:pt>
                <c:pt idx="14">
                  <c:v>181.44444444444446</c:v>
                </c:pt>
                <c:pt idx="15">
                  <c:v>197.11622033898306</c:v>
                </c:pt>
                <c:pt idx="16">
                  <c:v>202.16819658119658</c:v>
                </c:pt>
                <c:pt idx="17">
                  <c:v>222.30256756756756</c:v>
                </c:pt>
                <c:pt idx="18">
                  <c:v>224.70948181818184</c:v>
                </c:pt>
                <c:pt idx="19">
                  <c:v>235.80140952380953</c:v>
                </c:pt>
                <c:pt idx="20">
                  <c:v>255.07949484536081</c:v>
                </c:pt>
                <c:pt idx="21">
                  <c:v>262.69497826086956</c:v>
                </c:pt>
                <c:pt idx="22">
                  <c:v>267.08417977528086</c:v>
                </c:pt>
                <c:pt idx="23">
                  <c:v>274.83624719101124</c:v>
                </c:pt>
                <c:pt idx="24">
                  <c:v>290.69816666666668</c:v>
                </c:pt>
                <c:pt idx="25">
                  <c:v>299.78265432098766</c:v>
                </c:pt>
                <c:pt idx="26">
                  <c:v>325.0365526315789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7-47F8-AFEB-E4922D08B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632223"/>
        <c:axId val="1174631391"/>
      </c:lineChart>
      <c:catAx>
        <c:axId val="1174632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4631391"/>
        <c:crosses val="autoZero"/>
        <c:auto val="1"/>
        <c:lblAlgn val="ctr"/>
        <c:lblOffset val="100"/>
        <c:tickLblSkip val="13"/>
        <c:noMultiLvlLbl val="0"/>
      </c:catAx>
      <c:valAx>
        <c:axId val="117463139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463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D_utvikling!$Z$10</c:f>
          <c:strCache>
            <c:ptCount val="1"/>
            <c:pt idx="0">
              <c:v>Rennebu sin andel av melkeleverandørene (hentepunkt) av Levanger perioden 1995 - 2021 i prosent</c:v>
            </c:pt>
          </c:strCache>
        </c:strRef>
      </c:tx>
      <c:layout>
        <c:manualLayout>
          <c:xMode val="edge"/>
          <c:yMode val="edge"/>
          <c:x val="5.4499999999999993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3232939632545929"/>
          <c:y val="0.32995370370370369"/>
          <c:w val="0.78256342957130354"/>
          <c:h val="0.54500798611111112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D_utvikling!$AE$24</c:f>
              <c:strCache>
                <c:ptCount val="1"/>
                <c:pt idx="0">
                  <c:v>Rennebu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111111111111111"/>
                  <c:y val="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4-4E05-BE13-7FED8CF296EC}"/>
                </c:ext>
              </c:extLst>
            </c:dLbl>
            <c:dLbl>
              <c:idx val="26"/>
              <c:layout>
                <c:manualLayout>
                  <c:x val="-5.5555555555556642E-3"/>
                  <c:y val="6.944444444444440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430664916885376E-2"/>
                      <c:h val="7.8634441528142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A34-4E05-BE13-7FED8CF29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D_utvikling!$AD$25:$AD$51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D_utvikling!$AE$25:$AE$51</c:f>
              <c:numCache>
                <c:formatCode>0.0\ %</c:formatCode>
                <c:ptCount val="27"/>
                <c:pt idx="0">
                  <c:v>0.43846153846153846</c:v>
                </c:pt>
                <c:pt idx="1">
                  <c:v>0.43461538461538463</c:v>
                </c:pt>
                <c:pt idx="2">
                  <c:v>0.44186046511627908</c:v>
                </c:pt>
                <c:pt idx="3">
                  <c:v>0.43700787401574803</c:v>
                </c:pt>
                <c:pt idx="4">
                  <c:v>0.44308943089430897</c:v>
                </c:pt>
                <c:pt idx="5">
                  <c:v>0.44303797468354428</c:v>
                </c:pt>
                <c:pt idx="6">
                  <c:v>0.46788990825688076</c:v>
                </c:pt>
                <c:pt idx="7">
                  <c:v>0.47572815533980584</c:v>
                </c:pt>
                <c:pt idx="8">
                  <c:v>0.49230769230769234</c:v>
                </c:pt>
                <c:pt idx="9">
                  <c:v>0.50531914893617025</c:v>
                </c:pt>
                <c:pt idx="10">
                  <c:v>0.5168539325842697</c:v>
                </c:pt>
                <c:pt idx="11">
                  <c:v>0.49101796407185627</c:v>
                </c:pt>
                <c:pt idx="12">
                  <c:v>0.50967741935483868</c:v>
                </c:pt>
                <c:pt idx="13">
                  <c:v>0.49315068493150682</c:v>
                </c:pt>
                <c:pt idx="14">
                  <c:v>0.53174603174603174</c:v>
                </c:pt>
                <c:pt idx="15">
                  <c:v>0.55084745762711862</c:v>
                </c:pt>
                <c:pt idx="16">
                  <c:v>0.5641025641025641</c:v>
                </c:pt>
                <c:pt idx="17">
                  <c:v>0.52252252252252251</c:v>
                </c:pt>
                <c:pt idx="18">
                  <c:v>0.54545454545454541</c:v>
                </c:pt>
                <c:pt idx="19">
                  <c:v>0.52380952380952384</c:v>
                </c:pt>
                <c:pt idx="20">
                  <c:v>0.54639175257731953</c:v>
                </c:pt>
                <c:pt idx="21">
                  <c:v>0.56521739130434778</c:v>
                </c:pt>
                <c:pt idx="22">
                  <c:v>0.550561797752809</c:v>
                </c:pt>
                <c:pt idx="23">
                  <c:v>0.5056179775280899</c:v>
                </c:pt>
                <c:pt idx="24">
                  <c:v>0.52380952380952384</c:v>
                </c:pt>
                <c:pt idx="25">
                  <c:v>0.51851851851851849</c:v>
                </c:pt>
                <c:pt idx="26">
                  <c:v>0.53947368421052633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4-4E05-BE13-7FED8CF29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630143"/>
        <c:axId val="1174630559"/>
      </c:lineChart>
      <c:catAx>
        <c:axId val="117463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4630559"/>
        <c:crosses val="autoZero"/>
        <c:auto val="1"/>
        <c:lblAlgn val="ctr"/>
        <c:lblOffset val="100"/>
        <c:tickLblSkip val="13"/>
        <c:noMultiLvlLbl val="0"/>
      </c:catAx>
      <c:valAx>
        <c:axId val="1174630559"/>
        <c:scaling>
          <c:orientation val="minMax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463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D_utvikling!$Z$11</c:f>
          <c:strCache>
            <c:ptCount val="1"/>
            <c:pt idx="0">
              <c:v>Rennebu sin andel av innveid melkemengde av Levanger sin mengde 1995 - 2021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3479563492063494E-2"/>
          <c:y val="0.30790520833333335"/>
          <c:w val="0.85919094488188974"/>
          <c:h val="0.55382743055555561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D_utvikling!$AH$24</c:f>
              <c:strCache>
                <c:ptCount val="1"/>
                <c:pt idx="0">
                  <c:v>Rennebu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9.1666666666666674E-2"/>
                  <c:y val="-9.2592592592593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D-47DC-A624-DDB47001C0CB}"/>
                </c:ext>
              </c:extLst>
            </c:dLbl>
            <c:dLbl>
              <c:idx val="26"/>
              <c:layout>
                <c:manualLayout>
                  <c:x val="0"/>
                  <c:y val="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CD-47DC-A624-DDB47001C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D_utvikling!$AG$25:$AG$51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D_utvikling!$AH$25:$AH$51</c:f>
              <c:numCache>
                <c:formatCode>0.0\ %</c:formatCode>
                <c:ptCount val="27"/>
                <c:pt idx="0">
                  <c:v>0.37038689812129055</c:v>
                </c:pt>
                <c:pt idx="1">
                  <c:v>0.35596835836814505</c:v>
                </c:pt>
                <c:pt idx="2">
                  <c:v>0.3519238419037729</c:v>
                </c:pt>
                <c:pt idx="3">
                  <c:v>0.35018592183485681</c:v>
                </c:pt>
                <c:pt idx="4">
                  <c:v>0.35399039037176805</c:v>
                </c:pt>
                <c:pt idx="5">
                  <c:v>0.3683383710931693</c:v>
                </c:pt>
                <c:pt idx="6">
                  <c:v>0.37754381021928679</c:v>
                </c:pt>
                <c:pt idx="7">
                  <c:v>0.37231086716130635</c:v>
                </c:pt>
                <c:pt idx="8">
                  <c:v>0.37707063945671643</c:v>
                </c:pt>
                <c:pt idx="9">
                  <c:v>0.37923796486424821</c:v>
                </c:pt>
                <c:pt idx="10">
                  <c:v>0.37390554824660888</c:v>
                </c:pt>
                <c:pt idx="11">
                  <c:v>0.36654515998379911</c:v>
                </c:pt>
                <c:pt idx="12">
                  <c:v>0.3498479472883933</c:v>
                </c:pt>
                <c:pt idx="13">
                  <c:v>0.33790931989924433</c:v>
                </c:pt>
                <c:pt idx="14">
                  <c:v>0.3371533549120812</c:v>
                </c:pt>
                <c:pt idx="15">
                  <c:v>0.34458497641028607</c:v>
                </c:pt>
                <c:pt idx="16">
                  <c:v>0.33371472573040328</c:v>
                </c:pt>
                <c:pt idx="17">
                  <c:v>0.31645316615593921</c:v>
                </c:pt>
                <c:pt idx="18">
                  <c:v>0.32097743336719659</c:v>
                </c:pt>
                <c:pt idx="19">
                  <c:v>0.31854161540615211</c:v>
                </c:pt>
                <c:pt idx="20">
                  <c:v>0.32838838880670757</c:v>
                </c:pt>
                <c:pt idx="21">
                  <c:v>0.32918108280483011</c:v>
                </c:pt>
                <c:pt idx="22">
                  <c:v>0.32464569938224253</c:v>
                </c:pt>
                <c:pt idx="23">
                  <c:v>0.30303924387907227</c:v>
                </c:pt>
                <c:pt idx="24">
                  <c:v>0.29687436395941036</c:v>
                </c:pt>
                <c:pt idx="25">
                  <c:v>0.29860197068699357</c:v>
                </c:pt>
                <c:pt idx="26">
                  <c:v>0.29331838710609798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D-47DC-A624-DDB47001C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4242272"/>
        <c:axId val="944238944"/>
      </c:lineChart>
      <c:catAx>
        <c:axId val="9442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44238944"/>
        <c:crosses val="autoZero"/>
        <c:auto val="1"/>
        <c:lblAlgn val="ctr"/>
        <c:lblOffset val="100"/>
        <c:tickLblSkip val="13"/>
        <c:noMultiLvlLbl val="0"/>
      </c:catAx>
      <c:valAx>
        <c:axId val="944238944"/>
        <c:scaling>
          <c:orientation val="minMax"/>
        </c:scaling>
        <c:delete val="0"/>
        <c:axPos val="l"/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4424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D_utvikling!$Z$14</c:f>
          <c:strCache>
            <c:ptCount val="1"/>
            <c:pt idx="0">
              <c:v>Utvikling i antall leverandører, melkeleveranse og gjennomsnittlig melkeleveranse i Rennebu i prosent (1995 = 100 %)</c:v>
            </c:pt>
          </c:strCache>
        </c:strRef>
      </c:tx>
      <c:layout>
        <c:manualLayout>
          <c:xMode val="edge"/>
          <c:yMode val="edge"/>
          <c:x val="0.12602916666666666"/>
          <c:y val="1.4768402777777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3683127572016467E-2"/>
          <c:y val="0.302615625"/>
          <c:w val="0.82970756780402455"/>
          <c:h val="0.54059826388888887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D_utvikling!$AT$24</c:f>
              <c:strCache>
                <c:ptCount val="1"/>
                <c:pt idx="0">
                  <c:v>produsenter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0.13888888888888895"/>
                  <c:y val="4.16666666666666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94-4219-B689-FBC1489A8E73}"/>
                </c:ext>
              </c:extLst>
            </c:dLbl>
            <c:dLbl>
              <c:idx val="26"/>
              <c:layout>
                <c:manualLayout>
                  <c:x val="1.3888888888888888E-2"/>
                  <c:y val="-9.2592592592594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94-4219-B689-FBC1489A8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D_utvikling!$AS$25:$AS$51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D_utvikling!$AT$25:$AT$51</c:f>
              <c:numCache>
                <c:formatCode>0%</c:formatCode>
                <c:ptCount val="27"/>
                <c:pt idx="0">
                  <c:v>1</c:v>
                </c:pt>
                <c:pt idx="1">
                  <c:v>0.99122807017543857</c:v>
                </c:pt>
                <c:pt idx="2">
                  <c:v>1</c:v>
                </c:pt>
                <c:pt idx="3">
                  <c:v>0.97368421052631582</c:v>
                </c:pt>
                <c:pt idx="4">
                  <c:v>0.95614035087719296</c:v>
                </c:pt>
                <c:pt idx="5">
                  <c:v>0.92105263157894735</c:v>
                </c:pt>
                <c:pt idx="6">
                  <c:v>0.89473684210526316</c:v>
                </c:pt>
                <c:pt idx="7">
                  <c:v>0.85964912280701755</c:v>
                </c:pt>
                <c:pt idx="8">
                  <c:v>0.84210526315789469</c:v>
                </c:pt>
                <c:pt idx="9">
                  <c:v>0.83333333333333337</c:v>
                </c:pt>
                <c:pt idx="10">
                  <c:v>0.80701754385964908</c:v>
                </c:pt>
                <c:pt idx="11">
                  <c:v>0.7192982456140351</c:v>
                </c:pt>
                <c:pt idx="12">
                  <c:v>0.69298245614035092</c:v>
                </c:pt>
                <c:pt idx="13">
                  <c:v>0.63157894736842102</c:v>
                </c:pt>
                <c:pt idx="14">
                  <c:v>0.58771929824561409</c:v>
                </c:pt>
                <c:pt idx="15">
                  <c:v>0.57017543859649122</c:v>
                </c:pt>
                <c:pt idx="16">
                  <c:v>0.57894736842105265</c:v>
                </c:pt>
                <c:pt idx="17">
                  <c:v>0.50877192982456143</c:v>
                </c:pt>
                <c:pt idx="18">
                  <c:v>0.52631578947368418</c:v>
                </c:pt>
                <c:pt idx="19">
                  <c:v>0.48245614035087719</c:v>
                </c:pt>
                <c:pt idx="20">
                  <c:v>0.46491228070175439</c:v>
                </c:pt>
                <c:pt idx="21">
                  <c:v>0.45614035087719296</c:v>
                </c:pt>
                <c:pt idx="22">
                  <c:v>0.42982456140350878</c:v>
                </c:pt>
                <c:pt idx="23">
                  <c:v>0.39473684210526316</c:v>
                </c:pt>
                <c:pt idx="24">
                  <c:v>0.38596491228070173</c:v>
                </c:pt>
                <c:pt idx="25">
                  <c:v>0.36842105263157893</c:v>
                </c:pt>
                <c:pt idx="26">
                  <c:v>0.35964912280701755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4-4219-B689-FBC1489A8E73}"/>
            </c:ext>
          </c:extLst>
        </c:ser>
        <c:ser>
          <c:idx val="1"/>
          <c:order val="1"/>
          <c:tx>
            <c:strRef>
              <c:f>D_utvikling!$AU$24</c:f>
              <c:strCache>
                <c:ptCount val="1"/>
                <c:pt idx="0">
                  <c:v>leveranse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2.7777777777777779E-3"/>
                  <c:y val="-6.944444444444444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94-4219-B689-FBC1489A8E73}"/>
                </c:ext>
              </c:extLst>
            </c:dLbl>
            <c:dLbl>
              <c:idx val="26"/>
              <c:layout>
                <c:manualLayout>
                  <c:x val="1.6666666666666462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94-4219-B689-FBC1489A8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D_utvikling!$AS$25:$AS$51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D_utvikling!$AU$25:$AU$51</c:f>
              <c:numCache>
                <c:formatCode>0%</c:formatCode>
                <c:ptCount val="27"/>
                <c:pt idx="0">
                  <c:v>1</c:v>
                </c:pt>
                <c:pt idx="1">
                  <c:v>0.96506024096385545</c:v>
                </c:pt>
                <c:pt idx="2">
                  <c:v>0.96346771084337346</c:v>
                </c:pt>
                <c:pt idx="3">
                  <c:v>0.96586698795180725</c:v>
                </c:pt>
                <c:pt idx="4">
                  <c:v>0.97386518072289163</c:v>
                </c:pt>
                <c:pt idx="5">
                  <c:v>0.96242325301204823</c:v>
                </c:pt>
                <c:pt idx="6">
                  <c:v>0.96156783132530121</c:v>
                </c:pt>
                <c:pt idx="7">
                  <c:v>0.98601325301204823</c:v>
                </c:pt>
                <c:pt idx="8">
                  <c:v>0.99258734939759041</c:v>
                </c:pt>
                <c:pt idx="9">
                  <c:v>1.0013253012048193</c:v>
                </c:pt>
                <c:pt idx="10">
                  <c:v>0.99301204819277111</c:v>
                </c:pt>
                <c:pt idx="11">
                  <c:v>0.98132530120481931</c:v>
                </c:pt>
                <c:pt idx="12">
                  <c:v>0.99795180722891563</c:v>
                </c:pt>
                <c:pt idx="13">
                  <c:v>0.96975903614457837</c:v>
                </c:pt>
                <c:pt idx="14">
                  <c:v>0.92867469879518072</c:v>
                </c:pt>
                <c:pt idx="15">
                  <c:v>0.9656563855421687</c:v>
                </c:pt>
                <c:pt idx="16">
                  <c:v>0.95103385542168672</c:v>
                </c:pt>
                <c:pt idx="17">
                  <c:v>0.94080325301204826</c:v>
                </c:pt>
                <c:pt idx="18">
                  <c:v>0.95589566265060244</c:v>
                </c:pt>
                <c:pt idx="19">
                  <c:v>0.95021915662650602</c:v>
                </c:pt>
                <c:pt idx="20">
                  <c:v>0.97894204819277109</c:v>
                </c:pt>
                <c:pt idx="21">
                  <c:v>0.95850939759036136</c:v>
                </c:pt>
                <c:pt idx="22">
                  <c:v>0.92975759036144578</c:v>
                </c:pt>
                <c:pt idx="23">
                  <c:v>0.89306855421686748</c:v>
                </c:pt>
                <c:pt idx="24">
                  <c:v>0.87340602409638557</c:v>
                </c:pt>
                <c:pt idx="25">
                  <c:v>0.87358686746987946</c:v>
                </c:pt>
                <c:pt idx="26">
                  <c:v>0.87298542168674709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4-4219-B689-FBC1489A8E73}"/>
            </c:ext>
          </c:extLst>
        </c:ser>
        <c:ser>
          <c:idx val="2"/>
          <c:order val="2"/>
          <c:tx>
            <c:strRef>
              <c:f>D_utvikling!$AV$24</c:f>
              <c:strCache>
                <c:ptCount val="1"/>
                <c:pt idx="0">
                  <c:v>gj.snitt leveranse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"/>
                  <c:y val="-1.3888888888888805E-2"/>
                </c:manualLayout>
              </c:layout>
              <c:tx>
                <c:rich>
                  <a:bodyPr/>
                  <a:lstStyle/>
                  <a:p>
                    <a:fld id="{34354F96-7A5A-4FCF-8BAF-EDF472B2553D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/>
                      <a:t>[VERDI]</a:t>
                    </a:fld>
                    <a:endParaRPr lang="nb-N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A94-4219-B689-FBC1489A8E73}"/>
                </c:ext>
              </c:extLst>
            </c:dLbl>
            <c:dLbl>
              <c:idx val="18"/>
              <c:layout>
                <c:manualLayout>
                  <c:x val="-7.7777777777777876E-2"/>
                  <c:y val="-9.72222222222222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94-4219-B689-FBC1489A8E73}"/>
                </c:ext>
              </c:extLst>
            </c:dLbl>
            <c:dLbl>
              <c:idx val="26"/>
              <c:layout>
                <c:manualLayout>
                  <c:x val="1.3888888888888888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94-4219-B689-FBC1489A8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D_utvikling!$AS$25:$AS$51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D_utvikling!$AV$25:$AV$51</c:f>
              <c:numCache>
                <c:formatCode>0%</c:formatCode>
                <c:ptCount val="27"/>
                <c:pt idx="0">
                  <c:v>1</c:v>
                </c:pt>
                <c:pt idx="1">
                  <c:v>0.97360059707857993</c:v>
                </c:pt>
                <c:pt idx="2">
                  <c:v>0.96346771084337357</c:v>
                </c:pt>
                <c:pt idx="3">
                  <c:v>0.99197150113969401</c:v>
                </c:pt>
                <c:pt idx="4">
                  <c:v>1.0185378954349509</c:v>
                </c:pt>
                <c:pt idx="5">
                  <c:v>1.0449166746987955</c:v>
                </c:pt>
                <c:pt idx="6">
                  <c:v>1.0746934585400425</c:v>
                </c:pt>
                <c:pt idx="7">
                  <c:v>1.146995008605852</c:v>
                </c:pt>
                <c:pt idx="8">
                  <c:v>1.1786974774096386</c:v>
                </c:pt>
                <c:pt idx="9">
                  <c:v>1.2015903614457832</c:v>
                </c:pt>
                <c:pt idx="10">
                  <c:v>1.2304714510214771</c:v>
                </c:pt>
                <c:pt idx="11">
                  <c:v>1.3642815163091391</c:v>
                </c:pt>
                <c:pt idx="12">
                  <c:v>1.4400823547353976</c:v>
                </c:pt>
                <c:pt idx="13">
                  <c:v>1.5354518072289158</c:v>
                </c:pt>
                <c:pt idx="14">
                  <c:v>1.5801330695918001</c:v>
                </c:pt>
                <c:pt idx="15">
                  <c:v>1.6936127377201113</c:v>
                </c:pt>
                <c:pt idx="16">
                  <c:v>1.6426948411829136</c:v>
                </c:pt>
                <c:pt idx="17">
                  <c:v>1.8491650145409226</c:v>
                </c:pt>
                <c:pt idx="18">
                  <c:v>1.8162017590361448</c:v>
                </c:pt>
                <c:pt idx="19">
                  <c:v>1.9695451610076673</c:v>
                </c:pt>
                <c:pt idx="20">
                  <c:v>2.1056489338486024</c:v>
                </c:pt>
                <c:pt idx="21">
                  <c:v>2.1013475254865619</c:v>
                </c:pt>
                <c:pt idx="22">
                  <c:v>2.1631094959429555</c:v>
                </c:pt>
                <c:pt idx="23">
                  <c:v>2.2624403373493975</c:v>
                </c:pt>
                <c:pt idx="24">
                  <c:v>2.2629156078860904</c:v>
                </c:pt>
                <c:pt idx="25">
                  <c:v>2.3711643545611016</c:v>
                </c:pt>
                <c:pt idx="26">
                  <c:v>2.4273253188363211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4-4219-B689-FBC1489A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047184"/>
        <c:axId val="721037616"/>
      </c:lineChart>
      <c:catAx>
        <c:axId val="72104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1037616"/>
        <c:crosses val="autoZero"/>
        <c:auto val="1"/>
        <c:lblAlgn val="ctr"/>
        <c:lblOffset val="300"/>
        <c:tickLblSkip val="13"/>
        <c:noMultiLvlLbl val="0"/>
      </c:catAx>
      <c:valAx>
        <c:axId val="721037616"/>
        <c:scaling>
          <c:orientation val="minMax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104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[Melkeleveranser_Midt_Norge_1995_2021.xlsx]D_utvikling!Pivottabell8</c:name>
    <c:fmtId val="6"/>
  </c:pivotSource>
  <c:chart>
    <c:title>
      <c:tx>
        <c:strRef>
          <c:f>D_utvikling!$Z$6</c:f>
          <c:strCache>
            <c:ptCount val="1"/>
            <c:pt idx="0">
              <c:v>Antall melkeleverandører i Rennebu i perioden 1995 - 2021</c:v>
            </c:pt>
          </c:strCache>
        </c:strRef>
      </c:tx>
      <c:layout>
        <c:manualLayout>
          <c:xMode val="edge"/>
          <c:yMode val="edge"/>
          <c:x val="0.128527777777777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000000000012E-2"/>
              <c:y val="-5.092592592592594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000000000012E-2"/>
              <c:y val="-5.092592592592594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0555555555555555E-2"/>
              <c:y val="-5.092592592592592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1666666666666567E-2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0555555555555555E-2"/>
              <c:y val="-5.092592592592592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1666666666666567E-2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0555555555555555E-2"/>
              <c:y val="-5.092592592592592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1666666666666567E-2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6773840769903762E-2"/>
          <c:y val="0.25083333333333335"/>
          <c:w val="0.93723031496062992"/>
          <c:h val="0.59547098279381738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D_utvikling!$Z$6</c:f>
              <c:strCache>
                <c:ptCount val="1"/>
                <c:pt idx="0">
                  <c:v>Totalt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05BF-4882-BA88-DCD463BED76F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05BF-4882-BA88-DCD463BED76F}"/>
              </c:ext>
            </c:extLst>
          </c:dPt>
          <c:dLbls>
            <c:dLbl>
              <c:idx val="0"/>
              <c:layout>
                <c:manualLayout>
                  <c:x val="-3.0555555555555555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F-4882-BA88-DCD463BED76F}"/>
                </c:ext>
              </c:extLst>
            </c:dLbl>
            <c:dLbl>
              <c:idx val="26"/>
              <c:layout>
                <c:manualLayout>
                  <c:x val="-4.1666666666666567E-2"/>
                  <c:y val="-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F-4882-BA88-DCD463BED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D_utvikling!$Z$6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D_utvikling!$Z$6</c:f>
              <c:numCache>
                <c:formatCode>#,##0</c:formatCode>
                <c:ptCount val="27"/>
                <c:pt idx="0">
                  <c:v>114</c:v>
                </c:pt>
                <c:pt idx="1">
                  <c:v>113</c:v>
                </c:pt>
                <c:pt idx="2">
                  <c:v>114</c:v>
                </c:pt>
                <c:pt idx="3">
                  <c:v>111</c:v>
                </c:pt>
                <c:pt idx="4">
                  <c:v>109</c:v>
                </c:pt>
                <c:pt idx="5">
                  <c:v>105</c:v>
                </c:pt>
                <c:pt idx="6">
                  <c:v>102</c:v>
                </c:pt>
                <c:pt idx="7">
                  <c:v>98</c:v>
                </c:pt>
                <c:pt idx="8">
                  <c:v>96</c:v>
                </c:pt>
                <c:pt idx="9">
                  <c:v>95</c:v>
                </c:pt>
                <c:pt idx="10">
                  <c:v>92</c:v>
                </c:pt>
                <c:pt idx="11">
                  <c:v>82</c:v>
                </c:pt>
                <c:pt idx="12">
                  <c:v>79</c:v>
                </c:pt>
                <c:pt idx="13">
                  <c:v>72</c:v>
                </c:pt>
                <c:pt idx="14">
                  <c:v>67</c:v>
                </c:pt>
                <c:pt idx="15">
                  <c:v>65</c:v>
                </c:pt>
                <c:pt idx="16">
                  <c:v>66</c:v>
                </c:pt>
                <c:pt idx="17">
                  <c:v>58</c:v>
                </c:pt>
                <c:pt idx="18">
                  <c:v>60</c:v>
                </c:pt>
                <c:pt idx="19">
                  <c:v>55</c:v>
                </c:pt>
                <c:pt idx="20">
                  <c:v>53</c:v>
                </c:pt>
                <c:pt idx="21">
                  <c:v>52</c:v>
                </c:pt>
                <c:pt idx="22">
                  <c:v>49</c:v>
                </c:pt>
                <c:pt idx="23">
                  <c:v>45</c:v>
                </c:pt>
                <c:pt idx="24">
                  <c:v>44</c:v>
                </c:pt>
                <c:pt idx="25">
                  <c:v>42</c:v>
                </c:pt>
                <c:pt idx="2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F-4882-BA88-DCD463BED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52432"/>
        <c:axId val="600960752"/>
      </c:lineChart>
      <c:catAx>
        <c:axId val="60095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960752"/>
        <c:crosses val="autoZero"/>
        <c:auto val="1"/>
        <c:lblAlgn val="ctr"/>
        <c:lblOffset val="100"/>
        <c:tickLblSkip val="13"/>
        <c:noMultiLvlLbl val="0"/>
      </c:catAx>
      <c:valAx>
        <c:axId val="60096075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09524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[Melkeleveranser_Midt_Norge_1995_2021.xlsx]D_utvikling!Pivottabell10</c:name>
    <c:fmtId val="6"/>
  </c:pivotSource>
  <c:chart>
    <c:title>
      <c:tx>
        <c:strRef>
          <c:f>D_utvikling!$Z$8</c:f>
          <c:strCache>
            <c:ptCount val="1"/>
            <c:pt idx="0">
              <c:v>Gjennomsnittlig leveranse per hentepunkt i Rennebu i perioden 1995 - 2021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D_utvikling!$Z$8</c:f>
              <c:strCache>
                <c:ptCount val="1"/>
                <c:pt idx="0">
                  <c:v>Totalt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EC21-43FE-A056-6CD8BDAA160F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EC21-43FE-A056-6CD8BDAA160F}"/>
              </c:ext>
            </c:extLst>
          </c:dPt>
          <c:dLbls>
            <c:dLbl>
              <c:idx val="0"/>
              <c:layout>
                <c:manualLayout>
                  <c:x val="-1.9444444444444452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21-43FE-A056-6CD8BDAA160F}"/>
                </c:ext>
              </c:extLst>
            </c:dLbl>
            <c:dLbl>
              <c:idx val="26"/>
              <c:layout>
                <c:manualLayout>
                  <c:x val="-2.5000109361329834E-2"/>
                  <c:y val="-6.94444444444444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666666666666662E-2"/>
                      <c:h val="9.25233304170312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C21-43FE-A056-6CD8BDAA1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D_utvikling!$Z$8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D_utvikling!$Z$8</c:f>
              <c:numCache>
                <c:formatCode>0</c:formatCode>
                <c:ptCount val="27"/>
                <c:pt idx="0">
                  <c:v>72.807017543859644</c:v>
                </c:pt>
                <c:pt idx="1">
                  <c:v>70.884955752212392</c:v>
                </c:pt>
                <c:pt idx="2">
                  <c:v>70.147210526315789</c:v>
                </c:pt>
                <c:pt idx="3">
                  <c:v>72.222486486486488</c:v>
                </c:pt>
                <c:pt idx="4">
                  <c:v>74.156706422018345</c:v>
                </c:pt>
                <c:pt idx="5">
                  <c:v>76.077266666666674</c:v>
                </c:pt>
                <c:pt idx="6">
                  <c:v>78.245225490196077</c:v>
                </c:pt>
                <c:pt idx="7">
                  <c:v>83.50928571428571</c:v>
                </c:pt>
                <c:pt idx="8">
                  <c:v>85.817447916666666</c:v>
                </c:pt>
                <c:pt idx="9">
                  <c:v>87.484210526315792</c:v>
                </c:pt>
                <c:pt idx="10">
                  <c:v>89.586956521739125</c:v>
                </c:pt>
                <c:pt idx="11">
                  <c:v>99.329268292682926</c:v>
                </c:pt>
                <c:pt idx="12">
                  <c:v>104.84810126582279</c:v>
                </c:pt>
                <c:pt idx="13">
                  <c:v>111.79166666666667</c:v>
                </c:pt>
                <c:pt idx="14">
                  <c:v>115.04477611940298</c:v>
                </c:pt>
                <c:pt idx="15">
                  <c:v>123.30689230769231</c:v>
                </c:pt>
                <c:pt idx="16">
                  <c:v>119.59971212121212</c:v>
                </c:pt>
                <c:pt idx="17">
                  <c:v>134.63218965517243</c:v>
                </c:pt>
                <c:pt idx="18">
                  <c:v>132.23223333333334</c:v>
                </c:pt>
                <c:pt idx="19">
                  <c:v>143.3967090909091</c:v>
                </c:pt>
                <c:pt idx="20">
                  <c:v>153.30601886792454</c:v>
                </c:pt>
                <c:pt idx="21">
                  <c:v>152.99284615384616</c:v>
                </c:pt>
                <c:pt idx="22">
                  <c:v>157.48955102040816</c:v>
                </c:pt>
                <c:pt idx="23">
                  <c:v>164.72153333333333</c:v>
                </c:pt>
                <c:pt idx="24">
                  <c:v>164.75613636363639</c:v>
                </c:pt>
                <c:pt idx="25">
                  <c:v>172.63740476190475</c:v>
                </c:pt>
                <c:pt idx="26">
                  <c:v>176.72631707317075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21-43FE-A056-6CD8BDAA1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8911039"/>
        <c:axId val="828904383"/>
      </c:lineChart>
      <c:catAx>
        <c:axId val="828911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8904383"/>
        <c:crosses val="autoZero"/>
        <c:auto val="1"/>
        <c:lblAlgn val="ctr"/>
        <c:lblOffset val="100"/>
        <c:tickLblSkip val="13"/>
        <c:noMultiLvlLbl val="0"/>
      </c:catAx>
      <c:valAx>
        <c:axId val="828904383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828911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[Melkeleveranser_Midt_Norge_1995_2021.xlsx]PD Rang!Pivottabell16</c:name>
    <c:fmtId val="3"/>
  </c:pivotSource>
  <c:chart>
    <c:title>
      <c:tx>
        <c:strRef>
          <c:f>'PD Rang'!$E$3</c:f>
          <c:strCache>
            <c:ptCount val="1"/>
            <c:pt idx="0">
              <c:v>Innveid melkemengde til meireri i Trøndelag i 2021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2814609053497946E-2"/>
          <c:y val="0.19875108225108221"/>
          <c:w val="0.95135157600978693"/>
          <c:h val="0.53126476377952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'PD Rang'!$E$3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'PD Rang'!$E$3</c:f>
              <c:strCache>
                <c:ptCount val="38"/>
                <c:pt idx="0">
                  <c:v>Steinkjer</c:v>
                </c:pt>
                <c:pt idx="1">
                  <c:v>Orkland</c:v>
                </c:pt>
                <c:pt idx="2">
                  <c:v>Levanger</c:v>
                </c:pt>
                <c:pt idx="3">
                  <c:v>Indre Fosen</c:v>
                </c:pt>
                <c:pt idx="4">
                  <c:v>Namsos</c:v>
                </c:pt>
                <c:pt idx="5">
                  <c:v>Nærøysund</c:v>
                </c:pt>
                <c:pt idx="6">
                  <c:v>Åfjord</c:v>
                </c:pt>
                <c:pt idx="7">
                  <c:v>Ørland</c:v>
                </c:pt>
                <c:pt idx="8">
                  <c:v>Verdal</c:v>
                </c:pt>
                <c:pt idx="9">
                  <c:v>Inderøy</c:v>
                </c:pt>
                <c:pt idx="10">
                  <c:v>Midtre Gauldal</c:v>
                </c:pt>
                <c:pt idx="11">
                  <c:v>Heim</c:v>
                </c:pt>
                <c:pt idx="12">
                  <c:v>Overhalla</c:v>
                </c:pt>
                <c:pt idx="13">
                  <c:v>Rindal</c:v>
                </c:pt>
                <c:pt idx="14">
                  <c:v>Selbu</c:v>
                </c:pt>
                <c:pt idx="15">
                  <c:v>Melhus</c:v>
                </c:pt>
                <c:pt idx="16">
                  <c:v>Oppdal</c:v>
                </c:pt>
                <c:pt idx="17">
                  <c:v>Snåsa</c:v>
                </c:pt>
                <c:pt idx="18">
                  <c:v>Rennebu</c:v>
                </c:pt>
                <c:pt idx="19">
                  <c:v>Røros</c:v>
                </c:pt>
                <c:pt idx="20">
                  <c:v>Grong</c:v>
                </c:pt>
                <c:pt idx="21">
                  <c:v>Stjørdal</c:v>
                </c:pt>
                <c:pt idx="22">
                  <c:v>Høylandet</c:v>
                </c:pt>
                <c:pt idx="23">
                  <c:v>Trondheim</c:v>
                </c:pt>
                <c:pt idx="24">
                  <c:v>Lierne</c:v>
                </c:pt>
                <c:pt idx="25">
                  <c:v>Osen</c:v>
                </c:pt>
                <c:pt idx="26">
                  <c:v>Skaun</c:v>
                </c:pt>
                <c:pt idx="27">
                  <c:v>Tydal</c:v>
                </c:pt>
                <c:pt idx="28">
                  <c:v>Hitra</c:v>
                </c:pt>
                <c:pt idx="29">
                  <c:v>Malvik</c:v>
                </c:pt>
                <c:pt idx="30">
                  <c:v>Leka</c:v>
                </c:pt>
                <c:pt idx="31">
                  <c:v>Namskogan</c:v>
                </c:pt>
                <c:pt idx="32">
                  <c:v>Holtålen</c:v>
                </c:pt>
                <c:pt idx="33">
                  <c:v>Flatanger</c:v>
                </c:pt>
                <c:pt idx="34">
                  <c:v>Frosta</c:v>
                </c:pt>
                <c:pt idx="35">
                  <c:v>Frøya</c:v>
                </c:pt>
                <c:pt idx="36">
                  <c:v>Røyrvik</c:v>
                </c:pt>
                <c:pt idx="37">
                  <c:v>Meråker</c:v>
                </c:pt>
              </c:strCache>
            </c:strRef>
          </c:cat>
          <c:val>
            <c:numRef>
              <c:f>'PD Rang'!$E$3</c:f>
              <c:numCache>
                <c:formatCode>_-* #\ ##0_-;\-* #\ ##0_-;_-* "-"??_-;_-@_-</c:formatCode>
                <c:ptCount val="38"/>
                <c:pt idx="0">
                  <c:v>31255.558000000001</c:v>
                </c:pt>
                <c:pt idx="1">
                  <c:v>26955.494999999999</c:v>
                </c:pt>
                <c:pt idx="2">
                  <c:v>24702.777999999998</c:v>
                </c:pt>
                <c:pt idx="3">
                  <c:v>20077.673999999999</c:v>
                </c:pt>
                <c:pt idx="4">
                  <c:v>19943.111000000001</c:v>
                </c:pt>
                <c:pt idx="5">
                  <c:v>18142.583999999999</c:v>
                </c:pt>
                <c:pt idx="6">
                  <c:v>15012.419</c:v>
                </c:pt>
                <c:pt idx="7">
                  <c:v>13659.968999999999</c:v>
                </c:pt>
                <c:pt idx="8">
                  <c:v>13458.721</c:v>
                </c:pt>
                <c:pt idx="9">
                  <c:v>11941.591</c:v>
                </c:pt>
                <c:pt idx="10">
                  <c:v>11890.357</c:v>
                </c:pt>
                <c:pt idx="11">
                  <c:v>11279.573</c:v>
                </c:pt>
                <c:pt idx="12">
                  <c:v>10938.125</c:v>
                </c:pt>
                <c:pt idx="13">
                  <c:v>10654.691999999999</c:v>
                </c:pt>
                <c:pt idx="14">
                  <c:v>9257.3539999999994</c:v>
                </c:pt>
                <c:pt idx="15">
                  <c:v>8900.9619999999995</c:v>
                </c:pt>
                <c:pt idx="16">
                  <c:v>8507.3369999999995</c:v>
                </c:pt>
                <c:pt idx="17">
                  <c:v>8122.6260000000002</c:v>
                </c:pt>
                <c:pt idx="18">
                  <c:v>7245.7790000000005</c:v>
                </c:pt>
                <c:pt idx="19">
                  <c:v>6413.8509999999997</c:v>
                </c:pt>
                <c:pt idx="20">
                  <c:v>6250.4620000000004</c:v>
                </c:pt>
                <c:pt idx="21">
                  <c:v>6032.4989999999998</c:v>
                </c:pt>
                <c:pt idx="22">
                  <c:v>5523.7780000000002</c:v>
                </c:pt>
                <c:pt idx="23">
                  <c:v>4105.4089999999997</c:v>
                </c:pt>
                <c:pt idx="24">
                  <c:v>3495.5770000000002</c:v>
                </c:pt>
                <c:pt idx="25">
                  <c:v>3491.1779999999999</c:v>
                </c:pt>
                <c:pt idx="26">
                  <c:v>2995.8510000000001</c:v>
                </c:pt>
                <c:pt idx="27">
                  <c:v>2829.527</c:v>
                </c:pt>
                <c:pt idx="28">
                  <c:v>2694.2139999999999</c:v>
                </c:pt>
                <c:pt idx="29">
                  <c:v>2475.431</c:v>
                </c:pt>
                <c:pt idx="30">
                  <c:v>2473.0149999999999</c:v>
                </c:pt>
                <c:pt idx="31">
                  <c:v>2053.6080000000002</c:v>
                </c:pt>
                <c:pt idx="32">
                  <c:v>1986.356</c:v>
                </c:pt>
                <c:pt idx="33">
                  <c:v>1822.68</c:v>
                </c:pt>
                <c:pt idx="34">
                  <c:v>1252.6279999999999</c:v>
                </c:pt>
                <c:pt idx="35">
                  <c:v>601.28300000000002</c:v>
                </c:pt>
                <c:pt idx="36">
                  <c:v>287.245</c:v>
                </c:pt>
                <c:pt idx="37">
                  <c:v>281.24299999999999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F-460B-946F-679CB9CC1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06953071"/>
        <c:axId val="206950991"/>
      </c:barChart>
      <c:catAx>
        <c:axId val="206953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950991"/>
        <c:crosses val="autoZero"/>
        <c:auto val="1"/>
        <c:lblAlgn val="ctr"/>
        <c:lblOffset val="100"/>
        <c:noMultiLvlLbl val="0"/>
      </c:catAx>
      <c:valAx>
        <c:axId val="206950991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tusen liter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206953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[Melkeleveranser_Midt_Norge_1995_2021.xlsx]PD Rang!Pivottabell18</c:name>
    <c:fmtId val="3"/>
  </c:pivotSource>
  <c:chart>
    <c:title>
      <c:tx>
        <c:strRef>
          <c:f>'PD Rang'!$E$4</c:f>
          <c:strCache>
            <c:ptCount val="1"/>
            <c:pt idx="0">
              <c:v>Gjennomsnittlig innveid melkemengde per leverandør i Trøndelag i 2021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1618199119532379E-2"/>
          <c:y val="0.1044433621933622"/>
          <c:w val="0.9377897334546329"/>
          <c:h val="0.625671717171717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'PD Rang'!$E$4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'PD Rang'!$E$4</c:f>
              <c:strCache>
                <c:ptCount val="38"/>
                <c:pt idx="0">
                  <c:v>Grong</c:v>
                </c:pt>
                <c:pt idx="1">
                  <c:v>Levanger</c:v>
                </c:pt>
                <c:pt idx="2">
                  <c:v>Åfjord</c:v>
                </c:pt>
                <c:pt idx="3">
                  <c:v>Flatanger</c:v>
                </c:pt>
                <c:pt idx="4">
                  <c:v>Ørland</c:v>
                </c:pt>
                <c:pt idx="5">
                  <c:v>Meråker</c:v>
                </c:pt>
                <c:pt idx="6">
                  <c:v>Namsos</c:v>
                </c:pt>
                <c:pt idx="7">
                  <c:v>Selbu</c:v>
                </c:pt>
                <c:pt idx="8">
                  <c:v>Orkland</c:v>
                </c:pt>
                <c:pt idx="9">
                  <c:v>Lierne</c:v>
                </c:pt>
                <c:pt idx="10">
                  <c:v>Steinkjer</c:v>
                </c:pt>
                <c:pt idx="11">
                  <c:v>Overhalla</c:v>
                </c:pt>
                <c:pt idx="12">
                  <c:v>Indre Fosen</c:v>
                </c:pt>
                <c:pt idx="13">
                  <c:v>Namskogan</c:v>
                </c:pt>
                <c:pt idx="14">
                  <c:v>Nærøysund</c:v>
                </c:pt>
                <c:pt idx="15">
                  <c:v>Osen</c:v>
                </c:pt>
                <c:pt idx="16">
                  <c:v>Verdal</c:v>
                </c:pt>
                <c:pt idx="17">
                  <c:v>Inderøy</c:v>
                </c:pt>
                <c:pt idx="18">
                  <c:v>Rindal</c:v>
                </c:pt>
                <c:pt idx="19">
                  <c:v>Heim</c:v>
                </c:pt>
                <c:pt idx="20">
                  <c:v>Tydal</c:v>
                </c:pt>
                <c:pt idx="21">
                  <c:v>Skaun</c:v>
                </c:pt>
                <c:pt idx="22">
                  <c:v>Høylandet</c:v>
                </c:pt>
                <c:pt idx="23">
                  <c:v>Malvik</c:v>
                </c:pt>
                <c:pt idx="24">
                  <c:v>Snåsa</c:v>
                </c:pt>
                <c:pt idx="25">
                  <c:v>Melhus</c:v>
                </c:pt>
                <c:pt idx="26">
                  <c:v>Røros</c:v>
                </c:pt>
                <c:pt idx="27">
                  <c:v>Frøya</c:v>
                </c:pt>
                <c:pt idx="28">
                  <c:v>Oppdal</c:v>
                </c:pt>
                <c:pt idx="29">
                  <c:v>Hitra</c:v>
                </c:pt>
                <c:pt idx="30">
                  <c:v>Frosta</c:v>
                </c:pt>
                <c:pt idx="31">
                  <c:v>Rennebu</c:v>
                </c:pt>
                <c:pt idx="32">
                  <c:v>Stjørdal</c:v>
                </c:pt>
                <c:pt idx="33">
                  <c:v>Trondheim</c:v>
                </c:pt>
                <c:pt idx="34">
                  <c:v>Midtre Gauldal</c:v>
                </c:pt>
                <c:pt idx="35">
                  <c:v>Røyrvik</c:v>
                </c:pt>
                <c:pt idx="36">
                  <c:v>Leka</c:v>
                </c:pt>
                <c:pt idx="37">
                  <c:v>Holtålen</c:v>
                </c:pt>
              </c:strCache>
            </c:strRef>
          </c:cat>
          <c:val>
            <c:numRef>
              <c:f>'PD Rang'!$E$4</c:f>
              <c:numCache>
                <c:formatCode>_-* #\ ##0_-;\-* #\ ##0_-;_-* "-"??_-;_-@_-</c:formatCode>
                <c:ptCount val="38"/>
                <c:pt idx="0">
                  <c:v>367.67423529411769</c:v>
                </c:pt>
                <c:pt idx="1">
                  <c:v>325.0365526315789</c:v>
                </c:pt>
                <c:pt idx="2">
                  <c:v>306.37589795918365</c:v>
                </c:pt>
                <c:pt idx="3">
                  <c:v>303.78000000000003</c:v>
                </c:pt>
                <c:pt idx="4">
                  <c:v>290.63763829787234</c:v>
                </c:pt>
                <c:pt idx="5">
                  <c:v>281.24299999999999</c:v>
                </c:pt>
                <c:pt idx="6">
                  <c:v>280.88888732394366</c:v>
                </c:pt>
                <c:pt idx="7">
                  <c:v>280.52587878787875</c:v>
                </c:pt>
                <c:pt idx="8">
                  <c:v>272.27772727272725</c:v>
                </c:pt>
                <c:pt idx="9">
                  <c:v>268.89053846153848</c:v>
                </c:pt>
                <c:pt idx="10">
                  <c:v>267.14152136752136</c:v>
                </c:pt>
                <c:pt idx="11">
                  <c:v>260.43154761904759</c:v>
                </c:pt>
                <c:pt idx="12">
                  <c:v>257.40607692307691</c:v>
                </c:pt>
                <c:pt idx="13">
                  <c:v>256.70100000000002</c:v>
                </c:pt>
                <c:pt idx="14">
                  <c:v>251.98033333333331</c:v>
                </c:pt>
                <c:pt idx="15">
                  <c:v>249.36985714285714</c:v>
                </c:pt>
                <c:pt idx="16">
                  <c:v>249.23557407407407</c:v>
                </c:pt>
                <c:pt idx="17">
                  <c:v>248.78314583333335</c:v>
                </c:pt>
                <c:pt idx="18">
                  <c:v>247.7835348837209</c:v>
                </c:pt>
                <c:pt idx="19">
                  <c:v>239.99091489361703</c:v>
                </c:pt>
                <c:pt idx="20">
                  <c:v>235.79391666666666</c:v>
                </c:pt>
                <c:pt idx="21">
                  <c:v>230.45007692307692</c:v>
                </c:pt>
                <c:pt idx="22">
                  <c:v>230.15741666666668</c:v>
                </c:pt>
                <c:pt idx="23">
                  <c:v>225.03918181818182</c:v>
                </c:pt>
                <c:pt idx="24">
                  <c:v>213.7533157894737</c:v>
                </c:pt>
                <c:pt idx="25">
                  <c:v>206.99911627906977</c:v>
                </c:pt>
                <c:pt idx="26">
                  <c:v>200.43284374999999</c:v>
                </c:pt>
                <c:pt idx="27">
                  <c:v>200.42766666666668</c:v>
                </c:pt>
                <c:pt idx="28">
                  <c:v>193.34856818181817</c:v>
                </c:pt>
                <c:pt idx="29">
                  <c:v>179.61426666666665</c:v>
                </c:pt>
                <c:pt idx="30">
                  <c:v>178.94685714285714</c:v>
                </c:pt>
                <c:pt idx="31">
                  <c:v>176.72631707317075</c:v>
                </c:pt>
                <c:pt idx="32">
                  <c:v>172.35711428571429</c:v>
                </c:pt>
                <c:pt idx="33">
                  <c:v>171.05870833333333</c:v>
                </c:pt>
                <c:pt idx="34">
                  <c:v>167.46981690140845</c:v>
                </c:pt>
                <c:pt idx="35">
                  <c:v>143.6225</c:v>
                </c:pt>
                <c:pt idx="36">
                  <c:v>137.38972222222222</c:v>
                </c:pt>
                <c:pt idx="37">
                  <c:v>110.3531111111111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F-48C4-BB04-B61D7BDD1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57369775"/>
        <c:axId val="557381839"/>
      </c:barChart>
      <c:catAx>
        <c:axId val="557369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7381839"/>
        <c:crosses val="autoZero"/>
        <c:auto val="1"/>
        <c:lblAlgn val="ctr"/>
        <c:lblOffset val="100"/>
        <c:noMultiLvlLbl val="0"/>
      </c:catAx>
      <c:valAx>
        <c:axId val="557381839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tusen liter</a:t>
                </a:r>
              </a:p>
            </c:rich>
          </c:tx>
          <c:layout>
            <c:manualLayout>
              <c:xMode val="edge"/>
              <c:yMode val="edge"/>
              <c:x val="1.3727555555555555E-2"/>
              <c:y val="0.3413860028860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557369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 regionene!Pivottabell22</c:name>
    <c:fmtId val="19"/>
  </c:pivotSource>
  <c:chart>
    <c:title>
      <c:tx>
        <c:strRef>
          <c:f>'D regionene'!$B$1</c:f>
          <c:strCache>
            <c:ptCount val="1"/>
            <c:pt idx="0">
              <c:v>Antall melkeleverandører regionvis i Trøndelag 1995 - 2021</c:v>
            </c:pt>
          </c:strCache>
        </c:strRef>
      </c:tx>
      <c:layout>
        <c:manualLayout>
          <c:xMode val="edge"/>
          <c:yMode val="edge"/>
          <c:x val="7.2013366750208849E-2"/>
          <c:y val="1.4873684478760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689846663903853"/>
          <c:y val="0.10545422562920376"/>
          <c:w val="0.80829451581710177"/>
          <c:h val="0.74828164997893787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regionene'!$B$1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7"/>
                <c:pt idx="0">
                  <c:v>884</c:v>
                </c:pt>
                <c:pt idx="1">
                  <c:v>877</c:v>
                </c:pt>
                <c:pt idx="2">
                  <c:v>867</c:v>
                </c:pt>
                <c:pt idx="3">
                  <c:v>829</c:v>
                </c:pt>
                <c:pt idx="4">
                  <c:v>779</c:v>
                </c:pt>
                <c:pt idx="5">
                  <c:v>750</c:v>
                </c:pt>
                <c:pt idx="6">
                  <c:v>660</c:v>
                </c:pt>
                <c:pt idx="7">
                  <c:v>623</c:v>
                </c:pt>
                <c:pt idx="8">
                  <c:v>590</c:v>
                </c:pt>
                <c:pt idx="9">
                  <c:v>556</c:v>
                </c:pt>
                <c:pt idx="10">
                  <c:v>528</c:v>
                </c:pt>
                <c:pt idx="11">
                  <c:v>487</c:v>
                </c:pt>
                <c:pt idx="12">
                  <c:v>439</c:v>
                </c:pt>
                <c:pt idx="13">
                  <c:v>407</c:v>
                </c:pt>
                <c:pt idx="14">
                  <c:v>369</c:v>
                </c:pt>
                <c:pt idx="15">
                  <c:v>326</c:v>
                </c:pt>
                <c:pt idx="16">
                  <c:v>314</c:v>
                </c:pt>
                <c:pt idx="17">
                  <c:v>296</c:v>
                </c:pt>
                <c:pt idx="18">
                  <c:v>272</c:v>
                </c:pt>
                <c:pt idx="19">
                  <c:v>258</c:v>
                </c:pt>
                <c:pt idx="20">
                  <c:v>247</c:v>
                </c:pt>
                <c:pt idx="21">
                  <c:v>237</c:v>
                </c:pt>
                <c:pt idx="22">
                  <c:v>231</c:v>
                </c:pt>
                <c:pt idx="23">
                  <c:v>218</c:v>
                </c:pt>
                <c:pt idx="24">
                  <c:v>207</c:v>
                </c:pt>
                <c:pt idx="25">
                  <c:v>195</c:v>
                </c:pt>
                <c:pt idx="26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B-4E95-899E-5A8707226E4C}"/>
            </c:ext>
          </c:extLst>
        </c:ser>
        <c:ser>
          <c:idx val="1"/>
          <c:order val="1"/>
          <c:tx>
            <c:strRef>
              <c:f>'D regionene'!$B$1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7"/>
                <c:pt idx="0">
                  <c:v>1164</c:v>
                </c:pt>
                <c:pt idx="1">
                  <c:v>1161</c:v>
                </c:pt>
                <c:pt idx="2">
                  <c:v>1156</c:v>
                </c:pt>
                <c:pt idx="3">
                  <c:v>1139</c:v>
                </c:pt>
                <c:pt idx="4">
                  <c:v>1102</c:v>
                </c:pt>
                <c:pt idx="5">
                  <c:v>1059</c:v>
                </c:pt>
                <c:pt idx="6">
                  <c:v>977</c:v>
                </c:pt>
                <c:pt idx="7">
                  <c:v>912</c:v>
                </c:pt>
                <c:pt idx="8">
                  <c:v>851</c:v>
                </c:pt>
                <c:pt idx="9">
                  <c:v>822</c:v>
                </c:pt>
                <c:pt idx="10">
                  <c:v>788</c:v>
                </c:pt>
                <c:pt idx="11">
                  <c:v>735</c:v>
                </c:pt>
                <c:pt idx="12">
                  <c:v>675</c:v>
                </c:pt>
                <c:pt idx="13">
                  <c:v>634</c:v>
                </c:pt>
                <c:pt idx="14">
                  <c:v>574</c:v>
                </c:pt>
                <c:pt idx="15">
                  <c:v>536</c:v>
                </c:pt>
                <c:pt idx="16">
                  <c:v>530</c:v>
                </c:pt>
                <c:pt idx="17">
                  <c:v>507</c:v>
                </c:pt>
                <c:pt idx="18">
                  <c:v>489</c:v>
                </c:pt>
                <c:pt idx="19">
                  <c:v>463</c:v>
                </c:pt>
                <c:pt idx="20">
                  <c:v>421</c:v>
                </c:pt>
                <c:pt idx="21">
                  <c:v>409</c:v>
                </c:pt>
                <c:pt idx="22">
                  <c:v>400</c:v>
                </c:pt>
                <c:pt idx="23">
                  <c:v>391</c:v>
                </c:pt>
                <c:pt idx="24">
                  <c:v>372</c:v>
                </c:pt>
                <c:pt idx="25">
                  <c:v>350</c:v>
                </c:pt>
                <c:pt idx="26">
                  <c:v>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2B-4E95-899E-5A8707226E4C}"/>
            </c:ext>
          </c:extLst>
        </c:ser>
        <c:ser>
          <c:idx val="2"/>
          <c:order val="2"/>
          <c:tx>
            <c:strRef>
              <c:f>'D regionene'!$B$1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7"/>
                <c:pt idx="0">
                  <c:v>896</c:v>
                </c:pt>
                <c:pt idx="1">
                  <c:v>890</c:v>
                </c:pt>
                <c:pt idx="2">
                  <c:v>885</c:v>
                </c:pt>
                <c:pt idx="3">
                  <c:v>869</c:v>
                </c:pt>
                <c:pt idx="4">
                  <c:v>842</c:v>
                </c:pt>
                <c:pt idx="5">
                  <c:v>817</c:v>
                </c:pt>
                <c:pt idx="6">
                  <c:v>752</c:v>
                </c:pt>
                <c:pt idx="7">
                  <c:v>718</c:v>
                </c:pt>
                <c:pt idx="8">
                  <c:v>681</c:v>
                </c:pt>
                <c:pt idx="9">
                  <c:v>647</c:v>
                </c:pt>
                <c:pt idx="10">
                  <c:v>618</c:v>
                </c:pt>
                <c:pt idx="11">
                  <c:v>573</c:v>
                </c:pt>
                <c:pt idx="12">
                  <c:v>526</c:v>
                </c:pt>
                <c:pt idx="13">
                  <c:v>504</c:v>
                </c:pt>
                <c:pt idx="14">
                  <c:v>463</c:v>
                </c:pt>
                <c:pt idx="15">
                  <c:v>444</c:v>
                </c:pt>
                <c:pt idx="16">
                  <c:v>440</c:v>
                </c:pt>
                <c:pt idx="17">
                  <c:v>412</c:v>
                </c:pt>
                <c:pt idx="18">
                  <c:v>393</c:v>
                </c:pt>
                <c:pt idx="19">
                  <c:v>385</c:v>
                </c:pt>
                <c:pt idx="20">
                  <c:v>355</c:v>
                </c:pt>
                <c:pt idx="21">
                  <c:v>344</c:v>
                </c:pt>
                <c:pt idx="22">
                  <c:v>336</c:v>
                </c:pt>
                <c:pt idx="23">
                  <c:v>324</c:v>
                </c:pt>
                <c:pt idx="24">
                  <c:v>312</c:v>
                </c:pt>
                <c:pt idx="25">
                  <c:v>290</c:v>
                </c:pt>
                <c:pt idx="26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B-4E95-899E-5A8707226E4C}"/>
            </c:ext>
          </c:extLst>
        </c:ser>
        <c:ser>
          <c:idx val="3"/>
          <c:order val="3"/>
          <c:tx>
            <c:strRef>
              <c:f>'D regionene'!$B$1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7"/>
                <c:pt idx="0">
                  <c:v>880</c:v>
                </c:pt>
                <c:pt idx="1">
                  <c:v>878</c:v>
                </c:pt>
                <c:pt idx="2">
                  <c:v>872</c:v>
                </c:pt>
                <c:pt idx="3">
                  <c:v>833</c:v>
                </c:pt>
                <c:pt idx="4">
                  <c:v>800</c:v>
                </c:pt>
                <c:pt idx="5">
                  <c:v>771</c:v>
                </c:pt>
                <c:pt idx="6">
                  <c:v>698</c:v>
                </c:pt>
                <c:pt idx="7">
                  <c:v>649</c:v>
                </c:pt>
                <c:pt idx="8">
                  <c:v>615</c:v>
                </c:pt>
                <c:pt idx="9">
                  <c:v>586</c:v>
                </c:pt>
                <c:pt idx="10">
                  <c:v>564</c:v>
                </c:pt>
                <c:pt idx="11">
                  <c:v>526</c:v>
                </c:pt>
                <c:pt idx="12">
                  <c:v>496</c:v>
                </c:pt>
                <c:pt idx="13">
                  <c:v>458</c:v>
                </c:pt>
                <c:pt idx="14">
                  <c:v>429</c:v>
                </c:pt>
                <c:pt idx="15">
                  <c:v>388</c:v>
                </c:pt>
                <c:pt idx="16">
                  <c:v>376</c:v>
                </c:pt>
                <c:pt idx="17">
                  <c:v>353</c:v>
                </c:pt>
                <c:pt idx="18">
                  <c:v>328</c:v>
                </c:pt>
                <c:pt idx="19">
                  <c:v>306</c:v>
                </c:pt>
                <c:pt idx="20">
                  <c:v>285</c:v>
                </c:pt>
                <c:pt idx="21">
                  <c:v>275</c:v>
                </c:pt>
                <c:pt idx="22">
                  <c:v>267</c:v>
                </c:pt>
                <c:pt idx="23">
                  <c:v>251</c:v>
                </c:pt>
                <c:pt idx="24">
                  <c:v>246</c:v>
                </c:pt>
                <c:pt idx="25">
                  <c:v>227</c:v>
                </c:pt>
                <c:pt idx="26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2B-4E95-899E-5A8707226E4C}"/>
            </c:ext>
          </c:extLst>
        </c:ser>
        <c:ser>
          <c:idx val="4"/>
          <c:order val="4"/>
          <c:tx>
            <c:strRef>
              <c:f>'D regionene'!$B$1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7"/>
                <c:pt idx="0">
                  <c:v>110</c:v>
                </c:pt>
                <c:pt idx="1">
                  <c:v>108</c:v>
                </c:pt>
                <c:pt idx="2">
                  <c:v>107</c:v>
                </c:pt>
                <c:pt idx="3">
                  <c:v>103</c:v>
                </c:pt>
                <c:pt idx="4">
                  <c:v>101</c:v>
                </c:pt>
                <c:pt idx="5">
                  <c:v>96</c:v>
                </c:pt>
                <c:pt idx="6">
                  <c:v>86</c:v>
                </c:pt>
                <c:pt idx="7">
                  <c:v>77</c:v>
                </c:pt>
                <c:pt idx="8">
                  <c:v>72</c:v>
                </c:pt>
                <c:pt idx="9">
                  <c:v>67</c:v>
                </c:pt>
                <c:pt idx="10">
                  <c:v>64</c:v>
                </c:pt>
                <c:pt idx="11">
                  <c:v>54</c:v>
                </c:pt>
                <c:pt idx="12">
                  <c:v>50</c:v>
                </c:pt>
                <c:pt idx="13">
                  <c:v>45</c:v>
                </c:pt>
                <c:pt idx="14">
                  <c:v>42</c:v>
                </c:pt>
                <c:pt idx="15">
                  <c:v>40</c:v>
                </c:pt>
                <c:pt idx="16">
                  <c:v>41</c:v>
                </c:pt>
                <c:pt idx="17">
                  <c:v>40</c:v>
                </c:pt>
                <c:pt idx="18">
                  <c:v>38</c:v>
                </c:pt>
                <c:pt idx="19">
                  <c:v>36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29</c:v>
                </c:pt>
                <c:pt idx="24">
                  <c:v>29</c:v>
                </c:pt>
                <c:pt idx="25">
                  <c:v>25</c:v>
                </c:pt>
                <c:pt idx="2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2B-4E95-899E-5A8707226E4C}"/>
            </c:ext>
          </c:extLst>
        </c:ser>
        <c:ser>
          <c:idx val="5"/>
          <c:order val="5"/>
          <c:tx>
            <c:strRef>
              <c:f>'D regionene'!$B$1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7"/>
                <c:pt idx="0">
                  <c:v>785</c:v>
                </c:pt>
                <c:pt idx="1">
                  <c:v>775</c:v>
                </c:pt>
                <c:pt idx="2">
                  <c:v>768</c:v>
                </c:pt>
                <c:pt idx="3">
                  <c:v>746</c:v>
                </c:pt>
                <c:pt idx="4">
                  <c:v>721</c:v>
                </c:pt>
                <c:pt idx="5">
                  <c:v>695</c:v>
                </c:pt>
                <c:pt idx="6">
                  <c:v>643</c:v>
                </c:pt>
                <c:pt idx="7">
                  <c:v>610</c:v>
                </c:pt>
                <c:pt idx="8">
                  <c:v>584</c:v>
                </c:pt>
                <c:pt idx="9">
                  <c:v>563</c:v>
                </c:pt>
                <c:pt idx="10">
                  <c:v>541</c:v>
                </c:pt>
                <c:pt idx="11">
                  <c:v>504</c:v>
                </c:pt>
                <c:pt idx="12">
                  <c:v>480</c:v>
                </c:pt>
                <c:pt idx="13">
                  <c:v>456</c:v>
                </c:pt>
                <c:pt idx="14">
                  <c:v>418</c:v>
                </c:pt>
                <c:pt idx="15">
                  <c:v>395</c:v>
                </c:pt>
                <c:pt idx="16">
                  <c:v>387</c:v>
                </c:pt>
                <c:pt idx="17">
                  <c:v>358</c:v>
                </c:pt>
                <c:pt idx="18">
                  <c:v>348</c:v>
                </c:pt>
                <c:pt idx="19">
                  <c:v>325</c:v>
                </c:pt>
                <c:pt idx="20">
                  <c:v>315</c:v>
                </c:pt>
                <c:pt idx="21">
                  <c:v>309</c:v>
                </c:pt>
                <c:pt idx="22">
                  <c:v>307</c:v>
                </c:pt>
                <c:pt idx="23">
                  <c:v>286</c:v>
                </c:pt>
                <c:pt idx="24">
                  <c:v>274</c:v>
                </c:pt>
                <c:pt idx="25">
                  <c:v>257</c:v>
                </c:pt>
                <c:pt idx="26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2B-4E95-899E-5A8707226E4C}"/>
            </c:ext>
          </c:extLst>
        </c:ser>
        <c:ser>
          <c:idx val="6"/>
          <c:order val="6"/>
          <c:tx>
            <c:strRef>
              <c:f>'D regionene'!$B$1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7"/>
                <c:pt idx="0">
                  <c:v>417</c:v>
                </c:pt>
                <c:pt idx="1">
                  <c:v>414</c:v>
                </c:pt>
                <c:pt idx="2">
                  <c:v>410</c:v>
                </c:pt>
                <c:pt idx="3">
                  <c:v>402</c:v>
                </c:pt>
                <c:pt idx="4">
                  <c:v>388</c:v>
                </c:pt>
                <c:pt idx="5">
                  <c:v>369</c:v>
                </c:pt>
                <c:pt idx="6">
                  <c:v>335</c:v>
                </c:pt>
                <c:pt idx="7">
                  <c:v>313</c:v>
                </c:pt>
                <c:pt idx="8">
                  <c:v>290</c:v>
                </c:pt>
                <c:pt idx="9">
                  <c:v>278</c:v>
                </c:pt>
                <c:pt idx="10">
                  <c:v>263</c:v>
                </c:pt>
                <c:pt idx="11">
                  <c:v>236</c:v>
                </c:pt>
                <c:pt idx="12">
                  <c:v>208</c:v>
                </c:pt>
                <c:pt idx="13">
                  <c:v>191</c:v>
                </c:pt>
                <c:pt idx="14">
                  <c:v>175</c:v>
                </c:pt>
                <c:pt idx="15">
                  <c:v>164</c:v>
                </c:pt>
                <c:pt idx="16">
                  <c:v>165</c:v>
                </c:pt>
                <c:pt idx="17">
                  <c:v>162</c:v>
                </c:pt>
                <c:pt idx="18">
                  <c:v>154</c:v>
                </c:pt>
                <c:pt idx="19">
                  <c:v>140</c:v>
                </c:pt>
                <c:pt idx="20">
                  <c:v>132</c:v>
                </c:pt>
                <c:pt idx="21">
                  <c:v>126</c:v>
                </c:pt>
                <c:pt idx="22">
                  <c:v>123</c:v>
                </c:pt>
                <c:pt idx="23">
                  <c:v>118</c:v>
                </c:pt>
                <c:pt idx="24">
                  <c:v>108</c:v>
                </c:pt>
                <c:pt idx="25">
                  <c:v>103</c:v>
                </c:pt>
                <c:pt idx="2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2B-4E95-899E-5A870722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176112"/>
        <c:axId val="504177776"/>
      </c:lineChart>
      <c:catAx>
        <c:axId val="50417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4177776"/>
        <c:crosses val="autoZero"/>
        <c:auto val="1"/>
        <c:lblAlgn val="ctr"/>
        <c:lblOffset val="100"/>
        <c:tickLblSkip val="13"/>
        <c:noMultiLvlLbl val="0"/>
      </c:catAx>
      <c:valAx>
        <c:axId val="504177776"/>
        <c:scaling>
          <c:orientation val="minMax"/>
          <c:max val="1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1.7543859649122806E-2"/>
              <c:y val="0.433438422138980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417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645861340503169"/>
          <c:y val="0.92361949901893337"/>
          <c:w val="0.86156276806862553"/>
          <c:h val="6.8613510689804549E-2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3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 regionene!Pivottabell23</c:name>
    <c:fmtId val="10"/>
  </c:pivotSource>
  <c:chart>
    <c:title>
      <c:tx>
        <c:strRef>
          <c:f>'D regionene'!$B$2</c:f>
          <c:strCache>
            <c:ptCount val="1"/>
            <c:pt idx="0">
              <c:v>Innveid melkemengde til meieri regionvis i Trøndelag 1995 - 2021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6.4862089714602476E-17"/>
              <c:y val="-2.09424083769633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6.3683514661416113E-2"/>
              <c:y val="-4.65385936705555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8367467808624075"/>
                  <c:h val="5.242582897033158E-2"/>
                </c:manualLayout>
              </c15:layout>
            </c:ext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0686689922571323E-2"/>
              <c:y val="-3.025023704497670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4940926993508516"/>
                  <c:h val="5.242582897033158E-2"/>
                </c:manualLayout>
              </c15:layout>
            </c:ext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1841757330707987E-2"/>
              <c:y val="2.326934264107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7.0759460734906771E-2"/>
              <c:y val="3.723094822571262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3665629789844397E-2"/>
              <c:y val="-3.257707969749863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3308138508022841"/>
                  <c:h val="5.242582897033158E-2"/>
                </c:manualLayout>
              </c15:layout>
            </c:ext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4765811257217326E-2"/>
              <c:y val="-2.094240837696352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590460398938496"/>
          <c:y val="0.10440587596707482"/>
          <c:w val="0.77859248100965561"/>
          <c:h val="0.82145305135287405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regionene'!$B$2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4D14-405B-B1A2-2B9875650EFF}"/>
              </c:ext>
            </c:extLst>
          </c:dPt>
          <c:dLbls>
            <c:dLbl>
              <c:idx val="21"/>
              <c:layout>
                <c:manualLayout>
                  <c:x val="-3.1841757330707987E-2"/>
                  <c:y val="2.3269342641070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 regionene'!$B$2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7"/>
                <c:pt idx="0">
                  <c:v>60100</c:v>
                </c:pt>
                <c:pt idx="1">
                  <c:v>59125</c:v>
                </c:pt>
                <c:pt idx="2">
                  <c:v>58700.601000000002</c:v>
                </c:pt>
                <c:pt idx="3">
                  <c:v>57822.615000000005</c:v>
                </c:pt>
                <c:pt idx="4">
                  <c:v>57288.172000000006</c:v>
                </c:pt>
                <c:pt idx="5">
                  <c:v>53291.959000000003</c:v>
                </c:pt>
                <c:pt idx="6">
                  <c:v>50585.638999999996</c:v>
                </c:pt>
                <c:pt idx="7">
                  <c:v>50890.589</c:v>
                </c:pt>
                <c:pt idx="8">
                  <c:v>52196.975999999995</c:v>
                </c:pt>
                <c:pt idx="9">
                  <c:v>52037</c:v>
                </c:pt>
                <c:pt idx="10">
                  <c:v>52020</c:v>
                </c:pt>
                <c:pt idx="11">
                  <c:v>51501</c:v>
                </c:pt>
                <c:pt idx="12">
                  <c:v>53352</c:v>
                </c:pt>
                <c:pt idx="13">
                  <c:v>52207</c:v>
                </c:pt>
                <c:pt idx="14">
                  <c:v>50733</c:v>
                </c:pt>
                <c:pt idx="15">
                  <c:v>50781.824000000001</c:v>
                </c:pt>
                <c:pt idx="16">
                  <c:v>49179.570999999996</c:v>
                </c:pt>
                <c:pt idx="17">
                  <c:v>50816.506000000001</c:v>
                </c:pt>
                <c:pt idx="18">
                  <c:v>50156.968000000001</c:v>
                </c:pt>
                <c:pt idx="19">
                  <c:v>49634.957999999999</c:v>
                </c:pt>
                <c:pt idx="20">
                  <c:v>50947.632000000005</c:v>
                </c:pt>
                <c:pt idx="21">
                  <c:v>50966.31</c:v>
                </c:pt>
                <c:pt idx="22">
                  <c:v>49601.544000000002</c:v>
                </c:pt>
                <c:pt idx="23">
                  <c:v>50089.665999999997</c:v>
                </c:pt>
                <c:pt idx="24">
                  <c:v>49221.588000000003</c:v>
                </c:pt>
                <c:pt idx="25">
                  <c:v>50910.04</c:v>
                </c:pt>
                <c:pt idx="26">
                  <c:v>52241.24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9-4EDE-947E-19657EFDD276}"/>
            </c:ext>
          </c:extLst>
        </c:ser>
        <c:ser>
          <c:idx val="1"/>
          <c:order val="1"/>
          <c:tx>
            <c:strRef>
              <c:f>'D regionene'!$B$2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4D14-405B-B1A2-2B9875650EFF}"/>
              </c:ext>
            </c:extLst>
          </c:dPt>
          <c:dLbls>
            <c:dLbl>
              <c:idx val="12"/>
              <c:layout>
                <c:manualLayout>
                  <c:x val="-6.4862089714602476E-17"/>
                  <c:y val="-2.09424083769633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7"/>
                <c:pt idx="0">
                  <c:v>94364</c:v>
                </c:pt>
                <c:pt idx="1">
                  <c:v>93671</c:v>
                </c:pt>
                <c:pt idx="2">
                  <c:v>95081.951000000001</c:v>
                </c:pt>
                <c:pt idx="3">
                  <c:v>95273.475000000006</c:v>
                </c:pt>
                <c:pt idx="4">
                  <c:v>93583.971000000005</c:v>
                </c:pt>
                <c:pt idx="5">
                  <c:v>88677.152000000002</c:v>
                </c:pt>
                <c:pt idx="6">
                  <c:v>86019.899000000005</c:v>
                </c:pt>
                <c:pt idx="7">
                  <c:v>87786.510000000009</c:v>
                </c:pt>
                <c:pt idx="8">
                  <c:v>88407.164000000004</c:v>
                </c:pt>
                <c:pt idx="9">
                  <c:v>88579</c:v>
                </c:pt>
                <c:pt idx="10">
                  <c:v>88643</c:v>
                </c:pt>
                <c:pt idx="11">
                  <c:v>88233</c:v>
                </c:pt>
                <c:pt idx="12">
                  <c:v>93248</c:v>
                </c:pt>
                <c:pt idx="13">
                  <c:v>91043</c:v>
                </c:pt>
                <c:pt idx="14">
                  <c:v>88266</c:v>
                </c:pt>
                <c:pt idx="15">
                  <c:v>88943.932000000001</c:v>
                </c:pt>
                <c:pt idx="16">
                  <c:v>88510.038</c:v>
                </c:pt>
                <c:pt idx="17">
                  <c:v>92736.436000000002</c:v>
                </c:pt>
                <c:pt idx="18">
                  <c:v>90927.776000000013</c:v>
                </c:pt>
                <c:pt idx="19">
                  <c:v>88844.10100000001</c:v>
                </c:pt>
                <c:pt idx="20">
                  <c:v>90322.600999999981</c:v>
                </c:pt>
                <c:pt idx="21">
                  <c:v>89607.737999999998</c:v>
                </c:pt>
                <c:pt idx="22">
                  <c:v>87489.197999999989</c:v>
                </c:pt>
                <c:pt idx="23">
                  <c:v>89697.124000000011</c:v>
                </c:pt>
                <c:pt idx="24">
                  <c:v>88502.714000000007</c:v>
                </c:pt>
                <c:pt idx="25">
                  <c:v>86840.945999999996</c:v>
                </c:pt>
                <c:pt idx="26">
                  <c:v>89481.274000000005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9-4EDE-947E-19657EFDD276}"/>
            </c:ext>
          </c:extLst>
        </c:ser>
        <c:ser>
          <c:idx val="2"/>
          <c:order val="2"/>
          <c:tx>
            <c:strRef>
              <c:f>'D regionene'!$B$2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4D14-405B-B1A2-2B9875650EFF}"/>
              </c:ext>
            </c:extLst>
          </c:dPt>
          <c:dLbls>
            <c:dLbl>
              <c:idx val="15"/>
              <c:layout>
                <c:manualLayout>
                  <c:x val="-6.3683514661416113E-2"/>
                  <c:y val="-4.65385936705555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67467808624075"/>
                      <c:h val="5.2425828970331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7"/>
                <c:pt idx="0">
                  <c:v>66287</c:v>
                </c:pt>
                <c:pt idx="1">
                  <c:v>65767</c:v>
                </c:pt>
                <c:pt idx="2">
                  <c:v>67014.656999999992</c:v>
                </c:pt>
                <c:pt idx="3">
                  <c:v>66741.200999999986</c:v>
                </c:pt>
                <c:pt idx="4">
                  <c:v>65657.993000000017</c:v>
                </c:pt>
                <c:pt idx="5">
                  <c:v>63017.425000000003</c:v>
                </c:pt>
                <c:pt idx="6">
                  <c:v>61573.949000000008</c:v>
                </c:pt>
                <c:pt idx="7">
                  <c:v>62097.290000000008</c:v>
                </c:pt>
                <c:pt idx="8">
                  <c:v>64168.399999999994</c:v>
                </c:pt>
                <c:pt idx="9">
                  <c:v>63153</c:v>
                </c:pt>
                <c:pt idx="10">
                  <c:v>62832</c:v>
                </c:pt>
                <c:pt idx="11">
                  <c:v>63068</c:v>
                </c:pt>
                <c:pt idx="12">
                  <c:v>66489</c:v>
                </c:pt>
                <c:pt idx="13">
                  <c:v>65656</c:v>
                </c:pt>
                <c:pt idx="14">
                  <c:v>66219</c:v>
                </c:pt>
                <c:pt idx="15">
                  <c:v>68168.835999999996</c:v>
                </c:pt>
                <c:pt idx="16">
                  <c:v>66779.084000000003</c:v>
                </c:pt>
                <c:pt idx="17">
                  <c:v>69326.983999999997</c:v>
                </c:pt>
                <c:pt idx="18">
                  <c:v>69910.347999999998</c:v>
                </c:pt>
                <c:pt idx="19">
                  <c:v>69585.640000000014</c:v>
                </c:pt>
                <c:pt idx="20">
                  <c:v>72340.896999999997</c:v>
                </c:pt>
                <c:pt idx="21">
                  <c:v>71325.935000000012</c:v>
                </c:pt>
                <c:pt idx="22">
                  <c:v>69646.34599999999</c:v>
                </c:pt>
                <c:pt idx="23">
                  <c:v>71070.543000000005</c:v>
                </c:pt>
                <c:pt idx="24">
                  <c:v>70423.834999999992</c:v>
                </c:pt>
                <c:pt idx="25">
                  <c:v>70787.42300000001</c:v>
                </c:pt>
                <c:pt idx="26">
                  <c:v>70930.184999999998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9-4EDE-947E-19657EFDD276}"/>
            </c:ext>
          </c:extLst>
        </c:ser>
        <c:ser>
          <c:idx val="3"/>
          <c:order val="3"/>
          <c:tx>
            <c:strRef>
              <c:f>'D regionene'!$B$2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4D14-405B-B1A2-2B9875650EFF}"/>
              </c:ext>
            </c:extLst>
          </c:dPt>
          <c:dLbls>
            <c:dLbl>
              <c:idx val="21"/>
              <c:layout>
                <c:manualLayout>
                  <c:x val="-4.0686689922571323E-2"/>
                  <c:y val="-3.02502370449767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940926993508516"/>
                      <c:h val="5.2425828970331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 regionene'!$B$2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7"/>
                <c:pt idx="0">
                  <c:v>60563</c:v>
                </c:pt>
                <c:pt idx="1">
                  <c:v>59198</c:v>
                </c:pt>
                <c:pt idx="2">
                  <c:v>59112.063000000002</c:v>
                </c:pt>
                <c:pt idx="3">
                  <c:v>58856.398999999998</c:v>
                </c:pt>
                <c:pt idx="4">
                  <c:v>58269.634000000005</c:v>
                </c:pt>
                <c:pt idx="5">
                  <c:v>54874.058999999994</c:v>
                </c:pt>
                <c:pt idx="6">
                  <c:v>52535.866999999998</c:v>
                </c:pt>
                <c:pt idx="7">
                  <c:v>51710.002999999997</c:v>
                </c:pt>
                <c:pt idx="8">
                  <c:v>52485.845000000001</c:v>
                </c:pt>
                <c:pt idx="9">
                  <c:v>52647</c:v>
                </c:pt>
                <c:pt idx="10">
                  <c:v>52439</c:v>
                </c:pt>
                <c:pt idx="11">
                  <c:v>52382</c:v>
                </c:pt>
                <c:pt idx="12">
                  <c:v>53935</c:v>
                </c:pt>
                <c:pt idx="13">
                  <c:v>53021</c:v>
                </c:pt>
                <c:pt idx="14">
                  <c:v>53039</c:v>
                </c:pt>
                <c:pt idx="15">
                  <c:v>53773.06</c:v>
                </c:pt>
                <c:pt idx="16">
                  <c:v>52645.387000000002</c:v>
                </c:pt>
                <c:pt idx="17">
                  <c:v>54492.673000000003</c:v>
                </c:pt>
                <c:pt idx="18">
                  <c:v>54077.733999999997</c:v>
                </c:pt>
                <c:pt idx="19">
                  <c:v>53364.748999999996</c:v>
                </c:pt>
                <c:pt idx="20">
                  <c:v>54753.369000000006</c:v>
                </c:pt>
                <c:pt idx="21">
                  <c:v>55784.847999999998</c:v>
                </c:pt>
                <c:pt idx="22">
                  <c:v>55366.054999999993</c:v>
                </c:pt>
                <c:pt idx="23">
                  <c:v>56455.256999999998</c:v>
                </c:pt>
                <c:pt idx="24">
                  <c:v>54066.922999999995</c:v>
                </c:pt>
                <c:pt idx="25">
                  <c:v>52944.629000000001</c:v>
                </c:pt>
                <c:pt idx="26">
                  <c:v>55181.107999999993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9-4EDE-947E-19657EFDD276}"/>
            </c:ext>
          </c:extLst>
        </c:ser>
        <c:ser>
          <c:idx val="4"/>
          <c:order val="4"/>
          <c:tx>
            <c:strRef>
              <c:f>'D regionene'!$B$2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4D14-405B-B1A2-2B9875650EFF}"/>
              </c:ext>
            </c:extLst>
          </c:dPt>
          <c:dLbls>
            <c:dLbl>
              <c:idx val="21"/>
              <c:layout>
                <c:manualLayout>
                  <c:x val="-2.4765811257217326E-2"/>
                  <c:y val="-2.09424083769635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7"/>
                <c:pt idx="0">
                  <c:v>8663</c:v>
                </c:pt>
                <c:pt idx="1">
                  <c:v>8402</c:v>
                </c:pt>
                <c:pt idx="2">
                  <c:v>8327.3640000000014</c:v>
                </c:pt>
                <c:pt idx="3">
                  <c:v>8071.4409999999998</c:v>
                </c:pt>
                <c:pt idx="4">
                  <c:v>8003.652</c:v>
                </c:pt>
                <c:pt idx="5">
                  <c:v>7485.0139999999992</c:v>
                </c:pt>
                <c:pt idx="6">
                  <c:v>6965.2870000000003</c:v>
                </c:pt>
                <c:pt idx="7">
                  <c:v>6590.7820000000002</c:v>
                </c:pt>
                <c:pt idx="8">
                  <c:v>6361.7939999999999</c:v>
                </c:pt>
                <c:pt idx="9">
                  <c:v>6308</c:v>
                </c:pt>
                <c:pt idx="10">
                  <c:v>6105</c:v>
                </c:pt>
                <c:pt idx="11">
                  <c:v>5640</c:v>
                </c:pt>
                <c:pt idx="12">
                  <c:v>5796</c:v>
                </c:pt>
                <c:pt idx="13">
                  <c:v>5515</c:v>
                </c:pt>
                <c:pt idx="14">
                  <c:v>5445</c:v>
                </c:pt>
                <c:pt idx="15">
                  <c:v>5626.6409999999996</c:v>
                </c:pt>
                <c:pt idx="16">
                  <c:v>5602.0849999999991</c:v>
                </c:pt>
                <c:pt idx="17">
                  <c:v>5616.8870000000006</c:v>
                </c:pt>
                <c:pt idx="18">
                  <c:v>5747.9369999999999</c:v>
                </c:pt>
                <c:pt idx="19">
                  <c:v>5497.5049999999992</c:v>
                </c:pt>
                <c:pt idx="20">
                  <c:v>5531.37</c:v>
                </c:pt>
                <c:pt idx="21">
                  <c:v>5503.1949999999997</c:v>
                </c:pt>
                <c:pt idx="22">
                  <c:v>4924.7280000000001</c:v>
                </c:pt>
                <c:pt idx="23">
                  <c:v>4605.3389999999999</c:v>
                </c:pt>
                <c:pt idx="24">
                  <c:v>4333.0590000000002</c:v>
                </c:pt>
                <c:pt idx="25">
                  <c:v>4166.2809999999999</c:v>
                </c:pt>
                <c:pt idx="26">
                  <c:v>4105.4089999999997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F9-4EDE-947E-19657EFDD276}"/>
            </c:ext>
          </c:extLst>
        </c:ser>
        <c:ser>
          <c:idx val="5"/>
          <c:order val="5"/>
          <c:tx>
            <c:strRef>
              <c:f>'D regionene'!$B$2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4D14-405B-B1A2-2B9875650EFF}"/>
              </c:ext>
            </c:extLst>
          </c:dPt>
          <c:dLbls>
            <c:dLbl>
              <c:idx val="20"/>
              <c:layout>
                <c:manualLayout>
                  <c:x val="-7.0759460734906771E-2"/>
                  <c:y val="3.72309482257126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7"/>
                <c:pt idx="0">
                  <c:v>52577</c:v>
                </c:pt>
                <c:pt idx="1">
                  <c:v>51349</c:v>
                </c:pt>
                <c:pt idx="2">
                  <c:v>50884.002</c:v>
                </c:pt>
                <c:pt idx="3">
                  <c:v>50631.902999999991</c:v>
                </c:pt>
                <c:pt idx="4">
                  <c:v>50023.146999999997</c:v>
                </c:pt>
                <c:pt idx="5">
                  <c:v>48017.985000000001</c:v>
                </c:pt>
                <c:pt idx="6">
                  <c:v>46561.862000000001</c:v>
                </c:pt>
                <c:pt idx="7">
                  <c:v>46878.381000000001</c:v>
                </c:pt>
                <c:pt idx="8">
                  <c:v>47438.791999999994</c:v>
                </c:pt>
                <c:pt idx="9">
                  <c:v>47245</c:v>
                </c:pt>
                <c:pt idx="10">
                  <c:v>47202</c:v>
                </c:pt>
                <c:pt idx="11">
                  <c:v>46709</c:v>
                </c:pt>
                <c:pt idx="12">
                  <c:v>48108</c:v>
                </c:pt>
                <c:pt idx="13">
                  <c:v>47215</c:v>
                </c:pt>
                <c:pt idx="14">
                  <c:v>45475</c:v>
                </c:pt>
                <c:pt idx="15">
                  <c:v>45841.944000000003</c:v>
                </c:pt>
                <c:pt idx="16">
                  <c:v>44996.67</c:v>
                </c:pt>
                <c:pt idx="17">
                  <c:v>45543.509000000005</c:v>
                </c:pt>
                <c:pt idx="18">
                  <c:v>45597.033000000003</c:v>
                </c:pt>
                <c:pt idx="19">
                  <c:v>45375.591</c:v>
                </c:pt>
                <c:pt idx="20">
                  <c:v>46036.993000000002</c:v>
                </c:pt>
                <c:pt idx="21">
                  <c:v>45591.779000000002</c:v>
                </c:pt>
                <c:pt idx="22">
                  <c:v>45799.652999999998</c:v>
                </c:pt>
                <c:pt idx="23">
                  <c:v>46138.954000000005</c:v>
                </c:pt>
                <c:pt idx="24">
                  <c:v>45299.701000000001</c:v>
                </c:pt>
                <c:pt idx="25">
                  <c:v>45085.558999999994</c:v>
                </c:pt>
                <c:pt idx="26">
                  <c:v>44944.642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9-4EDE-947E-19657EFDD276}"/>
            </c:ext>
          </c:extLst>
        </c:ser>
        <c:ser>
          <c:idx val="6"/>
          <c:order val="6"/>
          <c:tx>
            <c:strRef>
              <c:f>'D regionene'!$B$2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4D14-405B-B1A2-2B9875650EFF}"/>
              </c:ext>
            </c:extLst>
          </c:dPt>
          <c:dLbls>
            <c:dLbl>
              <c:idx val="20"/>
              <c:layout>
                <c:manualLayout>
                  <c:x val="-1.3665629789844397E-2"/>
                  <c:y val="-3.257707969749863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08138508022841"/>
                      <c:h val="5.2425828970331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7"/>
                <c:pt idx="0">
                  <c:v>26891</c:v>
                </c:pt>
                <c:pt idx="1">
                  <c:v>26318</c:v>
                </c:pt>
                <c:pt idx="2">
                  <c:v>26539.162</c:v>
                </c:pt>
                <c:pt idx="3">
                  <c:v>26324.716</c:v>
                </c:pt>
                <c:pt idx="4">
                  <c:v>25806.304</c:v>
                </c:pt>
                <c:pt idx="5">
                  <c:v>24197.26</c:v>
                </c:pt>
                <c:pt idx="6">
                  <c:v>23255.205000000002</c:v>
                </c:pt>
                <c:pt idx="7">
                  <c:v>23024.371000000003</c:v>
                </c:pt>
                <c:pt idx="8">
                  <c:v>22752.03</c:v>
                </c:pt>
                <c:pt idx="9">
                  <c:v>22869</c:v>
                </c:pt>
                <c:pt idx="10">
                  <c:v>22251</c:v>
                </c:pt>
                <c:pt idx="11">
                  <c:v>21729</c:v>
                </c:pt>
                <c:pt idx="12">
                  <c:v>22586</c:v>
                </c:pt>
                <c:pt idx="13">
                  <c:v>21984</c:v>
                </c:pt>
                <c:pt idx="14">
                  <c:v>21228</c:v>
                </c:pt>
                <c:pt idx="15">
                  <c:v>21486.275999999998</c:v>
                </c:pt>
                <c:pt idx="16">
                  <c:v>21127.331999999999</c:v>
                </c:pt>
                <c:pt idx="17">
                  <c:v>22211.614000000005</c:v>
                </c:pt>
                <c:pt idx="18">
                  <c:v>20850.498000000003</c:v>
                </c:pt>
                <c:pt idx="19">
                  <c:v>20429.196</c:v>
                </c:pt>
                <c:pt idx="20">
                  <c:v>20794.169999999998</c:v>
                </c:pt>
                <c:pt idx="21">
                  <c:v>21108.871000000003</c:v>
                </c:pt>
                <c:pt idx="22">
                  <c:v>21011.857</c:v>
                </c:pt>
                <c:pt idx="23">
                  <c:v>21160.037</c:v>
                </c:pt>
                <c:pt idx="24">
                  <c:v>21414.219000000001</c:v>
                </c:pt>
                <c:pt idx="25">
                  <c:v>21877.936000000002</c:v>
                </c:pt>
                <c:pt idx="26">
                  <c:v>22128.682000000001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F9-4EDE-947E-19657EFDD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171120"/>
        <c:axId val="973444575"/>
      </c:lineChart>
      <c:catAx>
        <c:axId val="50417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3444575"/>
        <c:crosses val="autoZero"/>
        <c:auto val="1"/>
        <c:lblAlgn val="ctr"/>
        <c:lblOffset val="100"/>
        <c:tickLblSkip val="13"/>
        <c:noMultiLvlLbl val="0"/>
      </c:catAx>
      <c:valAx>
        <c:axId val="973444575"/>
        <c:scaling>
          <c:orientation val="minMax"/>
          <c:max val="1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tusen liter</a:t>
                </a:r>
              </a:p>
            </c:rich>
          </c:tx>
          <c:layout>
            <c:manualLayout>
              <c:xMode val="edge"/>
              <c:yMode val="edge"/>
              <c:x val="9.4990517297756823E-3"/>
              <c:y val="0.414792832976802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417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 regionene!Pivottabell24</c:name>
    <c:fmtId val="9"/>
  </c:pivotSource>
  <c:chart>
    <c:title>
      <c:tx>
        <c:strRef>
          <c:f>'D regionene'!$B$3</c:f>
          <c:strCache>
            <c:ptCount val="1"/>
            <c:pt idx="0">
              <c:v>Gjennomsnittlig levert melkemengde per leverandør regionvis i Trøndelag 1995 - 2021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0886986828000428"/>
          <c:y val="0.11203094777562862"/>
          <c:w val="0.85698848297759711"/>
          <c:h val="0.74394919203764898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regionene'!$B$3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7"/>
                <c:pt idx="0">
                  <c:v>68.512541828201677</c:v>
                </c:pt>
                <c:pt idx="1">
                  <c:v>67.212945043618632</c:v>
                </c:pt>
                <c:pt idx="2">
                  <c:v>67.362116435191069</c:v>
                </c:pt>
                <c:pt idx="3">
                  <c:v>70.196922856069676</c:v>
                </c:pt>
                <c:pt idx="4">
                  <c:v>74.120297255351318</c:v>
                </c:pt>
                <c:pt idx="5">
                  <c:v>71.291725185033769</c:v>
                </c:pt>
                <c:pt idx="6">
                  <c:v>76.657264178001</c:v>
                </c:pt>
                <c:pt idx="7">
                  <c:v>82.279234948974846</c:v>
                </c:pt>
                <c:pt idx="8">
                  <c:v>87.682805681565696</c:v>
                </c:pt>
                <c:pt idx="9">
                  <c:v>92.997075925476267</c:v>
                </c:pt>
                <c:pt idx="10">
                  <c:v>97.591670154602767</c:v>
                </c:pt>
                <c:pt idx="11">
                  <c:v>103.58917673692525</c:v>
                </c:pt>
                <c:pt idx="12">
                  <c:v>119.60247066109899</c:v>
                </c:pt>
                <c:pt idx="13">
                  <c:v>127.13743178708927</c:v>
                </c:pt>
                <c:pt idx="14">
                  <c:v>136.64731112973047</c:v>
                </c:pt>
                <c:pt idx="15">
                  <c:v>156.7592668989904</c:v>
                </c:pt>
                <c:pt idx="16">
                  <c:v>159.64247575973408</c:v>
                </c:pt>
                <c:pt idx="17">
                  <c:v>178.36961343383663</c:v>
                </c:pt>
                <c:pt idx="18">
                  <c:v>185.47150471370423</c:v>
                </c:pt>
                <c:pt idx="19">
                  <c:v>198.50758503920935</c:v>
                </c:pt>
                <c:pt idx="20">
                  <c:v>211.2160916776632</c:v>
                </c:pt>
                <c:pt idx="21">
                  <c:v>218.99850935265576</c:v>
                </c:pt>
                <c:pt idx="22">
                  <c:v>216.41624060056546</c:v>
                </c:pt>
                <c:pt idx="23">
                  <c:v>236.67767054375199</c:v>
                </c:pt>
                <c:pt idx="24">
                  <c:v>245.77209958654799</c:v>
                </c:pt>
                <c:pt idx="25">
                  <c:v>264.36766645606394</c:v>
                </c:pt>
                <c:pt idx="26">
                  <c:v>275.94736758074754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A-4D65-9F92-2B843781D44D}"/>
            </c:ext>
          </c:extLst>
        </c:ser>
        <c:ser>
          <c:idx val="1"/>
          <c:order val="1"/>
          <c:tx>
            <c:strRef>
              <c:f>'D regionene'!$B$3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7"/>
                <c:pt idx="0">
                  <c:v>79.997674731788408</c:v>
                </c:pt>
                <c:pt idx="1">
                  <c:v>79.551784000698518</c:v>
                </c:pt>
                <c:pt idx="2">
                  <c:v>81.242949569251891</c:v>
                </c:pt>
                <c:pt idx="3">
                  <c:v>82.436446135873453</c:v>
                </c:pt>
                <c:pt idx="4">
                  <c:v>83.547217771936104</c:v>
                </c:pt>
                <c:pt idx="5">
                  <c:v>82.347662543159203</c:v>
                </c:pt>
                <c:pt idx="6">
                  <c:v>86.39888747513784</c:v>
                </c:pt>
                <c:pt idx="7">
                  <c:v>94.244196695576861</c:v>
                </c:pt>
                <c:pt idx="8">
                  <c:v>101.22646038924135</c:v>
                </c:pt>
                <c:pt idx="9">
                  <c:v>104.85680865335334</c:v>
                </c:pt>
                <c:pt idx="10">
                  <c:v>109.15817852541591</c:v>
                </c:pt>
                <c:pt idx="11">
                  <c:v>116.67556456023222</c:v>
                </c:pt>
                <c:pt idx="12">
                  <c:v>133.15470686913588</c:v>
                </c:pt>
                <c:pt idx="13">
                  <c:v>138.40223389714885</c:v>
                </c:pt>
                <c:pt idx="14">
                  <c:v>147.40867753520192</c:v>
                </c:pt>
                <c:pt idx="15">
                  <c:v>159.40875771583021</c:v>
                </c:pt>
                <c:pt idx="16">
                  <c:v>161.47648900879625</c:v>
                </c:pt>
                <c:pt idx="17">
                  <c:v>176.59371341060847</c:v>
                </c:pt>
                <c:pt idx="18">
                  <c:v>179.19205585516178</c:v>
                </c:pt>
                <c:pt idx="19">
                  <c:v>184.87165013468959</c:v>
                </c:pt>
                <c:pt idx="20">
                  <c:v>207.03915723745391</c:v>
                </c:pt>
                <c:pt idx="21">
                  <c:v>210.88018200913766</c:v>
                </c:pt>
                <c:pt idx="22">
                  <c:v>210.78571271984157</c:v>
                </c:pt>
                <c:pt idx="23">
                  <c:v>221.5969254485141</c:v>
                </c:pt>
                <c:pt idx="24">
                  <c:v>231.14925649217895</c:v>
                </c:pt>
                <c:pt idx="25">
                  <c:v>242.12489841486908</c:v>
                </c:pt>
                <c:pt idx="26">
                  <c:v>260.79002193919621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A-4D65-9F92-2B843781D44D}"/>
            </c:ext>
          </c:extLst>
        </c:ser>
        <c:ser>
          <c:idx val="2"/>
          <c:order val="2"/>
          <c:tx>
            <c:strRef>
              <c:f>'D regionene'!$B$3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7"/>
                <c:pt idx="0">
                  <c:v>70.831162358794217</c:v>
                </c:pt>
                <c:pt idx="1">
                  <c:v>70.97826086815698</c:v>
                </c:pt>
                <c:pt idx="2">
                  <c:v>74.431509292861847</c:v>
                </c:pt>
                <c:pt idx="3">
                  <c:v>75.496704796402113</c:v>
                </c:pt>
                <c:pt idx="4">
                  <c:v>76.860068531291489</c:v>
                </c:pt>
                <c:pt idx="5">
                  <c:v>76.788215934376609</c:v>
                </c:pt>
                <c:pt idx="6">
                  <c:v>81.73370006021068</c:v>
                </c:pt>
                <c:pt idx="7">
                  <c:v>88.015121136779015</c:v>
                </c:pt>
                <c:pt idx="8">
                  <c:v>94.983797426384783</c:v>
                </c:pt>
                <c:pt idx="9">
                  <c:v>97.640099209575951</c:v>
                </c:pt>
                <c:pt idx="10">
                  <c:v>102.82555813926403</c:v>
                </c:pt>
                <c:pt idx="11">
                  <c:v>109.00432183205612</c:v>
                </c:pt>
                <c:pt idx="12">
                  <c:v>119.9291376697588</c:v>
                </c:pt>
                <c:pt idx="13">
                  <c:v>124.91134119745882</c:v>
                </c:pt>
                <c:pt idx="14">
                  <c:v>133.50277655981998</c:v>
                </c:pt>
                <c:pt idx="15">
                  <c:v>144.07873505037469</c:v>
                </c:pt>
                <c:pt idx="16">
                  <c:v>141.60209040186615</c:v>
                </c:pt>
                <c:pt idx="17">
                  <c:v>157.05171810014676</c:v>
                </c:pt>
                <c:pt idx="18">
                  <c:v>165.64339297859362</c:v>
                </c:pt>
                <c:pt idx="19">
                  <c:v>172.37766026367299</c:v>
                </c:pt>
                <c:pt idx="20">
                  <c:v>189.59782164791179</c:v>
                </c:pt>
                <c:pt idx="21">
                  <c:v>195.88381171833169</c:v>
                </c:pt>
                <c:pt idx="22">
                  <c:v>203.71027800403004</c:v>
                </c:pt>
                <c:pt idx="23">
                  <c:v>207.4499419395197</c:v>
                </c:pt>
                <c:pt idx="24">
                  <c:v>215.80231767536807</c:v>
                </c:pt>
                <c:pt idx="25">
                  <c:v>229.14340920581299</c:v>
                </c:pt>
                <c:pt idx="26">
                  <c:v>250.15161809208698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A-4D65-9F92-2B843781D44D}"/>
            </c:ext>
          </c:extLst>
        </c:ser>
        <c:ser>
          <c:idx val="3"/>
          <c:order val="3"/>
          <c:tx>
            <c:strRef>
              <c:f>'D regionene'!$B$3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7"/>
                <c:pt idx="0">
                  <c:v>64.650063341541696</c:v>
                </c:pt>
                <c:pt idx="1">
                  <c:v>63.028022741394011</c:v>
                </c:pt>
                <c:pt idx="2">
                  <c:v>62.837040471244457</c:v>
                </c:pt>
                <c:pt idx="3">
                  <c:v>65.968500086200294</c:v>
                </c:pt>
                <c:pt idx="4">
                  <c:v>68.516919694304519</c:v>
                </c:pt>
                <c:pt idx="5">
                  <c:v>67.160027745753737</c:v>
                </c:pt>
                <c:pt idx="6">
                  <c:v>71.597326653103607</c:v>
                </c:pt>
                <c:pt idx="7">
                  <c:v>75.006124626791717</c:v>
                </c:pt>
                <c:pt idx="8">
                  <c:v>80.371369319145558</c:v>
                </c:pt>
                <c:pt idx="9">
                  <c:v>83.977144412117852</c:v>
                </c:pt>
                <c:pt idx="10">
                  <c:v>86.81457514778856</c:v>
                </c:pt>
                <c:pt idx="11">
                  <c:v>93.642196737162109</c:v>
                </c:pt>
                <c:pt idx="12">
                  <c:v>98.083208700462151</c:v>
                </c:pt>
                <c:pt idx="13">
                  <c:v>106.34735823298082</c:v>
                </c:pt>
                <c:pt idx="14">
                  <c:v>115.11929102344197</c:v>
                </c:pt>
                <c:pt idx="15">
                  <c:v>126.36027145607731</c:v>
                </c:pt>
                <c:pt idx="16">
                  <c:v>126.98683618780046</c:v>
                </c:pt>
                <c:pt idx="17">
                  <c:v>140.74173793110211</c:v>
                </c:pt>
                <c:pt idx="18">
                  <c:v>155.0670889363673</c:v>
                </c:pt>
                <c:pt idx="19">
                  <c:v>160.92219366535659</c:v>
                </c:pt>
                <c:pt idx="20">
                  <c:v>171.02128125845715</c:v>
                </c:pt>
                <c:pt idx="21">
                  <c:v>182.0835039832167</c:v>
                </c:pt>
                <c:pt idx="22">
                  <c:v>185.8867864977457</c:v>
                </c:pt>
                <c:pt idx="23">
                  <c:v>201.22910459243599</c:v>
                </c:pt>
                <c:pt idx="24">
                  <c:v>195.66559316545454</c:v>
                </c:pt>
                <c:pt idx="25">
                  <c:v>212.52977377867549</c:v>
                </c:pt>
                <c:pt idx="26">
                  <c:v>228.42403121774589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CA-4D65-9F92-2B843781D44D}"/>
            </c:ext>
          </c:extLst>
        </c:ser>
        <c:ser>
          <c:idx val="4"/>
          <c:order val="4"/>
          <c:tx>
            <c:strRef>
              <c:f>'D regionene'!$B$3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7"/>
                <c:pt idx="0">
                  <c:v>78.75454545454545</c:v>
                </c:pt>
                <c:pt idx="1">
                  <c:v>77.796296296296291</c:v>
                </c:pt>
                <c:pt idx="2">
                  <c:v>77.825831775700948</c:v>
                </c:pt>
                <c:pt idx="3">
                  <c:v>78.363504854368927</c:v>
                </c:pt>
                <c:pt idx="4">
                  <c:v>79.244079207920791</c:v>
                </c:pt>
                <c:pt idx="5">
                  <c:v>77.96889583333332</c:v>
                </c:pt>
                <c:pt idx="6">
                  <c:v>80.991709302325589</c:v>
                </c:pt>
                <c:pt idx="7">
                  <c:v>85.594571428571427</c:v>
                </c:pt>
                <c:pt idx="8">
                  <c:v>88.358249999999998</c:v>
                </c:pt>
                <c:pt idx="9">
                  <c:v>94.149253731343279</c:v>
                </c:pt>
                <c:pt idx="10">
                  <c:v>95.390625</c:v>
                </c:pt>
                <c:pt idx="11">
                  <c:v>104.44444444444444</c:v>
                </c:pt>
                <c:pt idx="12">
                  <c:v>115.92</c:v>
                </c:pt>
                <c:pt idx="13">
                  <c:v>122.55555555555556</c:v>
                </c:pt>
                <c:pt idx="14">
                  <c:v>129.64285714285714</c:v>
                </c:pt>
                <c:pt idx="15">
                  <c:v>140.66602499999999</c:v>
                </c:pt>
                <c:pt idx="16">
                  <c:v>136.63621951219511</c:v>
                </c:pt>
                <c:pt idx="17">
                  <c:v>140.42217500000001</c:v>
                </c:pt>
                <c:pt idx="18">
                  <c:v>151.26149999999998</c:v>
                </c:pt>
                <c:pt idx="19">
                  <c:v>152.70847222222221</c:v>
                </c:pt>
                <c:pt idx="20">
                  <c:v>167.61727272727273</c:v>
                </c:pt>
                <c:pt idx="21">
                  <c:v>171.97484374999999</c:v>
                </c:pt>
                <c:pt idx="22">
                  <c:v>144.8449411764706</c:v>
                </c:pt>
                <c:pt idx="23">
                  <c:v>158.80479310344828</c:v>
                </c:pt>
                <c:pt idx="24">
                  <c:v>149.41582758620692</c:v>
                </c:pt>
                <c:pt idx="25">
                  <c:v>166.65124</c:v>
                </c:pt>
                <c:pt idx="26">
                  <c:v>171.05870833333333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CA-4D65-9F92-2B843781D44D}"/>
            </c:ext>
          </c:extLst>
        </c:ser>
        <c:ser>
          <c:idx val="5"/>
          <c:order val="5"/>
          <c:tx>
            <c:strRef>
              <c:f>'D regionene'!$B$3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7"/>
                <c:pt idx="0">
                  <c:v>66.784971895493115</c:v>
                </c:pt>
                <c:pt idx="1">
                  <c:v>66.086634682020247</c:v>
                </c:pt>
                <c:pt idx="2">
                  <c:v>65.809369783381541</c:v>
                </c:pt>
                <c:pt idx="3">
                  <c:v>67.280913719235159</c:v>
                </c:pt>
                <c:pt idx="4">
                  <c:v>69.275556492481286</c:v>
                </c:pt>
                <c:pt idx="5">
                  <c:v>68.53417421387671</c:v>
                </c:pt>
                <c:pt idx="6">
                  <c:v>72.843611205796989</c:v>
                </c:pt>
                <c:pt idx="7">
                  <c:v>76.924026666556372</c:v>
                </c:pt>
                <c:pt idx="8">
                  <c:v>81.514492761931024</c:v>
                </c:pt>
                <c:pt idx="9">
                  <c:v>84.408379505209794</c:v>
                </c:pt>
                <c:pt idx="10">
                  <c:v>87.893806505595137</c:v>
                </c:pt>
                <c:pt idx="11">
                  <c:v>93.517163936844511</c:v>
                </c:pt>
                <c:pt idx="12">
                  <c:v>100.43716075879085</c:v>
                </c:pt>
                <c:pt idx="13">
                  <c:v>103.31434698941337</c:v>
                </c:pt>
                <c:pt idx="14">
                  <c:v>108.70618107203757</c:v>
                </c:pt>
                <c:pt idx="15">
                  <c:v>116.059214851825</c:v>
                </c:pt>
                <c:pt idx="16">
                  <c:v>117.5000464946482</c:v>
                </c:pt>
                <c:pt idx="17">
                  <c:v>126.22771094250281</c:v>
                </c:pt>
                <c:pt idx="18">
                  <c:v>129.36756103479854</c:v>
                </c:pt>
                <c:pt idx="19">
                  <c:v>137.57679942220514</c:v>
                </c:pt>
                <c:pt idx="20">
                  <c:v>144.12152920863386</c:v>
                </c:pt>
                <c:pt idx="21">
                  <c:v>145.85852110011737</c:v>
                </c:pt>
                <c:pt idx="22">
                  <c:v>145.95080562566633</c:v>
                </c:pt>
                <c:pt idx="23">
                  <c:v>158.21144281237034</c:v>
                </c:pt>
                <c:pt idx="24">
                  <c:v>163.52043439833116</c:v>
                </c:pt>
                <c:pt idx="25">
                  <c:v>171.03704085232576</c:v>
                </c:pt>
                <c:pt idx="26">
                  <c:v>175.8882955494297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A-4D65-9F92-2B843781D44D}"/>
            </c:ext>
          </c:extLst>
        </c:ser>
        <c:ser>
          <c:idx val="6"/>
          <c:order val="6"/>
          <c:tx>
            <c:strRef>
              <c:f>'D regionene'!$B$3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7"/>
                <c:pt idx="0">
                  <c:v>64.346620327423906</c:v>
                </c:pt>
                <c:pt idx="1">
                  <c:v>63.995070631528961</c:v>
                </c:pt>
                <c:pt idx="2">
                  <c:v>64.355549510611766</c:v>
                </c:pt>
                <c:pt idx="3">
                  <c:v>66.07247710863696</c:v>
                </c:pt>
                <c:pt idx="4">
                  <c:v>66.276667569395954</c:v>
                </c:pt>
                <c:pt idx="5">
                  <c:v>65.672385626095021</c:v>
                </c:pt>
                <c:pt idx="6">
                  <c:v>70.643515088437269</c:v>
                </c:pt>
                <c:pt idx="7">
                  <c:v>74.908180765160907</c:v>
                </c:pt>
                <c:pt idx="8">
                  <c:v>80.34330089070717</c:v>
                </c:pt>
                <c:pt idx="9">
                  <c:v>84.808066006754885</c:v>
                </c:pt>
                <c:pt idx="10">
                  <c:v>85.401252074904036</c:v>
                </c:pt>
                <c:pt idx="11">
                  <c:v>93.990762830672892</c:v>
                </c:pt>
                <c:pt idx="12">
                  <c:v>111.16830035072417</c:v>
                </c:pt>
                <c:pt idx="13">
                  <c:v>121.44715583961511</c:v>
                </c:pt>
                <c:pt idx="14">
                  <c:v>138.78786058786059</c:v>
                </c:pt>
                <c:pt idx="15">
                  <c:v>148.97791166666667</c:v>
                </c:pt>
                <c:pt idx="16">
                  <c:v>143.33538522913662</c:v>
                </c:pt>
                <c:pt idx="17">
                  <c:v>155.86818058890225</c:v>
                </c:pt>
                <c:pt idx="18">
                  <c:v>152.86728228663446</c:v>
                </c:pt>
                <c:pt idx="19">
                  <c:v>154.37325676141256</c:v>
                </c:pt>
                <c:pt idx="20">
                  <c:v>181.73015332877335</c:v>
                </c:pt>
                <c:pt idx="21">
                  <c:v>187.77023301767676</c:v>
                </c:pt>
                <c:pt idx="22">
                  <c:v>195.6231293807642</c:v>
                </c:pt>
                <c:pt idx="23">
                  <c:v>201.35726256417999</c:v>
                </c:pt>
                <c:pt idx="24">
                  <c:v>207.17056297134232</c:v>
                </c:pt>
                <c:pt idx="25">
                  <c:v>216.00775604678549</c:v>
                </c:pt>
                <c:pt idx="26">
                  <c:v>228.98432478354979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CA-4D65-9F92-2B843781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285199"/>
        <c:axId val="1462301423"/>
      </c:lineChart>
      <c:catAx>
        <c:axId val="1462285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62301423"/>
        <c:crosses val="autoZero"/>
        <c:auto val="1"/>
        <c:lblAlgn val="ctr"/>
        <c:lblOffset val="100"/>
        <c:tickLblSkip val="13"/>
        <c:noMultiLvlLbl val="0"/>
      </c:catAx>
      <c:valAx>
        <c:axId val="1462301423"/>
        <c:scaling>
          <c:orientation val="minMax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tusen liter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62285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35971333451107"/>
          <c:y val="0.91617803093762218"/>
          <c:w val="0.87982326071807015"/>
          <c:h val="7.6085025155221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 regionene!Pivottabell4</c:name>
    <c:fmtId val="21"/>
  </c:pivotSource>
  <c:chart>
    <c:title>
      <c:tx>
        <c:strRef>
          <c:f>'D regionene'!$B$5</c:f>
          <c:strCache>
            <c:ptCount val="1"/>
            <c:pt idx="0">
              <c:v>Endring i antall melkeleverandører i Trøndelag regionvis 1995 - 2021 i prosent (1995 = 100 %)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831847212398457"/>
          <c:y val="0.11438867438867439"/>
          <c:w val="0.84274409562513342"/>
          <c:h val="0.74573556683792908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regionene'!$B$5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7"/>
                <c:pt idx="0">
                  <c:v>1</c:v>
                </c:pt>
                <c:pt idx="1">
                  <c:v>0.99208144796380093</c:v>
                </c:pt>
                <c:pt idx="2">
                  <c:v>0.98076923076923073</c:v>
                </c:pt>
                <c:pt idx="3">
                  <c:v>0.93778280542986425</c:v>
                </c:pt>
                <c:pt idx="4">
                  <c:v>0.88122171945701355</c:v>
                </c:pt>
                <c:pt idx="5">
                  <c:v>0.84841628959276016</c:v>
                </c:pt>
                <c:pt idx="6">
                  <c:v>0.74660633484162897</c:v>
                </c:pt>
                <c:pt idx="7">
                  <c:v>0.70475113122171951</c:v>
                </c:pt>
                <c:pt idx="8">
                  <c:v>0.66742081447963797</c:v>
                </c:pt>
                <c:pt idx="9">
                  <c:v>0.62895927601809953</c:v>
                </c:pt>
                <c:pt idx="10">
                  <c:v>0.59728506787330315</c:v>
                </c:pt>
                <c:pt idx="11">
                  <c:v>0.55090497737556565</c:v>
                </c:pt>
                <c:pt idx="12">
                  <c:v>0.49660633484162897</c:v>
                </c:pt>
                <c:pt idx="13">
                  <c:v>0.4604072398190045</c:v>
                </c:pt>
                <c:pt idx="14">
                  <c:v>0.41742081447963802</c:v>
                </c:pt>
                <c:pt idx="15">
                  <c:v>0.36877828054298645</c:v>
                </c:pt>
                <c:pt idx="16">
                  <c:v>0.35520361990950228</c:v>
                </c:pt>
                <c:pt idx="17">
                  <c:v>0.33484162895927599</c:v>
                </c:pt>
                <c:pt idx="18">
                  <c:v>0.30769230769230771</c:v>
                </c:pt>
                <c:pt idx="19">
                  <c:v>0.29185520361990952</c:v>
                </c:pt>
                <c:pt idx="20">
                  <c:v>0.27941176470588236</c:v>
                </c:pt>
                <c:pt idx="21">
                  <c:v>0.26809954751131221</c:v>
                </c:pt>
                <c:pt idx="22">
                  <c:v>0.26131221719457015</c:v>
                </c:pt>
                <c:pt idx="23">
                  <c:v>0.24660633484162897</c:v>
                </c:pt>
                <c:pt idx="24">
                  <c:v>0.23416289592760181</c:v>
                </c:pt>
                <c:pt idx="25">
                  <c:v>0.22058823529411764</c:v>
                </c:pt>
                <c:pt idx="26">
                  <c:v>0.21266968325791855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A-49CE-99A2-EC839344B415}"/>
            </c:ext>
          </c:extLst>
        </c:ser>
        <c:ser>
          <c:idx val="1"/>
          <c:order val="1"/>
          <c:tx>
            <c:strRef>
              <c:f>'D regionene'!$B$5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7"/>
                <c:pt idx="0">
                  <c:v>1</c:v>
                </c:pt>
                <c:pt idx="1">
                  <c:v>0.99742268041237114</c:v>
                </c:pt>
                <c:pt idx="2">
                  <c:v>0.99312714776632305</c:v>
                </c:pt>
                <c:pt idx="3">
                  <c:v>0.97852233676975942</c:v>
                </c:pt>
                <c:pt idx="4">
                  <c:v>0.9467353951890034</c:v>
                </c:pt>
                <c:pt idx="5">
                  <c:v>0.90979381443298968</c:v>
                </c:pt>
                <c:pt idx="6">
                  <c:v>0.8393470790378007</c:v>
                </c:pt>
                <c:pt idx="7">
                  <c:v>0.78350515463917525</c:v>
                </c:pt>
                <c:pt idx="8">
                  <c:v>0.73109965635738827</c:v>
                </c:pt>
                <c:pt idx="9">
                  <c:v>0.70618556701030932</c:v>
                </c:pt>
                <c:pt idx="10">
                  <c:v>0.67697594501718217</c:v>
                </c:pt>
                <c:pt idx="11">
                  <c:v>0.63144329896907214</c:v>
                </c:pt>
                <c:pt idx="12">
                  <c:v>0.57989690721649489</c:v>
                </c:pt>
                <c:pt idx="13">
                  <c:v>0.5446735395189003</c:v>
                </c:pt>
                <c:pt idx="14">
                  <c:v>0.49312714776632305</c:v>
                </c:pt>
                <c:pt idx="15">
                  <c:v>0.46048109965635736</c:v>
                </c:pt>
                <c:pt idx="16">
                  <c:v>0.45532646048109965</c:v>
                </c:pt>
                <c:pt idx="17">
                  <c:v>0.43556701030927836</c:v>
                </c:pt>
                <c:pt idx="18">
                  <c:v>0.42010309278350516</c:v>
                </c:pt>
                <c:pt idx="19">
                  <c:v>0.39776632302405496</c:v>
                </c:pt>
                <c:pt idx="20">
                  <c:v>0.36168384879725085</c:v>
                </c:pt>
                <c:pt idx="21">
                  <c:v>0.35137457044673537</c:v>
                </c:pt>
                <c:pt idx="22">
                  <c:v>0.3436426116838488</c:v>
                </c:pt>
                <c:pt idx="23">
                  <c:v>0.33591065292096217</c:v>
                </c:pt>
                <c:pt idx="24">
                  <c:v>0.31958762886597936</c:v>
                </c:pt>
                <c:pt idx="25">
                  <c:v>0.30068728522336768</c:v>
                </c:pt>
                <c:pt idx="26">
                  <c:v>0.28608247422680411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A-49CE-99A2-EC839344B415}"/>
            </c:ext>
          </c:extLst>
        </c:ser>
        <c:ser>
          <c:idx val="2"/>
          <c:order val="2"/>
          <c:tx>
            <c:strRef>
              <c:f>'D regionene'!$B$5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7"/>
                <c:pt idx="0">
                  <c:v>1</c:v>
                </c:pt>
                <c:pt idx="1">
                  <c:v>0.9933035714285714</c:v>
                </c:pt>
                <c:pt idx="2">
                  <c:v>0.9877232142857143</c:v>
                </c:pt>
                <c:pt idx="3">
                  <c:v>0.9698660714285714</c:v>
                </c:pt>
                <c:pt idx="4">
                  <c:v>0.9397321428571429</c:v>
                </c:pt>
                <c:pt idx="5">
                  <c:v>0.9118303571428571</c:v>
                </c:pt>
                <c:pt idx="6">
                  <c:v>0.8392857142857143</c:v>
                </c:pt>
                <c:pt idx="7">
                  <c:v>0.8013392857142857</c:v>
                </c:pt>
                <c:pt idx="8">
                  <c:v>0.7600446428571429</c:v>
                </c:pt>
                <c:pt idx="9">
                  <c:v>0.7220982142857143</c:v>
                </c:pt>
                <c:pt idx="10">
                  <c:v>0.6897321428571429</c:v>
                </c:pt>
                <c:pt idx="11">
                  <c:v>0.6395089285714286</c:v>
                </c:pt>
                <c:pt idx="12">
                  <c:v>0.5870535714285714</c:v>
                </c:pt>
                <c:pt idx="13">
                  <c:v>0.5625</c:v>
                </c:pt>
                <c:pt idx="14">
                  <c:v>0.5167410714285714</c:v>
                </c:pt>
                <c:pt idx="15">
                  <c:v>0.4955357142857143</c:v>
                </c:pt>
                <c:pt idx="16">
                  <c:v>0.49107142857142855</c:v>
                </c:pt>
                <c:pt idx="17">
                  <c:v>0.45982142857142855</c:v>
                </c:pt>
                <c:pt idx="18">
                  <c:v>0.43861607142857145</c:v>
                </c:pt>
                <c:pt idx="19">
                  <c:v>0.4296875</c:v>
                </c:pt>
                <c:pt idx="20">
                  <c:v>0.39620535714285715</c:v>
                </c:pt>
                <c:pt idx="21">
                  <c:v>0.38392857142857145</c:v>
                </c:pt>
                <c:pt idx="22">
                  <c:v>0.375</c:v>
                </c:pt>
                <c:pt idx="23">
                  <c:v>0.36160714285714285</c:v>
                </c:pt>
                <c:pt idx="24">
                  <c:v>0.3482142857142857</c:v>
                </c:pt>
                <c:pt idx="25">
                  <c:v>0.3236607142857143</c:v>
                </c:pt>
                <c:pt idx="26">
                  <c:v>0.3046875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A-49CE-99A2-EC839344B415}"/>
            </c:ext>
          </c:extLst>
        </c:ser>
        <c:ser>
          <c:idx val="3"/>
          <c:order val="3"/>
          <c:tx>
            <c:strRef>
              <c:f>'D regionene'!$B$5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7"/>
                <c:pt idx="0">
                  <c:v>1</c:v>
                </c:pt>
                <c:pt idx="1">
                  <c:v>0.99772727272727268</c:v>
                </c:pt>
                <c:pt idx="2">
                  <c:v>0.99090909090909096</c:v>
                </c:pt>
                <c:pt idx="3">
                  <c:v>0.94659090909090904</c:v>
                </c:pt>
                <c:pt idx="4">
                  <c:v>0.90909090909090906</c:v>
                </c:pt>
                <c:pt idx="5">
                  <c:v>0.8761363636363636</c:v>
                </c:pt>
                <c:pt idx="6">
                  <c:v>0.79318181818181821</c:v>
                </c:pt>
                <c:pt idx="7">
                  <c:v>0.73750000000000004</c:v>
                </c:pt>
                <c:pt idx="8">
                  <c:v>0.69886363636363635</c:v>
                </c:pt>
                <c:pt idx="9">
                  <c:v>0.66590909090909089</c:v>
                </c:pt>
                <c:pt idx="10">
                  <c:v>0.64090909090909087</c:v>
                </c:pt>
                <c:pt idx="11">
                  <c:v>0.59772727272727277</c:v>
                </c:pt>
                <c:pt idx="12">
                  <c:v>0.5636363636363636</c:v>
                </c:pt>
                <c:pt idx="13">
                  <c:v>0.5204545454545455</c:v>
                </c:pt>
                <c:pt idx="14">
                  <c:v>0.48749999999999999</c:v>
                </c:pt>
                <c:pt idx="15">
                  <c:v>0.44090909090909092</c:v>
                </c:pt>
                <c:pt idx="16">
                  <c:v>0.42727272727272725</c:v>
                </c:pt>
                <c:pt idx="17">
                  <c:v>0.40113636363636362</c:v>
                </c:pt>
                <c:pt idx="18">
                  <c:v>0.37272727272727274</c:v>
                </c:pt>
                <c:pt idx="19">
                  <c:v>0.34772727272727272</c:v>
                </c:pt>
                <c:pt idx="20">
                  <c:v>0.32386363636363635</c:v>
                </c:pt>
                <c:pt idx="21">
                  <c:v>0.3125</c:v>
                </c:pt>
                <c:pt idx="22">
                  <c:v>0.30340909090909091</c:v>
                </c:pt>
                <c:pt idx="23">
                  <c:v>0.28522727272727272</c:v>
                </c:pt>
                <c:pt idx="24">
                  <c:v>0.27954545454545454</c:v>
                </c:pt>
                <c:pt idx="25">
                  <c:v>0.25795454545454544</c:v>
                </c:pt>
                <c:pt idx="26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5A-49CE-99A2-EC839344B415}"/>
            </c:ext>
          </c:extLst>
        </c:ser>
        <c:ser>
          <c:idx val="4"/>
          <c:order val="4"/>
          <c:tx>
            <c:strRef>
              <c:f>'D regionene'!$B$5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7"/>
                <c:pt idx="0">
                  <c:v>1</c:v>
                </c:pt>
                <c:pt idx="1">
                  <c:v>0.98181818181818181</c:v>
                </c:pt>
                <c:pt idx="2">
                  <c:v>0.97272727272727277</c:v>
                </c:pt>
                <c:pt idx="3">
                  <c:v>0.9363636363636364</c:v>
                </c:pt>
                <c:pt idx="4">
                  <c:v>0.91818181818181821</c:v>
                </c:pt>
                <c:pt idx="5">
                  <c:v>0.87272727272727268</c:v>
                </c:pt>
                <c:pt idx="6">
                  <c:v>0.78181818181818186</c:v>
                </c:pt>
                <c:pt idx="7">
                  <c:v>0.7</c:v>
                </c:pt>
                <c:pt idx="8">
                  <c:v>0.65454545454545454</c:v>
                </c:pt>
                <c:pt idx="9">
                  <c:v>0.60909090909090913</c:v>
                </c:pt>
                <c:pt idx="10">
                  <c:v>0.58181818181818179</c:v>
                </c:pt>
                <c:pt idx="11">
                  <c:v>0.49090909090909091</c:v>
                </c:pt>
                <c:pt idx="12">
                  <c:v>0.45454545454545453</c:v>
                </c:pt>
                <c:pt idx="13">
                  <c:v>0.40909090909090912</c:v>
                </c:pt>
                <c:pt idx="14">
                  <c:v>0.38181818181818183</c:v>
                </c:pt>
                <c:pt idx="15">
                  <c:v>0.36363636363636365</c:v>
                </c:pt>
                <c:pt idx="16">
                  <c:v>0.37272727272727274</c:v>
                </c:pt>
                <c:pt idx="17">
                  <c:v>0.36363636363636365</c:v>
                </c:pt>
                <c:pt idx="18">
                  <c:v>0.34545454545454546</c:v>
                </c:pt>
                <c:pt idx="19">
                  <c:v>0.32727272727272727</c:v>
                </c:pt>
                <c:pt idx="20">
                  <c:v>0.3</c:v>
                </c:pt>
                <c:pt idx="21">
                  <c:v>0.29090909090909089</c:v>
                </c:pt>
                <c:pt idx="22">
                  <c:v>0.30909090909090908</c:v>
                </c:pt>
                <c:pt idx="23">
                  <c:v>0.26363636363636361</c:v>
                </c:pt>
                <c:pt idx="24">
                  <c:v>0.26363636363636361</c:v>
                </c:pt>
                <c:pt idx="25">
                  <c:v>0.22727272727272727</c:v>
                </c:pt>
                <c:pt idx="26">
                  <c:v>0.21818181818181817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5A-49CE-99A2-EC839344B415}"/>
            </c:ext>
          </c:extLst>
        </c:ser>
        <c:ser>
          <c:idx val="5"/>
          <c:order val="5"/>
          <c:tx>
            <c:strRef>
              <c:f>'D regionene'!$B$5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7"/>
                <c:pt idx="0">
                  <c:v>1</c:v>
                </c:pt>
                <c:pt idx="1">
                  <c:v>0.98726114649681529</c:v>
                </c:pt>
                <c:pt idx="2">
                  <c:v>0.97834394904458599</c:v>
                </c:pt>
                <c:pt idx="3">
                  <c:v>0.95031847133757963</c:v>
                </c:pt>
                <c:pt idx="4">
                  <c:v>0.91847133757961785</c:v>
                </c:pt>
                <c:pt idx="5">
                  <c:v>0.88535031847133761</c:v>
                </c:pt>
                <c:pt idx="6">
                  <c:v>0.81910828025477711</c:v>
                </c:pt>
                <c:pt idx="7">
                  <c:v>0.77707006369426757</c:v>
                </c:pt>
                <c:pt idx="8">
                  <c:v>0.74394904458598721</c:v>
                </c:pt>
                <c:pt idx="9">
                  <c:v>0.71719745222929931</c:v>
                </c:pt>
                <c:pt idx="10">
                  <c:v>0.68917197452229295</c:v>
                </c:pt>
                <c:pt idx="11">
                  <c:v>0.64203821656050952</c:v>
                </c:pt>
                <c:pt idx="12">
                  <c:v>0.61146496815286622</c:v>
                </c:pt>
                <c:pt idx="13">
                  <c:v>0.58089171974522291</c:v>
                </c:pt>
                <c:pt idx="14">
                  <c:v>0.53248407643312101</c:v>
                </c:pt>
                <c:pt idx="15">
                  <c:v>0.50318471337579618</c:v>
                </c:pt>
                <c:pt idx="16">
                  <c:v>0.49299363057324841</c:v>
                </c:pt>
                <c:pt idx="17">
                  <c:v>0.45605095541401275</c:v>
                </c:pt>
                <c:pt idx="18">
                  <c:v>0.44331210191082804</c:v>
                </c:pt>
                <c:pt idx="19">
                  <c:v>0.4140127388535032</c:v>
                </c:pt>
                <c:pt idx="20">
                  <c:v>0.40127388535031849</c:v>
                </c:pt>
                <c:pt idx="21">
                  <c:v>0.39363057324840767</c:v>
                </c:pt>
                <c:pt idx="22">
                  <c:v>0.39108280254777072</c:v>
                </c:pt>
                <c:pt idx="23">
                  <c:v>0.36433121019108278</c:v>
                </c:pt>
                <c:pt idx="24">
                  <c:v>0.34904458598726112</c:v>
                </c:pt>
                <c:pt idx="25">
                  <c:v>0.32738853503184712</c:v>
                </c:pt>
                <c:pt idx="26">
                  <c:v>0.31719745222929935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5A-49CE-99A2-EC839344B415}"/>
            </c:ext>
          </c:extLst>
        </c:ser>
        <c:ser>
          <c:idx val="6"/>
          <c:order val="6"/>
          <c:tx>
            <c:strRef>
              <c:f>'D regionene'!$B$5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7"/>
                <c:pt idx="0">
                  <c:v>1</c:v>
                </c:pt>
                <c:pt idx="1">
                  <c:v>0.9928057553956835</c:v>
                </c:pt>
                <c:pt idx="2">
                  <c:v>0.98321342925659472</c:v>
                </c:pt>
                <c:pt idx="3">
                  <c:v>0.96402877697841727</c:v>
                </c:pt>
                <c:pt idx="4">
                  <c:v>0.9304556354916067</c:v>
                </c:pt>
                <c:pt idx="5">
                  <c:v>0.8848920863309353</c:v>
                </c:pt>
                <c:pt idx="6">
                  <c:v>0.80335731414868106</c:v>
                </c:pt>
                <c:pt idx="7">
                  <c:v>0.75059952038369304</c:v>
                </c:pt>
                <c:pt idx="8">
                  <c:v>0.69544364508393286</c:v>
                </c:pt>
                <c:pt idx="9">
                  <c:v>0.66666666666666663</c:v>
                </c:pt>
                <c:pt idx="10">
                  <c:v>0.6306954436450839</c:v>
                </c:pt>
                <c:pt idx="11">
                  <c:v>0.56594724220623505</c:v>
                </c:pt>
                <c:pt idx="12">
                  <c:v>0.49880095923261392</c:v>
                </c:pt>
                <c:pt idx="13">
                  <c:v>0.45803357314148679</c:v>
                </c:pt>
                <c:pt idx="14">
                  <c:v>0.41966426858513189</c:v>
                </c:pt>
                <c:pt idx="15">
                  <c:v>0.39328537170263789</c:v>
                </c:pt>
                <c:pt idx="16">
                  <c:v>0.39568345323741005</c:v>
                </c:pt>
                <c:pt idx="17">
                  <c:v>0.38848920863309355</c:v>
                </c:pt>
                <c:pt idx="18">
                  <c:v>0.36930455635491605</c:v>
                </c:pt>
                <c:pt idx="19">
                  <c:v>0.33573141486810554</c:v>
                </c:pt>
                <c:pt idx="20">
                  <c:v>0.31654676258992803</c:v>
                </c:pt>
                <c:pt idx="21">
                  <c:v>0.30215827338129497</c:v>
                </c:pt>
                <c:pt idx="22">
                  <c:v>0.29496402877697842</c:v>
                </c:pt>
                <c:pt idx="23">
                  <c:v>0.28297362110311752</c:v>
                </c:pt>
                <c:pt idx="24">
                  <c:v>0.25899280575539568</c:v>
                </c:pt>
                <c:pt idx="25">
                  <c:v>0.24700239808153476</c:v>
                </c:pt>
                <c:pt idx="26">
                  <c:v>0.23741007194244604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5A-49CE-99A2-EC839344B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8867023"/>
        <c:axId val="978869519"/>
      </c:lineChart>
      <c:catAx>
        <c:axId val="97886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8869519"/>
        <c:crosses val="autoZero"/>
        <c:auto val="1"/>
        <c:lblAlgn val="ctr"/>
        <c:lblOffset val="100"/>
        <c:tickLblSkip val="13"/>
        <c:noMultiLvlLbl val="0"/>
      </c:catAx>
      <c:valAx>
        <c:axId val="978869519"/>
        <c:scaling>
          <c:orientation val="minMax"/>
          <c:max val="1.1000000000000001"/>
          <c:min val="0.2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8867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3801714288106"/>
          <c:y val="0.91633984941071556"/>
          <c:w val="0.83415565242139011"/>
          <c:h val="7.5938142867276723E-2"/>
        </c:manualLayout>
      </c:layout>
      <c:overlay val="1"/>
      <c:spPr>
        <a:solidFill>
          <a:schemeClr val="bg1"/>
        </a:solidFill>
        <a:ln w="3175"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3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 regionene!Pivottabell5</c:name>
    <c:fmtId val="12"/>
  </c:pivotSource>
  <c:chart>
    <c:title>
      <c:tx>
        <c:strRef>
          <c:f>'D regionene'!$B$6</c:f>
          <c:strCache>
            <c:ptCount val="1"/>
            <c:pt idx="0">
              <c:v>Endring i innveid melkemengde til meieri i Trøndelag regionvis 1995 - 2021 i prosent (1995 = 100 %)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931653015734844"/>
          <c:y val="0.11156853565386914"/>
          <c:w val="0.84126116145029606"/>
          <c:h val="0.73859026640929371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regionene'!$B$6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7"/>
                <c:pt idx="0">
                  <c:v>1</c:v>
                </c:pt>
                <c:pt idx="1">
                  <c:v>0.98377703826955076</c:v>
                </c:pt>
                <c:pt idx="2">
                  <c:v>0.97671549084858578</c:v>
                </c:pt>
                <c:pt idx="3">
                  <c:v>0.96210673876871888</c:v>
                </c:pt>
                <c:pt idx="4">
                  <c:v>0.95321417637271222</c:v>
                </c:pt>
                <c:pt idx="5">
                  <c:v>0.88672144758735449</c:v>
                </c:pt>
                <c:pt idx="6">
                  <c:v>0.84169116472545746</c:v>
                </c:pt>
                <c:pt idx="7">
                  <c:v>0.84676520798668886</c:v>
                </c:pt>
                <c:pt idx="8">
                  <c:v>0.86850209650582355</c:v>
                </c:pt>
                <c:pt idx="9">
                  <c:v>0.86584026622296173</c:v>
                </c:pt>
                <c:pt idx="10">
                  <c:v>0.86555740432612316</c:v>
                </c:pt>
                <c:pt idx="11">
                  <c:v>0.85692179700499171</c:v>
                </c:pt>
                <c:pt idx="12">
                  <c:v>0.88772046589018305</c:v>
                </c:pt>
                <c:pt idx="13">
                  <c:v>0.86866888519134777</c:v>
                </c:pt>
                <c:pt idx="14">
                  <c:v>0.84414309484193006</c:v>
                </c:pt>
                <c:pt idx="15">
                  <c:v>0.84495547420965056</c:v>
                </c:pt>
                <c:pt idx="16">
                  <c:v>0.81829569051580697</c:v>
                </c:pt>
                <c:pt idx="17">
                  <c:v>0.8455325457570716</c:v>
                </c:pt>
                <c:pt idx="18">
                  <c:v>0.83455853577371053</c:v>
                </c:pt>
                <c:pt idx="19">
                  <c:v>0.8258728452579035</c:v>
                </c:pt>
                <c:pt idx="20">
                  <c:v>0.84771434276206337</c:v>
                </c:pt>
                <c:pt idx="21">
                  <c:v>0.84802512479201331</c:v>
                </c:pt>
                <c:pt idx="22">
                  <c:v>0.82531687188019964</c:v>
                </c:pt>
                <c:pt idx="23">
                  <c:v>0.83343870216306148</c:v>
                </c:pt>
                <c:pt idx="24">
                  <c:v>0.81899480865224628</c:v>
                </c:pt>
                <c:pt idx="25">
                  <c:v>0.8470888519134776</c:v>
                </c:pt>
                <c:pt idx="26">
                  <c:v>0.86923860232945083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9-46F4-8EA1-71378DEC90AD}"/>
            </c:ext>
          </c:extLst>
        </c:ser>
        <c:ser>
          <c:idx val="1"/>
          <c:order val="1"/>
          <c:tx>
            <c:strRef>
              <c:f>'D regionene'!$B$6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7"/>
                <c:pt idx="0">
                  <c:v>1</c:v>
                </c:pt>
                <c:pt idx="1">
                  <c:v>0.99265609766436358</c:v>
                </c:pt>
                <c:pt idx="2">
                  <c:v>1.0076083146115045</c:v>
                </c:pt>
                <c:pt idx="3">
                  <c:v>1.0096379445551271</c:v>
                </c:pt>
                <c:pt idx="4">
                  <c:v>0.9917338285786953</c:v>
                </c:pt>
                <c:pt idx="5">
                  <c:v>0.93973498368021702</c:v>
                </c:pt>
                <c:pt idx="6">
                  <c:v>0.91157537832224156</c:v>
                </c:pt>
                <c:pt idx="7">
                  <c:v>0.93029661735407576</c:v>
                </c:pt>
                <c:pt idx="8">
                  <c:v>0.93687385019710911</c:v>
                </c:pt>
                <c:pt idx="9">
                  <c:v>0.93869484125302027</c:v>
                </c:pt>
                <c:pt idx="10">
                  <c:v>0.93937306599974568</c:v>
                </c:pt>
                <c:pt idx="11">
                  <c:v>0.93502818871603577</c:v>
                </c:pt>
                <c:pt idx="12">
                  <c:v>0.98817345597897499</c:v>
                </c:pt>
                <c:pt idx="13">
                  <c:v>0.96480649400194984</c:v>
                </c:pt>
                <c:pt idx="14">
                  <c:v>0.93537789835106611</c:v>
                </c:pt>
                <c:pt idx="15">
                  <c:v>0.94256212114789539</c:v>
                </c:pt>
                <c:pt idx="16">
                  <c:v>0.93796403289390018</c:v>
                </c:pt>
                <c:pt idx="17">
                  <c:v>0.98275227841125856</c:v>
                </c:pt>
                <c:pt idx="18">
                  <c:v>0.9635854351235642</c:v>
                </c:pt>
                <c:pt idx="19">
                  <c:v>0.94150418591835883</c:v>
                </c:pt>
                <c:pt idx="20">
                  <c:v>0.95717223729388301</c:v>
                </c:pt>
                <c:pt idx="21">
                  <c:v>0.94959664702640834</c:v>
                </c:pt>
                <c:pt idx="22">
                  <c:v>0.92714592429316256</c:v>
                </c:pt>
                <c:pt idx="23">
                  <c:v>0.95054389385782723</c:v>
                </c:pt>
                <c:pt idx="24">
                  <c:v>0.93788641854944688</c:v>
                </c:pt>
                <c:pt idx="25">
                  <c:v>0.92027622822262722</c:v>
                </c:pt>
                <c:pt idx="26">
                  <c:v>0.94825647492687892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9-46F4-8EA1-71378DEC90AD}"/>
            </c:ext>
          </c:extLst>
        </c:ser>
        <c:ser>
          <c:idx val="2"/>
          <c:order val="2"/>
          <c:tx>
            <c:strRef>
              <c:f>'D regionene'!$B$6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7"/>
                <c:pt idx="0">
                  <c:v>1</c:v>
                </c:pt>
                <c:pt idx="1">
                  <c:v>0.9921553245734458</c:v>
                </c:pt>
                <c:pt idx="2">
                  <c:v>1.0109773711285772</c:v>
                </c:pt>
                <c:pt idx="3">
                  <c:v>1.0068520373527237</c:v>
                </c:pt>
                <c:pt idx="4">
                  <c:v>0.99051085431532604</c:v>
                </c:pt>
                <c:pt idx="5">
                  <c:v>0.95067547181196921</c:v>
                </c:pt>
                <c:pt idx="6">
                  <c:v>0.92889931660808311</c:v>
                </c:pt>
                <c:pt idx="7">
                  <c:v>0.93679439407425302</c:v>
                </c:pt>
                <c:pt idx="8">
                  <c:v>0.96803898200250416</c:v>
                </c:pt>
                <c:pt idx="9">
                  <c:v>0.95272074464072898</c:v>
                </c:pt>
                <c:pt idx="10">
                  <c:v>0.94787816615625986</c:v>
                </c:pt>
                <c:pt idx="11">
                  <c:v>0.95143844192677296</c:v>
                </c:pt>
                <c:pt idx="12">
                  <c:v>1.0030473546849308</c:v>
                </c:pt>
                <c:pt idx="13">
                  <c:v>0.99048078808816209</c:v>
                </c:pt>
                <c:pt idx="14">
                  <c:v>0.99897415782883525</c:v>
                </c:pt>
                <c:pt idx="15">
                  <c:v>1.0283892165884714</c:v>
                </c:pt>
                <c:pt idx="16">
                  <c:v>1.0074235370434625</c:v>
                </c:pt>
                <c:pt idx="17">
                  <c:v>1.04586093804215</c:v>
                </c:pt>
                <c:pt idx="18">
                  <c:v>1.0546615173412583</c:v>
                </c:pt>
                <c:pt idx="19">
                  <c:v>1.0497630002866325</c:v>
                </c:pt>
                <c:pt idx="20">
                  <c:v>1.0913285712130583</c:v>
                </c:pt>
                <c:pt idx="21">
                  <c:v>1.0760169414817387</c:v>
                </c:pt>
                <c:pt idx="22">
                  <c:v>1.0506788057990253</c:v>
                </c:pt>
                <c:pt idx="23">
                  <c:v>1.0721641196614722</c:v>
                </c:pt>
                <c:pt idx="24">
                  <c:v>1.0624079382080949</c:v>
                </c:pt>
                <c:pt idx="25">
                  <c:v>1.0678929956099992</c:v>
                </c:pt>
                <c:pt idx="26">
                  <c:v>1.0700466909047022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9-46F4-8EA1-71378DEC90AD}"/>
            </c:ext>
          </c:extLst>
        </c:ser>
        <c:ser>
          <c:idx val="3"/>
          <c:order val="3"/>
          <c:tx>
            <c:strRef>
              <c:f>'D regionene'!$B$6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7"/>
                <c:pt idx="0">
                  <c:v>1</c:v>
                </c:pt>
                <c:pt idx="1">
                  <c:v>0.97746148638607733</c:v>
                </c:pt>
                <c:pt idx="2">
                  <c:v>0.9760425177088321</c:v>
                </c:pt>
                <c:pt idx="3">
                  <c:v>0.97182106236481014</c:v>
                </c:pt>
                <c:pt idx="4">
                  <c:v>0.96213255618116678</c:v>
                </c:pt>
                <c:pt idx="5">
                  <c:v>0.90606573320344097</c:v>
                </c:pt>
                <c:pt idx="6">
                  <c:v>0.86745813450456544</c:v>
                </c:pt>
                <c:pt idx="7">
                  <c:v>0.85382168981061035</c:v>
                </c:pt>
                <c:pt idx="8">
                  <c:v>0.86663218466720604</c:v>
                </c:pt>
                <c:pt idx="9">
                  <c:v>0.86929313277083364</c:v>
                </c:pt>
                <c:pt idx="10">
                  <c:v>0.86585869260109305</c:v>
                </c:pt>
                <c:pt idx="11">
                  <c:v>0.86491752390073151</c:v>
                </c:pt>
                <c:pt idx="12">
                  <c:v>0.89056024305268888</c:v>
                </c:pt>
                <c:pt idx="13">
                  <c:v>0.87546852038373268</c:v>
                </c:pt>
                <c:pt idx="14">
                  <c:v>0.87576573155226789</c:v>
                </c:pt>
                <c:pt idx="15">
                  <c:v>0.88788633323976685</c:v>
                </c:pt>
                <c:pt idx="16">
                  <c:v>0.86926649934778666</c:v>
                </c:pt>
                <c:pt idx="17">
                  <c:v>0.89976838994105313</c:v>
                </c:pt>
                <c:pt idx="18">
                  <c:v>0.89291702854878385</c:v>
                </c:pt>
                <c:pt idx="19">
                  <c:v>0.8811444116044449</c:v>
                </c:pt>
                <c:pt idx="20">
                  <c:v>0.90407293231841235</c:v>
                </c:pt>
                <c:pt idx="21">
                  <c:v>0.92110443670227693</c:v>
                </c:pt>
                <c:pt idx="22">
                  <c:v>0.91418943909647798</c:v>
                </c:pt>
                <c:pt idx="23">
                  <c:v>0.93217405016264054</c:v>
                </c:pt>
                <c:pt idx="24">
                  <c:v>0.89273852021861522</c:v>
                </c:pt>
                <c:pt idx="25">
                  <c:v>0.87420750293083238</c:v>
                </c:pt>
                <c:pt idx="26">
                  <c:v>0.91113564387497303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F9-46F4-8EA1-71378DEC90AD}"/>
            </c:ext>
          </c:extLst>
        </c:ser>
        <c:ser>
          <c:idx val="4"/>
          <c:order val="4"/>
          <c:tx>
            <c:strRef>
              <c:f>'D regionene'!$B$6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7"/>
                <c:pt idx="0">
                  <c:v>1</c:v>
                </c:pt>
                <c:pt idx="1">
                  <c:v>0.9698718688675978</c:v>
                </c:pt>
                <c:pt idx="2">
                  <c:v>0.96125637769825711</c:v>
                </c:pt>
                <c:pt idx="3">
                  <c:v>0.93171430220477891</c:v>
                </c:pt>
                <c:pt idx="4">
                  <c:v>0.92388918388549002</c:v>
                </c:pt>
                <c:pt idx="5">
                  <c:v>0.86402100888837574</c:v>
                </c:pt>
                <c:pt idx="6">
                  <c:v>0.80402712686136446</c:v>
                </c:pt>
                <c:pt idx="7">
                  <c:v>0.76079672168994572</c:v>
                </c:pt>
                <c:pt idx="8">
                  <c:v>0.73436384624264106</c:v>
                </c:pt>
                <c:pt idx="9">
                  <c:v>0.72815421909269307</c:v>
                </c:pt>
                <c:pt idx="10">
                  <c:v>0.70472122821193584</c:v>
                </c:pt>
                <c:pt idx="11">
                  <c:v>0.65104467274616185</c:v>
                </c:pt>
                <c:pt idx="12">
                  <c:v>0.66905229135403443</c:v>
                </c:pt>
                <c:pt idx="13">
                  <c:v>0.63661549116934091</c:v>
                </c:pt>
                <c:pt idx="14">
                  <c:v>0.62853514948632117</c:v>
                </c:pt>
                <c:pt idx="15">
                  <c:v>0.64950259725268378</c:v>
                </c:pt>
                <c:pt idx="16">
                  <c:v>0.64666801339028035</c:v>
                </c:pt>
                <c:pt idx="17">
                  <c:v>0.6483766593558814</c:v>
                </c:pt>
                <c:pt idx="18">
                  <c:v>0.66350421332102039</c:v>
                </c:pt>
                <c:pt idx="19">
                  <c:v>0.63459598291584896</c:v>
                </c:pt>
                <c:pt idx="20">
                  <c:v>0.63850513678864129</c:v>
                </c:pt>
                <c:pt idx="21">
                  <c:v>0.63525279926122591</c:v>
                </c:pt>
                <c:pt idx="22">
                  <c:v>0.56847835622763476</c:v>
                </c:pt>
                <c:pt idx="23">
                  <c:v>0.53161018123052062</c:v>
                </c:pt>
                <c:pt idx="24">
                  <c:v>0.50017996075262616</c:v>
                </c:pt>
                <c:pt idx="25">
                  <c:v>0.48092820039247375</c:v>
                </c:pt>
                <c:pt idx="26">
                  <c:v>0.47390153526491974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F9-46F4-8EA1-71378DEC90AD}"/>
            </c:ext>
          </c:extLst>
        </c:ser>
        <c:ser>
          <c:idx val="5"/>
          <c:order val="5"/>
          <c:tx>
            <c:strRef>
              <c:f>'D regionene'!$B$6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7"/>
                <c:pt idx="0">
                  <c:v>1</c:v>
                </c:pt>
                <c:pt idx="1">
                  <c:v>0.97664377959944459</c:v>
                </c:pt>
                <c:pt idx="2">
                  <c:v>0.96779964623314374</c:v>
                </c:pt>
                <c:pt idx="3">
                  <c:v>0.96300479297031005</c:v>
                </c:pt>
                <c:pt idx="4">
                  <c:v>0.95142642219982121</c:v>
                </c:pt>
                <c:pt idx="5">
                  <c:v>0.91328879548091368</c:v>
                </c:pt>
                <c:pt idx="6">
                  <c:v>0.88559373870703917</c:v>
                </c:pt>
                <c:pt idx="7">
                  <c:v>0.89161384255472931</c:v>
                </c:pt>
                <c:pt idx="8">
                  <c:v>0.9022727047948722</c:v>
                </c:pt>
                <c:pt idx="9">
                  <c:v>0.89858683454742572</c:v>
                </c:pt>
                <c:pt idx="10">
                  <c:v>0.89776898643893721</c:v>
                </c:pt>
                <c:pt idx="11">
                  <c:v>0.88839226277649919</c:v>
                </c:pt>
                <c:pt idx="12">
                  <c:v>0.91500085588755542</c:v>
                </c:pt>
                <c:pt idx="13">
                  <c:v>0.89801624284382908</c:v>
                </c:pt>
                <c:pt idx="14">
                  <c:v>0.8649219240352245</c:v>
                </c:pt>
                <c:pt idx="15">
                  <c:v>0.87190109743804334</c:v>
                </c:pt>
                <c:pt idx="16">
                  <c:v>0.85582421971584532</c:v>
                </c:pt>
                <c:pt idx="17">
                  <c:v>0.86622494626928137</c:v>
                </c:pt>
                <c:pt idx="18">
                  <c:v>0.86724295794739148</c:v>
                </c:pt>
                <c:pt idx="19">
                  <c:v>0.86303119234646331</c:v>
                </c:pt>
                <c:pt idx="20">
                  <c:v>0.87561087547787064</c:v>
                </c:pt>
                <c:pt idx="21">
                  <c:v>0.86714302832036827</c:v>
                </c:pt>
                <c:pt idx="22">
                  <c:v>0.871096734313483</c:v>
                </c:pt>
                <c:pt idx="23">
                  <c:v>0.8775501455008845</c:v>
                </c:pt>
                <c:pt idx="24">
                  <c:v>0.86158778553359838</c:v>
                </c:pt>
                <c:pt idx="25">
                  <c:v>0.85751486391387854</c:v>
                </c:pt>
                <c:pt idx="26">
                  <c:v>0.8548346615440211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F9-46F4-8EA1-71378DEC90AD}"/>
            </c:ext>
          </c:extLst>
        </c:ser>
        <c:ser>
          <c:idx val="6"/>
          <c:order val="6"/>
          <c:tx>
            <c:strRef>
              <c:f>'D regionene'!$B$6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7"/>
                <c:pt idx="0">
                  <c:v>1</c:v>
                </c:pt>
                <c:pt idx="1">
                  <c:v>0.97869175560596477</c:v>
                </c:pt>
                <c:pt idx="2">
                  <c:v>0.98691614294745456</c:v>
                </c:pt>
                <c:pt idx="3">
                  <c:v>0.97894150459261464</c:v>
                </c:pt>
                <c:pt idx="4">
                  <c:v>0.95966323305195045</c:v>
                </c:pt>
                <c:pt idx="5">
                  <c:v>0.89982745156372013</c:v>
                </c:pt>
                <c:pt idx="6">
                  <c:v>0.86479509873191784</c:v>
                </c:pt>
                <c:pt idx="7">
                  <c:v>0.85621103714997593</c:v>
                </c:pt>
                <c:pt idx="8">
                  <c:v>0.84608344799375257</c:v>
                </c:pt>
                <c:pt idx="9">
                  <c:v>0.85043323044884911</c:v>
                </c:pt>
                <c:pt idx="10">
                  <c:v>0.82745156372020379</c:v>
                </c:pt>
                <c:pt idx="11">
                  <c:v>0.80803986463872668</c:v>
                </c:pt>
                <c:pt idx="12">
                  <c:v>0.83990926332230109</c:v>
                </c:pt>
                <c:pt idx="13">
                  <c:v>0.81752259120151727</c:v>
                </c:pt>
                <c:pt idx="14">
                  <c:v>0.7894090959800677</c:v>
                </c:pt>
                <c:pt idx="15">
                  <c:v>0.79901364768881777</c:v>
                </c:pt>
                <c:pt idx="16">
                  <c:v>0.78566553865605593</c:v>
                </c:pt>
                <c:pt idx="17">
                  <c:v>0.82598691011862724</c:v>
                </c:pt>
                <c:pt idx="18">
                  <c:v>0.77537086757651275</c:v>
                </c:pt>
                <c:pt idx="19">
                  <c:v>0.75970384143393699</c:v>
                </c:pt>
                <c:pt idx="20">
                  <c:v>0.77327618905953655</c:v>
                </c:pt>
                <c:pt idx="21">
                  <c:v>0.784979026440073</c:v>
                </c:pt>
                <c:pt idx="22">
                  <c:v>0.78137135100963151</c:v>
                </c:pt>
                <c:pt idx="23">
                  <c:v>0.7868817448216876</c:v>
                </c:pt>
                <c:pt idx="24">
                  <c:v>0.79633405228515119</c:v>
                </c:pt>
                <c:pt idx="25">
                  <c:v>0.81357837194600424</c:v>
                </c:pt>
                <c:pt idx="26">
                  <c:v>0.82290290431742963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F9-46F4-8EA1-71378DEC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918592"/>
        <c:axId val="516904032"/>
      </c:lineChart>
      <c:catAx>
        <c:axId val="51691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04032"/>
        <c:crosses val="autoZero"/>
        <c:auto val="1"/>
        <c:lblAlgn val="ctr"/>
        <c:lblOffset val="100"/>
        <c:tickLblSkip val="13"/>
        <c:noMultiLvlLbl val="0"/>
      </c:catAx>
      <c:valAx>
        <c:axId val="516904032"/>
        <c:scaling>
          <c:orientation val="minMax"/>
          <c:max val="1.1000000000000001"/>
          <c:min val="0.4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1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68022527334839"/>
          <c:y val="0.9088190000273012"/>
          <c:w val="0.86129255199883936"/>
          <c:h val="7.577098123597653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[Melkeleveranser_Midt_Norge_1995_2021.xlsx]D regionene!Pivottabell6</c:name>
    <c:fmtId val="11"/>
  </c:pivotSource>
  <c:chart>
    <c:title>
      <c:tx>
        <c:strRef>
          <c:f>'D regionene'!$B$7</c:f>
          <c:strCache>
            <c:ptCount val="1"/>
            <c:pt idx="0">
              <c:v>Endring i gjennomsnittlig melkeleveranse per leverandør regionvis i Trøndelag i prosent (1995 = 100 %)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261636265316081"/>
          <c:y val="0.11293596287218552"/>
          <c:w val="0.85595958796607707"/>
          <c:h val="0.75358503227148288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regionene'!$B$7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7"/>
                <c:pt idx="0">
                  <c:v>1</c:v>
                </c:pt>
                <c:pt idx="1">
                  <c:v>0.98103125719898343</c:v>
                </c:pt>
                <c:pt idx="2">
                  <c:v>0.98320854310302264</c:v>
                </c:pt>
                <c:pt idx="3">
                  <c:v>1.0245850027297434</c:v>
                </c:pt>
                <c:pt idx="4">
                  <c:v>1.0818500566102385</c:v>
                </c:pt>
                <c:pt idx="5">
                  <c:v>1.0405645927398377</c:v>
                </c:pt>
                <c:pt idx="6">
                  <c:v>1.1188792903089566</c:v>
                </c:pt>
                <c:pt idx="7">
                  <c:v>1.2009368321977278</c:v>
                </c:pt>
                <c:pt idx="8">
                  <c:v>1.2798066360088396</c:v>
                </c:pt>
                <c:pt idx="9">
                  <c:v>1.3573730216968256</c:v>
                </c:pt>
                <c:pt idx="10">
                  <c:v>1.4244351114474534</c:v>
                </c:pt>
                <c:pt idx="11">
                  <c:v>1.5119739243754791</c:v>
                </c:pt>
                <c:pt idx="12">
                  <c:v>1.7457018447951858</c:v>
                </c:pt>
                <c:pt idx="13">
                  <c:v>1.8556811409200402</c:v>
                </c:pt>
                <c:pt idx="14">
                  <c:v>1.9944860821596699</c:v>
                </c:pt>
                <c:pt idx="15">
                  <c:v>2.2880375288377333</c:v>
                </c:pt>
                <c:pt idx="16">
                  <c:v>2.330120464075685</c:v>
                </c:pt>
                <c:pt idx="17">
                  <c:v>2.6034592889737849</c:v>
                </c:pt>
                <c:pt idx="18">
                  <c:v>2.7071175548964814</c:v>
                </c:pt>
                <c:pt idx="19">
                  <c:v>2.8973904593552544</c:v>
                </c:pt>
                <c:pt idx="20">
                  <c:v>3.0828821415982079</c:v>
                </c:pt>
                <c:pt idx="21">
                  <c:v>3.1964732807871079</c:v>
                </c:pt>
                <c:pt idx="22">
                  <c:v>3.1587828275768697</c:v>
                </c:pt>
                <c:pt idx="23">
                  <c:v>3.4545159795301719</c:v>
                </c:pt>
                <c:pt idx="24">
                  <c:v>3.5872570631349912</c:v>
                </c:pt>
                <c:pt idx="25">
                  <c:v>3.8586754979690863</c:v>
                </c:pt>
                <c:pt idx="26">
                  <c:v>4.027691284213307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A-4996-9A66-F776F57305FF}"/>
            </c:ext>
          </c:extLst>
        </c:ser>
        <c:ser>
          <c:idx val="1"/>
          <c:order val="1"/>
          <c:tx>
            <c:strRef>
              <c:f>'D regionene'!$B$7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7"/>
                <c:pt idx="0">
                  <c:v>1</c:v>
                </c:pt>
                <c:pt idx="1">
                  <c:v>0.99442620385423897</c:v>
                </c:pt>
                <c:pt idx="2">
                  <c:v>1.015566387918631</c:v>
                </c:pt>
                <c:pt idx="3">
                  <c:v>1.0304855286389463</c:v>
                </c:pt>
                <c:pt idx="4">
                  <c:v>1.0443705776705186</c:v>
                </c:pt>
                <c:pt idx="5">
                  <c:v>1.0293757014719453</c:v>
                </c:pt>
                <c:pt idx="6">
                  <c:v>1.080017485068298</c:v>
                </c:pt>
                <c:pt idx="7">
                  <c:v>1.1780867007891589</c:v>
                </c:pt>
                <c:pt idx="8">
                  <c:v>1.2653675338517976</c:v>
                </c:pt>
                <c:pt idx="9">
                  <c:v>1.3107482061811322</c:v>
                </c:pt>
                <c:pt idx="10">
                  <c:v>1.3645168924146251</c:v>
                </c:pt>
                <c:pt idx="11">
                  <c:v>1.4584869491696517</c:v>
                </c:pt>
                <c:pt idx="12">
                  <c:v>1.6644822154590031</c:v>
                </c:pt>
                <c:pt idx="13">
                  <c:v>1.7300782099126741</c:v>
                </c:pt>
                <c:pt idx="14">
                  <c:v>1.8426620277329964</c:v>
                </c:pt>
                <c:pt idx="15">
                  <c:v>1.9926673900246064</c:v>
                </c:pt>
                <c:pt idx="16">
                  <c:v>2.0185147824631819</c:v>
                </c:pt>
                <c:pt idx="17">
                  <c:v>2.2074855800831923</c:v>
                </c:pt>
                <c:pt idx="18">
                  <c:v>2.2399658047055313</c:v>
                </c:pt>
                <c:pt idx="19">
                  <c:v>2.3109627967877393</c:v>
                </c:pt>
                <c:pt idx="20">
                  <c:v>2.5880646897750825</c:v>
                </c:pt>
                <c:pt idx="21">
                  <c:v>2.636078894994943</c:v>
                </c:pt>
                <c:pt idx="22">
                  <c:v>2.6348979945548638</c:v>
                </c:pt>
                <c:pt idx="23">
                  <c:v>2.7700420817413942</c:v>
                </c:pt>
                <c:pt idx="24">
                  <c:v>2.8894496904711651</c:v>
                </c:pt>
                <c:pt idx="25">
                  <c:v>3.026649202325586</c:v>
                </c:pt>
                <c:pt idx="26">
                  <c:v>3.2599700280484147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A-4996-9A66-F776F57305FF}"/>
            </c:ext>
          </c:extLst>
        </c:ser>
        <c:ser>
          <c:idx val="2"/>
          <c:order val="2"/>
          <c:tx>
            <c:strRef>
              <c:f>'D regionene'!$B$7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7"/>
                <c:pt idx="0">
                  <c:v>1</c:v>
                </c:pt>
                <c:pt idx="1">
                  <c:v>1.0020767484884356</c:v>
                </c:pt>
                <c:pt idx="2">
                  <c:v>1.0508299851953598</c:v>
                </c:pt>
                <c:pt idx="3">
                  <c:v>1.0658685002792225</c:v>
                </c:pt>
                <c:pt idx="4">
                  <c:v>1.0851165782365386</c:v>
                </c:pt>
                <c:pt idx="5">
                  <c:v>1.0841021575420013</c:v>
                </c:pt>
                <c:pt idx="6">
                  <c:v>1.1539228969050348</c:v>
                </c:pt>
                <c:pt idx="7">
                  <c:v>1.2426045006989961</c:v>
                </c:pt>
                <c:pt idx="8">
                  <c:v>1.3409888284092495</c:v>
                </c:pt>
                <c:pt idx="9">
                  <c:v>1.3784907088631619</c:v>
                </c:pt>
                <c:pt idx="10">
                  <c:v>1.4516994316484977</c:v>
                </c:pt>
                <c:pt idx="11">
                  <c:v>1.5389317103098821</c:v>
                </c:pt>
                <c:pt idx="12">
                  <c:v>1.6931691317200119</c:v>
                </c:pt>
                <c:pt idx="13">
                  <c:v>1.7635082785274969</c:v>
                </c:pt>
                <c:pt idx="14">
                  <c:v>1.8848028482656209</c:v>
                </c:pt>
                <c:pt idx="15">
                  <c:v>2.0341150738222531</c:v>
                </c:pt>
                <c:pt idx="16">
                  <c:v>1.9991496071260675</c:v>
                </c:pt>
                <c:pt idx="17">
                  <c:v>2.2172686833035944</c:v>
                </c:pt>
                <c:pt idx="18">
                  <c:v>2.3385666345489211</c:v>
                </c:pt>
                <c:pt idx="19">
                  <c:v>2.4336415572357328</c:v>
                </c:pt>
                <c:pt idx="20">
                  <c:v>2.6767571692175092</c:v>
                </c:pt>
                <c:pt idx="21">
                  <c:v>2.7655032784311104</c:v>
                </c:pt>
                <c:pt idx="22">
                  <c:v>2.8759979537274654</c:v>
                </c:pt>
                <c:pt idx="23">
                  <c:v>2.9287948274614646</c:v>
                </c:pt>
                <c:pt idx="24">
                  <c:v>3.0467143343239886</c:v>
                </c:pt>
                <c:pt idx="25">
                  <c:v>3.2350649286974904</c:v>
                </c:pt>
                <c:pt idx="26">
                  <c:v>3.531660497465051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A-4996-9A66-F776F57305FF}"/>
            </c:ext>
          </c:extLst>
        </c:ser>
        <c:ser>
          <c:idx val="3"/>
          <c:order val="3"/>
          <c:tx>
            <c:strRef>
              <c:f>'D regionene'!$B$7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7"/>
                <c:pt idx="0">
                  <c:v>1</c:v>
                </c:pt>
                <c:pt idx="1">
                  <c:v>0.97491045613399385</c:v>
                </c:pt>
                <c:pt idx="2">
                  <c:v>0.9719563635890166</c:v>
                </c:pt>
                <c:pt idx="3">
                  <c:v>1.0203934331462816</c:v>
                </c:pt>
                <c:pt idx="4">
                  <c:v>1.0598121046275624</c:v>
                </c:pt>
                <c:pt idx="5">
                  <c:v>1.0388238506581513</c:v>
                </c:pt>
                <c:pt idx="6">
                  <c:v>1.1074594973690901</c:v>
                </c:pt>
                <c:pt idx="7">
                  <c:v>1.160186405859182</c:v>
                </c:pt>
                <c:pt idx="8">
                  <c:v>1.2431754149187653</c:v>
                </c:pt>
                <c:pt idx="9">
                  <c:v>1.2989491436144858</c:v>
                </c:pt>
                <c:pt idx="10">
                  <c:v>1.342838207120592</c:v>
                </c:pt>
                <c:pt idx="11">
                  <c:v>1.4484470996177843</c:v>
                </c:pt>
                <c:pt idx="12">
                  <c:v>1.5171401794658037</c:v>
                </c:pt>
                <c:pt idx="13">
                  <c:v>1.6449691266527502</c:v>
                </c:pt>
                <c:pt idx="14">
                  <c:v>1.7806524088812556</c:v>
                </c:pt>
                <c:pt idx="15">
                  <c:v>1.9545266458367561</c:v>
                </c:pt>
                <c:pt idx="16">
                  <c:v>1.9642182795233785</c:v>
                </c:pt>
                <c:pt idx="17">
                  <c:v>2.1769775721266273</c:v>
                </c:pt>
                <c:pt idx="18">
                  <c:v>2.3985605105622074</c:v>
                </c:pt>
                <c:pt idx="19">
                  <c:v>2.4891266202666511</c:v>
                </c:pt>
                <c:pt idx="20">
                  <c:v>2.6453381855940941</c:v>
                </c:pt>
                <c:pt idx="21">
                  <c:v>2.8164474181762587</c:v>
                </c:pt>
                <c:pt idx="22">
                  <c:v>2.8752761697342661</c:v>
                </c:pt>
                <c:pt idx="23">
                  <c:v>3.1125894421689413</c:v>
                </c:pt>
                <c:pt idx="24">
                  <c:v>3.0265336652768164</c:v>
                </c:pt>
                <c:pt idx="25">
                  <c:v>3.2873869381364065</c:v>
                </c:pt>
                <c:pt idx="26">
                  <c:v>3.5332375470538668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3A-4996-9A66-F776F57305FF}"/>
            </c:ext>
          </c:extLst>
        </c:ser>
        <c:ser>
          <c:idx val="4"/>
          <c:order val="4"/>
          <c:tx>
            <c:strRef>
              <c:f>'D regionene'!$B$7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7"/>
                <c:pt idx="0">
                  <c:v>1</c:v>
                </c:pt>
                <c:pt idx="1">
                  <c:v>0.9878324590318126</c:v>
                </c:pt>
                <c:pt idx="2">
                  <c:v>0.98820749109166628</c:v>
                </c:pt>
                <c:pt idx="3">
                  <c:v>0.99503469167500658</c:v>
                </c:pt>
                <c:pt idx="4">
                  <c:v>1.0062159428455832</c:v>
                </c:pt>
                <c:pt idx="5">
                  <c:v>0.99002407268459724</c:v>
                </c:pt>
                <c:pt idx="6">
                  <c:v>1.0284067901715128</c:v>
                </c:pt>
                <c:pt idx="7">
                  <c:v>1.0868524595570654</c:v>
                </c:pt>
                <c:pt idx="8">
                  <c:v>1.121944765092924</c:v>
                </c:pt>
                <c:pt idx="9">
                  <c:v>1.1954770761223319</c:v>
                </c:pt>
                <c:pt idx="10">
                  <c:v>1.2112396109892647</c:v>
                </c:pt>
                <c:pt idx="11">
                  <c:v>1.326202111149589</c:v>
                </c:pt>
                <c:pt idx="12">
                  <c:v>1.4719150409788757</c:v>
                </c:pt>
                <c:pt idx="13">
                  <c:v>1.5561712006361668</c:v>
                </c:pt>
                <c:pt idx="14">
                  <c:v>1.6461634867498887</c:v>
                </c:pt>
                <c:pt idx="15">
                  <c:v>1.7861321424448806</c:v>
                </c:pt>
                <c:pt idx="16">
                  <c:v>1.734962962754411</c:v>
                </c:pt>
                <c:pt idx="17">
                  <c:v>1.7830358132286739</c:v>
                </c:pt>
                <c:pt idx="18">
                  <c:v>1.9206700911924275</c:v>
                </c:pt>
                <c:pt idx="19">
                  <c:v>1.9390432811317608</c:v>
                </c:pt>
                <c:pt idx="20">
                  <c:v>2.128350455962138</c:v>
                </c:pt>
                <c:pt idx="21">
                  <c:v>2.1836814974604639</c:v>
                </c:pt>
                <c:pt idx="22">
                  <c:v>1.8391946819129363</c:v>
                </c:pt>
                <c:pt idx="23">
                  <c:v>2.0164524115640439</c:v>
                </c:pt>
                <c:pt idx="24">
                  <c:v>1.8972343338892719</c:v>
                </c:pt>
                <c:pt idx="25">
                  <c:v>2.1160840817268847</c:v>
                </c:pt>
                <c:pt idx="26">
                  <c:v>2.1720487032975488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A-4996-9A66-F776F57305FF}"/>
            </c:ext>
          </c:extLst>
        </c:ser>
        <c:ser>
          <c:idx val="5"/>
          <c:order val="5"/>
          <c:tx>
            <c:strRef>
              <c:f>'D regionene'!$B$7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7"/>
                <c:pt idx="0">
                  <c:v>1</c:v>
                </c:pt>
                <c:pt idx="1">
                  <c:v>0.98954349768139982</c:v>
                </c:pt>
                <c:pt idx="2">
                  <c:v>0.98539189155251539</c:v>
                </c:pt>
                <c:pt idx="3">
                  <c:v>1.0074259494264384</c:v>
                </c:pt>
                <c:pt idx="4">
                  <c:v>1.0372925903283376</c:v>
                </c:pt>
                <c:pt idx="5">
                  <c:v>1.0261915558057102</c:v>
                </c:pt>
                <c:pt idx="6">
                  <c:v>1.0907186023793585</c:v>
                </c:pt>
                <c:pt idx="7">
                  <c:v>1.1518164114365297</c:v>
                </c:pt>
                <c:pt idx="8">
                  <c:v>1.2205514271906419</c:v>
                </c:pt>
                <c:pt idx="9">
                  <c:v>1.2638828333609879</c:v>
                </c:pt>
                <c:pt idx="10">
                  <c:v>1.3160716252622473</c:v>
                </c:pt>
                <c:pt idx="11">
                  <c:v>1.400272565558351</c:v>
                </c:pt>
                <c:pt idx="12">
                  <c:v>1.5038886430312133</c:v>
                </c:pt>
                <c:pt idx="13">
                  <c:v>1.5469699852697756</c:v>
                </c:pt>
                <c:pt idx="14">
                  <c:v>1.6277042272645388</c:v>
                </c:pt>
                <c:pt idx="15">
                  <c:v>1.737804352653431</c:v>
                </c:pt>
                <c:pt idx="16">
                  <c:v>1.7593785422043058</c:v>
                </c:pt>
                <c:pt idx="17">
                  <c:v>1.8900616015834708</c:v>
                </c:pt>
                <c:pt idx="18">
                  <c:v>1.9370759223682286</c:v>
                </c:pt>
                <c:pt idx="19">
                  <c:v>2.0599963662107839</c:v>
                </c:pt>
                <c:pt idx="20">
                  <c:v>2.1579934095676347</c:v>
                </c:pt>
                <c:pt idx="21">
                  <c:v>2.1840021334194861</c:v>
                </c:pt>
                <c:pt idx="22">
                  <c:v>2.1853839491623055</c:v>
                </c:pt>
                <c:pt idx="23">
                  <c:v>2.3689677231569966</c:v>
                </c:pt>
                <c:pt idx="24">
                  <c:v>2.4484615289531342</c:v>
                </c:pt>
                <c:pt idx="25">
                  <c:v>2.5610108980800206</c:v>
                </c:pt>
                <c:pt idx="26">
                  <c:v>2.6336508133096821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A-4996-9A66-F776F57305FF}"/>
            </c:ext>
          </c:extLst>
        </c:ser>
        <c:ser>
          <c:idx val="6"/>
          <c:order val="6"/>
          <c:tx>
            <c:strRef>
              <c:f>'D regionene'!$B$7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7"/>
                <c:pt idx="0">
                  <c:v>1</c:v>
                </c:pt>
                <c:pt idx="1">
                  <c:v>0.99453662532536902</c:v>
                </c:pt>
                <c:pt idx="2">
                  <c:v>1.0001387669335611</c:v>
                </c:pt>
                <c:pt idx="3">
                  <c:v>1.0268212498563427</c:v>
                </c:pt>
                <c:pt idx="4">
                  <c:v>1.0299945394513514</c:v>
                </c:pt>
                <c:pt idx="5">
                  <c:v>1.0206034954427294</c:v>
                </c:pt>
                <c:pt idx="6">
                  <c:v>1.0978589820098086</c:v>
                </c:pt>
                <c:pt idx="7">
                  <c:v>1.1641354337492029</c:v>
                </c:pt>
                <c:pt idx="8">
                  <c:v>1.2486017211453393</c:v>
                </c:pt>
                <c:pt idx="9">
                  <c:v>1.3179878846039488</c:v>
                </c:pt>
                <c:pt idx="10">
                  <c:v>1.3272064894837508</c:v>
                </c:pt>
                <c:pt idx="11">
                  <c:v>1.4606946309286573</c:v>
                </c:pt>
                <c:pt idx="12">
                  <c:v>1.7276478513564653</c:v>
                </c:pt>
                <c:pt idx="13">
                  <c:v>1.8873898150615924</c:v>
                </c:pt>
                <c:pt idx="14">
                  <c:v>2.1568787899294</c:v>
                </c:pt>
                <c:pt idx="15">
                  <c:v>2.3152406592390018</c:v>
                </c:pt>
                <c:pt idx="16">
                  <c:v>2.2275511052450483</c:v>
                </c:pt>
                <c:pt idx="17">
                  <c:v>2.4223211692514135</c:v>
                </c:pt>
                <c:pt idx="18">
                  <c:v>2.3756847136458528</c:v>
                </c:pt>
                <c:pt idx="19">
                  <c:v>2.3990888095737355</c:v>
                </c:pt>
                <c:pt idx="20">
                  <c:v>2.8242377362486235</c:v>
                </c:pt>
                <c:pt idx="21">
                  <c:v>2.918105598432664</c:v>
                </c:pt>
                <c:pt idx="22">
                  <c:v>3.040146139538451</c:v>
                </c:pt>
                <c:pt idx="23">
                  <c:v>3.1292593385571097</c:v>
                </c:pt>
                <c:pt idx="24">
                  <c:v>3.2196028620798942</c:v>
                </c:pt>
                <c:pt idx="25">
                  <c:v>3.356940192781579</c:v>
                </c:pt>
                <c:pt idx="26">
                  <c:v>3.5586068641737021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3A-4996-9A66-F776F573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934400"/>
        <c:axId val="516943552"/>
      </c:lineChart>
      <c:catAx>
        <c:axId val="5169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43552"/>
        <c:crosses val="autoZero"/>
        <c:auto val="1"/>
        <c:lblAlgn val="ctr"/>
        <c:lblOffset val="100"/>
        <c:tickLblSkip val="13"/>
        <c:noMultiLvlLbl val="0"/>
      </c:catAx>
      <c:valAx>
        <c:axId val="516943552"/>
        <c:scaling>
          <c:orientation val="minMax"/>
          <c:min val="0.5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88123029847399"/>
          <c:y val="0.92330034024822705"/>
          <c:w val="0.78424062570068187"/>
          <c:h val="7.4099844768527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21</xdr:row>
      <xdr:rowOff>114300</xdr:rowOff>
    </xdr:from>
    <xdr:to>
      <xdr:col>1</xdr:col>
      <xdr:colOff>2389294</xdr:colOff>
      <xdr:row>30</xdr:row>
      <xdr:rowOff>66674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6161E87-5556-41F1-B533-C1A246D85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5" t="8716" r="52207" b="56208"/>
        <a:stretch/>
      </xdr:blipFill>
      <xdr:spPr>
        <a:xfrm>
          <a:off x="781050" y="4067175"/>
          <a:ext cx="2294044" cy="1409699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0.01578</cdr:x>
      <cdr:y>0.91956</cdr:y>
    </cdr:from>
    <cdr:to>
      <cdr:x>0.09757</cdr:x>
      <cdr:y>0.98713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A284F05-EA32-4EB3-986F-AA3B92FCF5FF}"/>
            </a:ext>
          </a:extLst>
        </cdr:cNvPr>
        <cdr:cNvSpPr txBox="1"/>
      </cdr:nvSpPr>
      <cdr:spPr>
        <a:xfrm xmlns:a="http://schemas.openxmlformats.org/drawingml/2006/main">
          <a:off x="60325" y="4537075"/>
          <a:ext cx="312665" cy="33337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bg1">
              <a:lumMod val="95000"/>
            </a:schemeClr>
          </a:solidFill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0.01089</cdr:x>
      <cdr:y>0.91754</cdr:y>
    </cdr:from>
    <cdr:to>
      <cdr:x>0.09336</cdr:x>
      <cdr:y>0.98496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A284F05-EA32-4EB3-986F-AA3B92FCF5FF}"/>
            </a:ext>
          </a:extLst>
        </cdr:cNvPr>
        <cdr:cNvSpPr txBox="1"/>
      </cdr:nvSpPr>
      <cdr:spPr>
        <a:xfrm xmlns:a="http://schemas.openxmlformats.org/drawingml/2006/main">
          <a:off x="41275" y="4537075"/>
          <a:ext cx="312665" cy="33337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bg1">
              <a:lumMod val="95000"/>
            </a:schemeClr>
          </a:solidFill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0.02094</cdr:x>
      <cdr:y>0.92098</cdr:y>
    </cdr:from>
    <cdr:to>
      <cdr:x>0.10341</cdr:x>
      <cdr:y>0.98923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CA284F05-EA32-4EB3-986F-AA3B92FCF5FF}"/>
            </a:ext>
          </a:extLst>
        </cdr:cNvPr>
        <cdr:cNvSpPr txBox="1"/>
      </cdr:nvSpPr>
      <cdr:spPr>
        <a:xfrm xmlns:a="http://schemas.openxmlformats.org/drawingml/2006/main">
          <a:off x="79375" y="4498975"/>
          <a:ext cx="312665" cy="33337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bg1">
              <a:lumMod val="95000"/>
            </a:schemeClr>
          </a:solidFill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0.00903</cdr:x>
      <cdr:y>0.96696</cdr:y>
    </cdr:from>
    <cdr:to>
      <cdr:x>0.15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FFF0853-B796-4F39-8626-27E2DE2FF415}"/>
            </a:ext>
          </a:extLst>
        </cdr:cNvPr>
        <cdr:cNvSpPr txBox="1"/>
      </cdr:nvSpPr>
      <cdr:spPr>
        <a:xfrm xmlns:a="http://schemas.openxmlformats.org/drawingml/2006/main">
          <a:off x="41275" y="4457797"/>
          <a:ext cx="644525" cy="152304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vertOverflow="clip" horzOverflow="clip" wrap="non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0.01111</cdr:x>
      <cdr:y>0.9734</cdr:y>
    </cdr:from>
    <cdr:to>
      <cdr:x>0.17292</cdr:x>
      <cdr:y>0.99289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FFF0853-B796-4F39-8626-27E2DE2FF415}"/>
            </a:ext>
          </a:extLst>
        </cdr:cNvPr>
        <cdr:cNvSpPr txBox="1"/>
      </cdr:nvSpPr>
      <cdr:spPr>
        <a:xfrm xmlns:a="http://schemas.openxmlformats.org/drawingml/2006/main">
          <a:off x="50800" y="5229225"/>
          <a:ext cx="739775" cy="104680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15600</xdr:rowOff>
    </xdr:from>
    <xdr:to>
      <xdr:col>16</xdr:col>
      <xdr:colOff>248925</xdr:colOff>
      <xdr:row>24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54D1B34-38E9-46B3-8518-E77A62589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15600</xdr:rowOff>
    </xdr:from>
    <xdr:to>
      <xdr:col>8</xdr:col>
      <xdr:colOff>210825</xdr:colOff>
      <xdr:row>24</xdr:row>
      <xdr:rowOff>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C900370-95EA-4156-BC26-D7911755D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28575</xdr:colOff>
      <xdr:row>0</xdr:row>
      <xdr:rowOff>57150</xdr:rowOff>
    </xdr:from>
    <xdr:to>
      <xdr:col>2</xdr:col>
      <xdr:colOff>676275</xdr:colOff>
      <xdr:row>0</xdr:row>
      <xdr:rowOff>1847850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Region 9">
              <a:extLst>
                <a:ext uri="{FF2B5EF4-FFF2-40B4-BE49-F238E27FC236}">
                  <a16:creationId xmlns:a16="http://schemas.microsoft.com/office/drawing/2014/main" id="{3831DDD6-5E69-4A37-8558-617122F4C7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700" y="57150"/>
              <a:ext cx="1333500" cy="1790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66675</xdr:colOff>
      <xdr:row>0</xdr:row>
      <xdr:rowOff>76198</xdr:rowOff>
    </xdr:from>
    <xdr:to>
      <xdr:col>12</xdr:col>
      <xdr:colOff>609600</xdr:colOff>
      <xdr:row>0</xdr:row>
      <xdr:rowOff>1876425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kommune 3">
              <a:extLst>
                <a:ext uri="{FF2B5EF4-FFF2-40B4-BE49-F238E27FC236}">
                  <a16:creationId xmlns:a16="http://schemas.microsoft.com/office/drawing/2014/main" id="{64E65AB1-4692-4E5E-903D-1D98DF9D6E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76400" y="76198"/>
              <a:ext cx="6715125" cy="18002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200026</xdr:colOff>
      <xdr:row>0</xdr:row>
      <xdr:rowOff>76200</xdr:rowOff>
    </xdr:from>
    <xdr:to>
      <xdr:col>15</xdr:col>
      <xdr:colOff>466726</xdr:colOff>
      <xdr:row>0</xdr:row>
      <xdr:rowOff>1924050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Region 10">
              <a:extLst>
                <a:ext uri="{FF2B5EF4-FFF2-40B4-BE49-F238E27FC236}">
                  <a16:creationId xmlns:a16="http://schemas.microsoft.com/office/drawing/2014/main" id="{49FC6F52-2CEC-4FB7-8C09-911029DA7A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67751" y="76200"/>
              <a:ext cx="1638300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581026</xdr:colOff>
      <xdr:row>0</xdr:row>
      <xdr:rowOff>114301</xdr:rowOff>
    </xdr:from>
    <xdr:to>
      <xdr:col>25</xdr:col>
      <xdr:colOff>38100</xdr:colOff>
      <xdr:row>0</xdr:row>
      <xdr:rowOff>1914525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kommune 4">
              <a:extLst>
                <a:ext uri="{FF2B5EF4-FFF2-40B4-BE49-F238E27FC236}">
                  <a16:creationId xmlns:a16="http://schemas.microsoft.com/office/drawing/2014/main" id="{50106BAB-3502-4D2A-8210-00DAFC4767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20351" y="114301"/>
              <a:ext cx="5943599" cy="18002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17</xdr:col>
      <xdr:colOff>171450</xdr:colOff>
      <xdr:row>27</xdr:row>
      <xdr:rowOff>0</xdr:rowOff>
    </xdr:from>
    <xdr:to>
      <xdr:col>25</xdr:col>
      <xdr:colOff>10800</xdr:colOff>
      <xdr:row>45</xdr:row>
      <xdr:rowOff>136800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272B2E5-6965-4C9B-9D19-A06C65979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8</xdr:col>
      <xdr:colOff>239400</xdr:colOff>
      <xdr:row>45</xdr:row>
      <xdr:rowOff>136800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D6F1D15-E0D5-416C-A95E-6D9B4BBF4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27</xdr:row>
      <xdr:rowOff>28575</xdr:rowOff>
    </xdr:from>
    <xdr:to>
      <xdr:col>16</xdr:col>
      <xdr:colOff>239400</xdr:colOff>
      <xdr:row>46</xdr:row>
      <xdr:rowOff>12975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B587516-B3CB-4352-AAA0-561ABC320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189225</xdr:colOff>
      <xdr:row>5</xdr:row>
      <xdr:rowOff>0</xdr:rowOff>
    </xdr:from>
    <xdr:to>
      <xdr:col>25</xdr:col>
      <xdr:colOff>28575</xdr:colOff>
      <xdr:row>23</xdr:row>
      <xdr:rowOff>136800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5CF1C581-9528-4B9C-8331-50746F7B0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</xdr:col>
      <xdr:colOff>104775</xdr:colOff>
      <xdr:row>23</xdr:row>
      <xdr:rowOff>28575</xdr:rowOff>
    </xdr:from>
    <xdr:ext cx="616259" cy="101759"/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485309BF-8EF9-4885-8AEE-116452F36FEA}"/>
            </a:ext>
          </a:extLst>
        </xdr:cNvPr>
        <xdr:cNvSpPr txBox="1"/>
      </xdr:nvSpPr>
      <xdr:spPr>
        <a:xfrm>
          <a:off x="342900" y="6153150"/>
          <a:ext cx="616259" cy="1017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lang="nb-NO" sz="650">
              <a:solidFill>
                <a:schemeClr val="bg2">
                  <a:lumMod val="50000"/>
                </a:schemeClr>
              </a:solidFill>
            </a:rPr>
            <a:t>Kilde: TINE Råvare</a:t>
          </a:r>
        </a:p>
      </xdr:txBody>
    </xdr:sp>
    <xdr:clientData/>
  </xdr:one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0.0063</cdr:x>
      <cdr:y>0.96467</cdr:y>
    </cdr:from>
    <cdr:to>
      <cdr:x>0.12857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485309BF-8EF9-4885-8AEE-116452F36FEA}"/>
            </a:ext>
          </a:extLst>
        </cdr:cNvPr>
        <cdr:cNvSpPr txBox="1"/>
      </cdr:nvSpPr>
      <cdr:spPr>
        <a:xfrm xmlns:a="http://schemas.openxmlformats.org/drawingml/2006/main">
          <a:off x="31750" y="2778241"/>
          <a:ext cx="616259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50000"/>
                </a:schemeClr>
              </a:solidFill>
            </a:rPr>
            <a:t>Kilde: TINE Råvare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0.01197</cdr:x>
      <cdr:y>0.96467</cdr:y>
    </cdr:from>
    <cdr:to>
      <cdr:x>0.13424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485309BF-8EF9-4885-8AEE-116452F36FEA}"/>
            </a:ext>
          </a:extLst>
        </cdr:cNvPr>
        <cdr:cNvSpPr txBox="1"/>
      </cdr:nvSpPr>
      <cdr:spPr>
        <a:xfrm xmlns:a="http://schemas.openxmlformats.org/drawingml/2006/main">
          <a:off x="60325" y="2778241"/>
          <a:ext cx="616259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50000"/>
                </a:schemeClr>
              </a:solidFill>
            </a:rPr>
            <a:t>Kilde: TINE Råvare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0.02142</cdr:x>
      <cdr:y>0.96467</cdr:y>
    </cdr:from>
    <cdr:to>
      <cdr:x>0.14369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485309BF-8EF9-4885-8AEE-116452F36FEA}"/>
            </a:ext>
          </a:extLst>
        </cdr:cNvPr>
        <cdr:cNvSpPr txBox="1"/>
      </cdr:nvSpPr>
      <cdr:spPr>
        <a:xfrm xmlns:a="http://schemas.openxmlformats.org/drawingml/2006/main">
          <a:off x="107950" y="2778241"/>
          <a:ext cx="616259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50000"/>
                </a:schemeClr>
              </a:solidFill>
            </a:rPr>
            <a:t>Kilde: TINE Råvare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0.00441</cdr:x>
      <cdr:y>0.96467</cdr:y>
    </cdr:from>
    <cdr:to>
      <cdr:x>0.12668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485309BF-8EF9-4885-8AEE-116452F36FEA}"/>
            </a:ext>
          </a:extLst>
        </cdr:cNvPr>
        <cdr:cNvSpPr txBox="1"/>
      </cdr:nvSpPr>
      <cdr:spPr>
        <a:xfrm xmlns:a="http://schemas.openxmlformats.org/drawingml/2006/main">
          <a:off x="22225" y="2778241"/>
          <a:ext cx="616259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50000"/>
                </a:schemeClr>
              </a:solidFill>
            </a:rPr>
            <a:t>Kilde: TINE Råvare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371474</xdr:colOff>
      <xdr:row>0</xdr:row>
      <xdr:rowOff>142876</xdr:rowOff>
    </xdr:from>
    <xdr:to>
      <xdr:col>24</xdr:col>
      <xdr:colOff>341774</xdr:colOff>
      <xdr:row>10</xdr:row>
      <xdr:rowOff>38326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F96F93A-EC72-4F01-8380-8B6356D85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400049</xdr:colOff>
      <xdr:row>11</xdr:row>
      <xdr:rowOff>85725</xdr:rowOff>
    </xdr:from>
    <xdr:to>
      <xdr:col>24</xdr:col>
      <xdr:colOff>370349</xdr:colOff>
      <xdr:row>27</xdr:row>
      <xdr:rowOff>114525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A57DEC0-8697-4014-A55C-8AC34639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342900</xdr:colOff>
      <xdr:row>29</xdr:row>
      <xdr:rowOff>76200</xdr:rowOff>
    </xdr:from>
    <xdr:to>
      <xdr:col>24</xdr:col>
      <xdr:colOff>313200</xdr:colOff>
      <xdr:row>45</xdr:row>
      <xdr:rowOff>105000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4C06396-497A-4F06-8373-35FBF0561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76200</xdr:colOff>
      <xdr:row>1</xdr:row>
      <xdr:rowOff>9524</xdr:rowOff>
    </xdr:from>
    <xdr:to>
      <xdr:col>1</xdr:col>
      <xdr:colOff>1752600</xdr:colOff>
      <xdr:row>7</xdr:row>
      <xdr:rowOff>85726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år">
              <a:extLst>
                <a:ext uri="{FF2B5EF4-FFF2-40B4-BE49-F238E27FC236}">
                  <a16:creationId xmlns:a16="http://schemas.microsoft.com/office/drawing/2014/main" id="{8AFCA3EF-4121-42D8-AF5C-B2B4AE9841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161924"/>
              <a:ext cx="1905000" cy="22860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104774</xdr:colOff>
      <xdr:row>7</xdr:row>
      <xdr:rowOff>171449</xdr:rowOff>
    </xdr:from>
    <xdr:to>
      <xdr:col>1</xdr:col>
      <xdr:colOff>1704975</xdr:colOff>
      <xdr:row>20</xdr:row>
      <xdr:rowOff>9524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Region 3">
              <a:extLst>
                <a:ext uri="{FF2B5EF4-FFF2-40B4-BE49-F238E27FC236}">
                  <a16:creationId xmlns:a16="http://schemas.microsoft.com/office/drawing/2014/main" id="{C05FCC8D-04E8-43E4-A150-2E738DE810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4" y="2533649"/>
              <a:ext cx="1828801" cy="2066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104775</xdr:colOff>
      <xdr:row>20</xdr:row>
      <xdr:rowOff>47625</xdr:rowOff>
    </xdr:from>
    <xdr:to>
      <xdr:col>1</xdr:col>
      <xdr:colOff>1685925</xdr:colOff>
      <xdr:row>46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ommune">
              <a:extLst>
                <a:ext uri="{FF2B5EF4-FFF2-40B4-BE49-F238E27FC236}">
                  <a16:creationId xmlns:a16="http://schemas.microsoft.com/office/drawing/2014/main" id="{02781FF0-C90F-4A08-9AFA-FC7FC8455D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" y="4638675"/>
              <a:ext cx="1809750" cy="44291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0.02142</cdr:x>
      <cdr:y>0.96467</cdr:y>
    </cdr:from>
    <cdr:to>
      <cdr:x>0.14369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485309BF-8EF9-4885-8AEE-116452F36FEA}"/>
            </a:ext>
          </a:extLst>
        </cdr:cNvPr>
        <cdr:cNvSpPr txBox="1"/>
      </cdr:nvSpPr>
      <cdr:spPr>
        <a:xfrm xmlns:a="http://schemas.openxmlformats.org/drawingml/2006/main">
          <a:off x="107950" y="2778241"/>
          <a:ext cx="616259" cy="10175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50">
              <a:solidFill>
                <a:schemeClr val="bg2">
                  <a:lumMod val="50000"/>
                </a:schemeClr>
              </a:solidFill>
            </a:rPr>
            <a:t>Kilde: TINE Råvare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0</xdr:row>
      <xdr:rowOff>85726</xdr:rowOff>
    </xdr:from>
    <xdr:to>
      <xdr:col>16</xdr:col>
      <xdr:colOff>323850</xdr:colOff>
      <xdr:row>0</xdr:row>
      <xdr:rowOff>647700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">
              <a:extLst>
                <a:ext uri="{FF2B5EF4-FFF2-40B4-BE49-F238E27FC236}">
                  <a16:creationId xmlns:a16="http://schemas.microsoft.com/office/drawing/2014/main" id="{C1291F7C-13BD-40D8-A101-DE54043E3E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49" y="85726"/>
              <a:ext cx="8048626" cy="561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171449</xdr:colOff>
      <xdr:row>0</xdr:row>
      <xdr:rowOff>38100</xdr:rowOff>
    </xdr:from>
    <xdr:to>
      <xdr:col>15</xdr:col>
      <xdr:colOff>400050</xdr:colOff>
      <xdr:row>0</xdr:row>
      <xdr:rowOff>571500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 1">
              <a:extLst>
                <a:ext uri="{FF2B5EF4-FFF2-40B4-BE49-F238E27FC236}">
                  <a16:creationId xmlns:a16="http://schemas.microsoft.com/office/drawing/2014/main" id="{DBD9E6E3-8416-4A92-A89A-71B3DC4B98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38100"/>
              <a:ext cx="8296276" cy="533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657225</xdr:colOff>
      <xdr:row>6</xdr:row>
      <xdr:rowOff>57150</xdr:rowOff>
    </xdr:from>
    <xdr:to>
      <xdr:col>34</xdr:col>
      <xdr:colOff>427567</xdr:colOff>
      <xdr:row>20</xdr:row>
      <xdr:rowOff>26458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 5">
              <a:extLst>
                <a:ext uri="{FF2B5EF4-FFF2-40B4-BE49-F238E27FC236}">
                  <a16:creationId xmlns:a16="http://schemas.microsoft.com/office/drawing/2014/main" id="{B2A55BFC-325A-4A1E-A739-189E7A5C94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33434" y="973667"/>
              <a:ext cx="1827742" cy="2101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130176</xdr:colOff>
      <xdr:row>0</xdr:row>
      <xdr:rowOff>20108</xdr:rowOff>
    </xdr:from>
    <xdr:to>
      <xdr:col>17</xdr:col>
      <xdr:colOff>333375</xdr:colOff>
      <xdr:row>0</xdr:row>
      <xdr:rowOff>590550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 2">
              <a:extLst>
                <a:ext uri="{FF2B5EF4-FFF2-40B4-BE49-F238E27FC236}">
                  <a16:creationId xmlns:a16="http://schemas.microsoft.com/office/drawing/2014/main" id="{75738BE6-5FA8-4641-91B5-09F5500BA73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176" y="20108"/>
              <a:ext cx="8137524" cy="57044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9525</xdr:rowOff>
    </xdr:from>
    <xdr:to>
      <xdr:col>19</xdr:col>
      <xdr:colOff>190499</xdr:colOff>
      <xdr:row>0</xdr:row>
      <xdr:rowOff>552450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 7">
              <a:extLst>
                <a:ext uri="{FF2B5EF4-FFF2-40B4-BE49-F238E27FC236}">
                  <a16:creationId xmlns:a16="http://schemas.microsoft.com/office/drawing/2014/main" id="{A9C44D3A-7417-46DE-9051-D199C2CB60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9525"/>
              <a:ext cx="8658225" cy="542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38100</xdr:rowOff>
    </xdr:from>
    <xdr:to>
      <xdr:col>18</xdr:col>
      <xdr:colOff>342899</xdr:colOff>
      <xdr:row>0</xdr:row>
      <xdr:rowOff>571500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on 8">
              <a:extLst>
                <a:ext uri="{FF2B5EF4-FFF2-40B4-BE49-F238E27FC236}">
                  <a16:creationId xmlns:a16="http://schemas.microsoft.com/office/drawing/2014/main" id="{FEFCA104-E738-4433-8A4A-6D9959A655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4" y="38100"/>
              <a:ext cx="8372475" cy="533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171449</xdr:colOff>
      <xdr:row>0</xdr:row>
      <xdr:rowOff>57150</xdr:rowOff>
    </xdr:from>
    <xdr:to>
      <xdr:col>18</xdr:col>
      <xdr:colOff>228600</xdr:colOff>
      <xdr:row>0</xdr:row>
      <xdr:rowOff>581025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on 6">
              <a:extLst>
                <a:ext uri="{FF2B5EF4-FFF2-40B4-BE49-F238E27FC236}">
                  <a16:creationId xmlns:a16="http://schemas.microsoft.com/office/drawing/2014/main" id="{F80FDE6D-F495-4E8B-9306-0CEF358B10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49" y="57150"/>
              <a:ext cx="8648701" cy="523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76200</xdr:rowOff>
    </xdr:from>
    <xdr:to>
      <xdr:col>12</xdr:col>
      <xdr:colOff>66675</xdr:colOff>
      <xdr:row>17</xdr:row>
      <xdr:rowOff>44450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on 4">
              <a:extLst>
                <a:ext uri="{FF2B5EF4-FFF2-40B4-BE49-F238E27FC236}">
                  <a16:creationId xmlns:a16="http://schemas.microsoft.com/office/drawing/2014/main" id="{E65BEA3E-51A1-4AB2-9178-40C93BF84B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3625" y="533400"/>
              <a:ext cx="18288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123825</xdr:colOff>
      <xdr:row>8</xdr:row>
      <xdr:rowOff>104775</xdr:rowOff>
    </xdr:from>
    <xdr:to>
      <xdr:col>15</xdr:col>
      <xdr:colOff>361950</xdr:colOff>
      <xdr:row>21</xdr:row>
      <xdr:rowOff>82550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ommune 1">
              <a:extLst>
                <a:ext uri="{FF2B5EF4-FFF2-40B4-BE49-F238E27FC236}">
                  <a16:creationId xmlns:a16="http://schemas.microsoft.com/office/drawing/2014/main" id="{4D2785CA-7CE8-4A51-A4E2-8D3C09F189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00475" y="1323975"/>
              <a:ext cx="18288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304800</xdr:colOff>
      <xdr:row>5</xdr:row>
      <xdr:rowOff>47625</xdr:rowOff>
    </xdr:from>
    <xdr:to>
      <xdr:col>52</xdr:col>
      <xdr:colOff>76200</xdr:colOff>
      <xdr:row>18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 5">
              <a:extLst>
                <a:ext uri="{FF2B5EF4-FFF2-40B4-BE49-F238E27FC236}">
                  <a16:creationId xmlns:a16="http://schemas.microsoft.com/office/drawing/2014/main" id="{24B88EAE-016B-437B-A0BB-BD13C2126C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116675" y="809625"/>
              <a:ext cx="18288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45</xdr:col>
      <xdr:colOff>47625</xdr:colOff>
      <xdr:row>3</xdr:row>
      <xdr:rowOff>104775</xdr:rowOff>
    </xdr:from>
    <xdr:to>
      <xdr:col>48</xdr:col>
      <xdr:colOff>609600</xdr:colOff>
      <xdr:row>17</xdr:row>
      <xdr:rowOff>73025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kommune 2">
              <a:extLst>
                <a:ext uri="{FF2B5EF4-FFF2-40B4-BE49-F238E27FC236}">
                  <a16:creationId xmlns:a16="http://schemas.microsoft.com/office/drawing/2014/main" id="{4BE0AC2E-CB45-4B6A-A7BC-C09C6EE93E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373475" y="561975"/>
              <a:ext cx="2362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54</xdr:row>
      <xdr:rowOff>0</xdr:rowOff>
    </xdr:from>
    <xdr:to>
      <xdr:col>14</xdr:col>
      <xdr:colOff>285750</xdr:colOff>
      <xdr:row>72</xdr:row>
      <xdr:rowOff>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7FCBCF7-76F6-4B3E-A159-DE12020B0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381000</xdr:colOff>
      <xdr:row>54</xdr:row>
      <xdr:rowOff>28575</xdr:rowOff>
    </xdr:from>
    <xdr:to>
      <xdr:col>28</xdr:col>
      <xdr:colOff>57150</xdr:colOff>
      <xdr:row>72</xdr:row>
      <xdr:rowOff>28575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C020610-C314-4E99-8CDC-24DC8CBF3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0.001</cdr:x>
      <cdr:y>0.93007</cdr:y>
    </cdr:from>
    <cdr:to>
      <cdr:x>0.07792</cdr:x>
      <cdr:y>0.9965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42B96F1-F10E-45A4-B4A9-6D2E9ED5BA46}"/>
            </a:ext>
          </a:extLst>
        </cdr:cNvPr>
        <cdr:cNvSpPr txBox="1"/>
      </cdr:nvSpPr>
      <cdr:spPr>
        <a:xfrm xmlns:a="http://schemas.openxmlformats.org/drawingml/2006/main">
          <a:off x="9526" y="2533650"/>
          <a:ext cx="733425" cy="180975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0.00619</cdr:x>
      <cdr:y>0.9346</cdr:y>
    </cdr:from>
    <cdr:to>
      <cdr:x>0.08454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6FF6117A-77B6-462C-905F-7180FC6EFD24}"/>
            </a:ext>
          </a:extLst>
        </cdr:cNvPr>
        <cdr:cNvSpPr txBox="1"/>
      </cdr:nvSpPr>
      <cdr:spPr>
        <a:xfrm xmlns:a="http://schemas.openxmlformats.org/drawingml/2006/main" rot="10800000" flipV="1">
          <a:off x="57151" y="2278925"/>
          <a:ext cx="723900" cy="159475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0.00093</cdr:x>
      <cdr:y>0.94495</cdr:y>
    </cdr:from>
    <cdr:to>
      <cdr:x>0.07769</cdr:x>
      <cdr:y>0.99816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6FF6117A-77B6-462C-905F-7180FC6EFD24}"/>
            </a:ext>
          </a:extLst>
        </cdr:cNvPr>
        <cdr:cNvSpPr txBox="1"/>
      </cdr:nvSpPr>
      <cdr:spPr>
        <a:xfrm xmlns:a="http://schemas.openxmlformats.org/drawingml/2006/main">
          <a:off x="8895" y="2943225"/>
          <a:ext cx="734056" cy="165720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5</xdr:row>
      <xdr:rowOff>0</xdr:rowOff>
    </xdr:from>
    <xdr:to>
      <xdr:col>16</xdr:col>
      <xdr:colOff>380999</xdr:colOff>
      <xdr:row>33</xdr:row>
      <xdr:rowOff>123825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0BF4EB7-91EF-455E-88F2-2AAFA6040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45894</xdr:colOff>
      <xdr:row>35</xdr:row>
      <xdr:rowOff>0</xdr:rowOff>
    </xdr:from>
    <xdr:to>
      <xdr:col>16</xdr:col>
      <xdr:colOff>397020</xdr:colOff>
      <xdr:row>64</xdr:row>
      <xdr:rowOff>19050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23196EF-BF50-4DE5-ACCF-E01175A56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26845</xdr:colOff>
      <xdr:row>65</xdr:row>
      <xdr:rowOff>9525</xdr:rowOff>
    </xdr:from>
    <xdr:to>
      <xdr:col>16</xdr:col>
      <xdr:colOff>409576</xdr:colOff>
      <xdr:row>94</xdr:row>
      <xdr:rowOff>38100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B1EDDEB-D82E-4666-811F-0F065DD39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85725</xdr:colOff>
      <xdr:row>5</xdr:row>
      <xdr:rowOff>1</xdr:rowOff>
    </xdr:from>
    <xdr:to>
      <xdr:col>32</xdr:col>
      <xdr:colOff>384403</xdr:colOff>
      <xdr:row>34</xdr:row>
      <xdr:rowOff>9526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CB5F543-A4AA-493B-94D6-AAA57B5F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66675</xdr:colOff>
      <xdr:row>34</xdr:row>
      <xdr:rowOff>141514</xdr:rowOff>
    </xdr:from>
    <xdr:to>
      <xdr:col>32</xdr:col>
      <xdr:colOff>390524</xdr:colOff>
      <xdr:row>64</xdr:row>
      <xdr:rowOff>9524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AD9AFCC-7C4C-4C52-8691-14EA280BA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38100</xdr:colOff>
      <xdr:row>65</xdr:row>
      <xdr:rowOff>1361</xdr:rowOff>
    </xdr:from>
    <xdr:to>
      <xdr:col>32</xdr:col>
      <xdr:colOff>400050</xdr:colOff>
      <xdr:row>93</xdr:row>
      <xdr:rowOff>133349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0026B80-1B78-4127-B38A-57F1407BF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0</xdr:colOff>
      <xdr:row>5</xdr:row>
      <xdr:rowOff>47625</xdr:rowOff>
    </xdr:from>
    <xdr:to>
      <xdr:col>40</xdr:col>
      <xdr:colOff>9525</xdr:colOff>
      <xdr:row>34</xdr:row>
      <xdr:rowOff>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89CAE5F-78B0-43FC-8AD8-F3752310A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28575</xdr:colOff>
      <xdr:row>34</xdr:row>
      <xdr:rowOff>142874</xdr:rowOff>
    </xdr:from>
    <xdr:to>
      <xdr:col>40</xdr:col>
      <xdr:colOff>28575</xdr:colOff>
      <xdr:row>64</xdr:row>
      <xdr:rowOff>28574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48E4865-890D-437D-8B7F-9D863A04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0.02368</cdr:x>
      <cdr:y>0.92427</cdr:y>
    </cdr:from>
    <cdr:to>
      <cdr:x>0.11053</cdr:x>
      <cdr:y>0.99223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FF85754-BBE4-49E3-AC65-865AF82706C3}"/>
            </a:ext>
          </a:extLst>
        </cdr:cNvPr>
        <cdr:cNvSpPr txBox="1"/>
      </cdr:nvSpPr>
      <cdr:spPr>
        <a:xfrm xmlns:a="http://schemas.openxmlformats.org/drawingml/2006/main">
          <a:off x="85726" y="4533900"/>
          <a:ext cx="314325" cy="33337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bg1">
              <a:lumMod val="95000"/>
            </a:schemeClr>
          </a:solidFill>
        </a:ln>
      </cdr:spPr>
      <cdr:txBody>
        <a:bodyPr xmlns:a="http://schemas.openxmlformats.org/drawingml/2006/main" vertOverflow="clip" wrap="square" lIns="0" tIns="0" rIns="0" bIns="0" rtlCol="0" anchor="ctr" anchorCtr="1">
          <a:noAutofit/>
        </a:bodyPr>
        <a:lstStyle xmlns:a="http://schemas.openxmlformats.org/drawingml/2006/main"/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0.01672</cdr:x>
      <cdr:y>0.92935</cdr:y>
    </cdr:from>
    <cdr:to>
      <cdr:x>0.10382</cdr:x>
      <cdr:y>0.99679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42B96F1-F10E-45A4-B4A9-6D2E9ED5BA46}"/>
            </a:ext>
          </a:extLst>
        </cdr:cNvPr>
        <cdr:cNvSpPr txBox="1"/>
      </cdr:nvSpPr>
      <cdr:spPr>
        <a:xfrm xmlns:a="http://schemas.openxmlformats.org/drawingml/2006/main">
          <a:off x="60325" y="4594225"/>
          <a:ext cx="314325" cy="33337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bg1">
              <a:lumMod val="95000"/>
            </a:schemeClr>
          </a:solidFill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0.02068</cdr:x>
      <cdr:y>0.92134</cdr:y>
    </cdr:from>
    <cdr:to>
      <cdr:x>0.10256</cdr:x>
      <cdr:y>0.98904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42B96F1-F10E-45A4-B4A9-6D2E9ED5BA46}"/>
            </a:ext>
          </a:extLst>
        </cdr:cNvPr>
        <cdr:cNvSpPr txBox="1"/>
      </cdr:nvSpPr>
      <cdr:spPr>
        <a:xfrm xmlns:a="http://schemas.openxmlformats.org/drawingml/2006/main">
          <a:off x="79375" y="4537075"/>
          <a:ext cx="314325" cy="33337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bg1">
              <a:lumMod val="95000"/>
            </a:schemeClr>
          </a:solidFill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" refreshedDate="44599.886364120372" createdVersion="7" refreshedVersion="7" minRefreshableVersion="3" recordCount="1026" xr:uid="{F965B01D-C37A-4166-9786-DD8345DCB011}">
  <cacheSource type="worksheet">
    <worksheetSource name="Tab_base"/>
  </cacheSource>
  <cacheFields count="7">
    <cacheField name="Region" numFmtId="0">
      <sharedItems count="9">
        <s v="Trondheim"/>
        <s v="Inn-Trøndelag"/>
        <s v="Namdalsregionen"/>
        <s v="Orkdalsregionen"/>
        <s v="Fosenregionen"/>
        <s v="Trøndelag Sør"/>
        <s v="Værnesregionen"/>
        <s v="Trøndelag" u="1"/>
        <s v="Nordmøre og Romsdal" u="1"/>
      </sharedItems>
    </cacheField>
    <cacheField name="knr kommune" numFmtId="0">
      <sharedItems count="51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  <s v="1506 Molde" u="1"/>
        <s v="1566 Surnadal" u="1"/>
        <s v="1573 Smøla" u="1"/>
        <s v="1579 Hustadvika" u="1"/>
        <s v="1539 Rauma" u="1"/>
        <s v="1547 Aukra" u="1"/>
        <s v="1535 Vestnes" u="1"/>
        <s v="1576 Aure" u="1"/>
        <s v="1505 Kristiansund" u="1"/>
        <s v="1560 Tingvoll" u="1"/>
        <s v="1554 Averøy" u="1"/>
        <s v="1563 Sunndal" u="1"/>
        <s v="1557 Gjemnes" u="1"/>
      </sharedItems>
    </cacheField>
    <cacheField name="kommune" numFmtId="0">
      <sharedItems count="38">
        <s v="Trondheim"/>
        <s v="Steinkjer"/>
        <s v="Namsos"/>
        <s v="Frøya"/>
        <s v="Osen"/>
        <s v="Oppdal"/>
        <s v="Rennebu"/>
        <s v="Røros"/>
        <s v="Holtålen"/>
        <s v="Midtre Gauldal"/>
        <s v="Melhus"/>
        <s v="Skaun"/>
        <s v="Malvik"/>
        <s v="Selbu"/>
        <s v="Tydal"/>
        <s v="Meråker"/>
        <s v="Stjørdal"/>
        <s v="Frosta"/>
        <s v="Levanger"/>
        <s v="Verdal"/>
        <s v="Snåsa"/>
        <s v="Lierne"/>
        <s v="Røyrvik"/>
        <s v="Namskogan"/>
        <s v="Grong"/>
        <s v="Høylandet"/>
        <s v="Overhalla"/>
        <s v="Flatanger"/>
        <s v="Leka"/>
        <s v="Inderøy"/>
        <s v="Indre Fosen"/>
        <s v="Heim"/>
        <s v="Hitra"/>
        <s v="Ørland"/>
        <s v="Åfjord"/>
        <s v="Orkland"/>
        <s v="Nærøysund"/>
        <s v="Rindal"/>
      </sharedItems>
    </cacheField>
    <cacheField name="år" numFmtId="0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</cacheField>
    <cacheField name="leverandører" numFmtId="3">
      <sharedItems containsSemiMixedTypes="0" containsString="0" containsNumber="1" containsInteger="1" minValue="1" maxValue="427"/>
    </cacheField>
    <cacheField name="melkeleveranse" numFmtId="3">
      <sharedItems containsSemiMixedTypes="0" containsString="0" containsNumber="1" minValue="281.24299999999999" maxValue="35500"/>
    </cacheField>
    <cacheField name="gjennomsnitt" numFmtId="3">
      <sharedItems containsSemiMixedTypes="0" containsString="0" containsNumber="1" minValue="46.1875" maxValue="367.67423529411769"/>
    </cacheField>
  </cacheFields>
  <extLst>
    <ext xmlns:x14="http://schemas.microsoft.com/office/spreadsheetml/2009/9/main" uri="{725AE2AE-9491-48be-B2B4-4EB974FC3084}">
      <x14:pivotCacheDefinition pivotCacheId="807072749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0.61283784722" backgroundQuery="1" createdVersion="7" refreshedVersion="7" minRefreshableVersion="3" recordCount="0" supportSubquery="1" supportAdvancedDrill="1" xr:uid="{2B0E5D48-2A3D-4EE3-B5DD-D13F829434AC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leveranse]" caption="Sum leveranse" numFmtId="0" hierarchy="8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1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0.61186921296" backgroundQuery="1" createdVersion="7" refreshedVersion="7" minRefreshableVersion="3" recordCount="0" supportSubquery="1" supportAdvancedDrill="1" xr:uid="{2F62F00E-A7CB-4238-A93D-37A8EE3571B5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prod]" caption="Sum prod" numFmtId="0" hierarchy="9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1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32785300928" backgroundQuery="1" createdVersion="7" refreshedVersion="7" minRefreshableVersion="3" recordCount="0" supportSubquery="1" supportAdvancedDrill="1" xr:uid="{9DA38C2C-D9BF-4712-BCE4-766117961CC5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2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2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2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32785879628" backgroundQuery="1" createdVersion="7" refreshedVersion="7" minRefreshableVersion="3" recordCount="0" supportSubquery="1" supportAdvancedDrill="1" xr:uid="{748CFAFD-0183-4914-8535-5AB0F120F92C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leveranse]" caption="Sum leveranse" numFmtId="0" hierarchy="8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32786458336" backgroundQuery="1" createdVersion="7" refreshedVersion="7" minRefreshableVersion="3" recordCount="0" supportSubquery="1" supportAdvancedDrill="1" xr:uid="{46851030-6829-45BC-9936-853F75787B70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32787037037" backgroundQuery="1" createdVersion="7" refreshedVersion="7" minRefreshableVersion="3" recordCount="0" supportSubquery="1" supportAdvancedDrill="1" xr:uid="{4CADD45A-0687-4331-B408-6B3DD01BDF84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2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2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2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32787615737" backgroundQuery="1" createdVersion="7" refreshedVersion="7" minRefreshableVersion="3" recordCount="0" supportSubquery="1" supportAdvancedDrill="1" xr:uid="{1C9FF19B-F404-4C85-99DD-15CF4FAADCEA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leveranse]" caption="Sum leveranse" numFmtId="0" hierarchy="8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32788194445" backgroundQuery="1" createdVersion="7" refreshedVersion="7" minRefreshableVersion="3" recordCount="0" supportSubquery="1" supportAdvancedDrill="1" xr:uid="{01E62E03-8246-4610-8998-97C2E07BEA41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59050810187" backgroundQuery="1" createdVersion="7" refreshedVersion="7" minRefreshableVersion="3" recordCount="0" supportSubquery="1" supportAdvancedDrill="1" xr:uid="{7C058384-AC28-4A93-A991-1A4065941D3D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2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2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2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59051504626" backgroundQuery="1" createdVersion="7" refreshedVersion="7" minRefreshableVersion="3" recordCount="0" supportSubquery="1" supportAdvancedDrill="1" xr:uid="{120E3636-6B53-4376-AA7B-ACDFD4E0CCD7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leveranse]" caption="Sum leveranse" numFmtId="0" hierarchy="8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1.877384490741" backgroundQuery="1" createdVersion="7" refreshedVersion="7" minRefreshableVersion="3" recordCount="0" supportSubquery="1" supportAdvancedDrill="1" xr:uid="{54BAA49F-ECCB-4411-BDC8-1094201D68AD}">
  <cacheSource type="external" connectionId="2"/>
  <cacheFields count="4"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  <cacheField name="[Measures].[Gj.snitt]" caption="Gj.snitt" numFmtId="0" hierarchy="7" level="32767"/>
    <cacheField name="[Tab_base].[kommune].[kommune]" caption="kommune" numFmtId="0" hierarchy="2" level="1">
      <sharedItems count="38">
        <s v="Indre Fosen"/>
        <s v="Osen"/>
        <s v="Ørland"/>
        <s v="Åfjord"/>
        <s v="Inderøy"/>
        <s v="Levanger"/>
        <s v="Snåsa"/>
        <s v="Steinkjer"/>
        <s v="Verdal"/>
        <s v="Flatanger"/>
        <s v="Grong"/>
        <s v="Høylandet"/>
        <s v="Leka"/>
        <s v="Lierne"/>
        <s v="Namskogan"/>
        <s v="Namsos"/>
        <s v="Nærøysund"/>
        <s v="Overhalla"/>
        <s v="Røyrvik"/>
        <s v="Frøya"/>
        <s v="Heim"/>
        <s v="Hitra"/>
        <s v="Orkland"/>
        <s v="Rindal"/>
        <s v="Skaun"/>
        <s v="Trondheim"/>
        <s v="Holtålen"/>
        <s v="Melhus"/>
        <s v="Midtre Gauldal"/>
        <s v="Oppdal"/>
        <s v="Rennebu"/>
        <s v="Røros"/>
        <s v="Frosta"/>
        <s v="Malvik"/>
        <s v="Meråker"/>
        <s v="Selbu"/>
        <s v="Stjørdal"/>
        <s v="Ty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2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59052083334" backgroundQuery="1" createdVersion="7" refreshedVersion="7" minRefreshableVersion="3" recordCount="0" supportSubquery="1" supportAdvancedDrill="1" xr:uid="{BF9E7A56-4E8B-45CD-89AE-110A4EFB62BA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71267361111" backgroundQuery="1" createdVersion="7" refreshedVersion="7" minRefreshableVersion="3" recordCount="0" supportSubquery="1" supportAdvancedDrill="1" xr:uid="{F1DD2A7F-D35D-43C0-8273-5AB88C3E8E09}">
  <cacheSource type="external" connectionId="2"/>
  <cacheFields count="4"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  <cacheField name="[Tab_base].[kommune].[kommune]" caption="kommune" numFmtId="0" hierarchy="2" level="1">
      <sharedItems count="38">
        <s v="Indre Fosen"/>
        <s v="Osen"/>
        <s v="Ørland"/>
        <s v="Åfjord"/>
        <s v="Inderøy"/>
        <s v="Levanger"/>
        <s v="Snåsa"/>
        <s v="Steinkjer"/>
        <s v="Verdal"/>
        <s v="Flatanger"/>
        <s v="Grong"/>
        <s v="Høylandet"/>
        <s v="Leka"/>
        <s v="Lierne"/>
        <s v="Namskogan"/>
        <s v="Namsos"/>
        <s v="Nærøysund"/>
        <s v="Overhalla"/>
        <s v="Røyrvik"/>
        <s v="Frøya"/>
        <s v="Heim"/>
        <s v="Hitra"/>
        <s v="Orkland"/>
        <s v="Rindal"/>
        <s v="Skaun"/>
        <s v="Trondheim"/>
        <s v="Holtålen"/>
        <s v="Melhus"/>
        <s v="Midtre Gauldal"/>
        <s v="Oppdal"/>
        <s v="Rennebu"/>
        <s v="Røros"/>
        <s v="Frosta"/>
        <s v="Malvik"/>
        <s v="Meråker"/>
        <s v="Selbu"/>
        <s v="Stjørdal"/>
        <s v="Tydal"/>
      </sharedItems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71267939812" backgroundQuery="1" createdVersion="7" refreshedVersion="7" minRefreshableVersion="3" recordCount="0" supportSubquery="1" supportAdvancedDrill="1" xr:uid="{D201B6C6-6CD2-4571-86FB-39A5AE96A613}">
  <cacheSource type="external" connectionId="2"/>
  <cacheFields count="4"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  <cacheField name="[Tab_base].[kommune].[kommune]" caption="kommune" numFmtId="0" hierarchy="2" level="1">
      <sharedItems count="38">
        <s v="Indre Fosen"/>
        <s v="Osen"/>
        <s v="Ørland"/>
        <s v="Åfjord"/>
        <s v="Inderøy"/>
        <s v="Levanger"/>
        <s v="Snåsa"/>
        <s v="Steinkjer"/>
        <s v="Verdal"/>
        <s v="Flatanger"/>
        <s v="Grong"/>
        <s v="Høylandet"/>
        <s v="Leka"/>
        <s v="Lierne"/>
        <s v="Namskogan"/>
        <s v="Namsos"/>
        <s v="Nærøysund"/>
        <s v="Overhalla"/>
        <s v="Røyrvik"/>
        <s v="Frøya"/>
        <s v="Heim"/>
        <s v="Hitra"/>
        <s v="Orkland"/>
        <s v="Rindal"/>
        <s v="Skaun"/>
        <s v="Trondheim"/>
        <s v="Holtålen"/>
        <s v="Melhus"/>
        <s v="Midtre Gauldal"/>
        <s v="Oppdal"/>
        <s v="Rennebu"/>
        <s v="Røros"/>
        <s v="Frosta"/>
        <s v="Malvik"/>
        <s v="Meråker"/>
        <s v="Selbu"/>
        <s v="Stjørdal"/>
        <s v="Tydal"/>
      </sharedItems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leveranse]" caption="Sum leveranse" numFmtId="0" hierarchy="8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71268518519" backgroundQuery="1" createdVersion="7" refreshedVersion="7" minRefreshableVersion="3" recordCount="0" supportSubquery="1" supportAdvancedDrill="1" xr:uid="{AD087D61-020F-4649-93D9-8AA26A0091F2}">
  <cacheSource type="external" connectionId="2"/>
  <cacheFields count="4"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  <cacheField name="[Tab_base].[kommune].[kommune]" caption="kommune" numFmtId="0" hierarchy="2" level="1">
      <sharedItems count="38">
        <s v="Indre Fosen"/>
        <s v="Osen"/>
        <s v="Ørland"/>
        <s v="Åfjord"/>
        <s v="Inderøy"/>
        <s v="Levanger"/>
        <s v="Snåsa"/>
        <s v="Steinkjer"/>
        <s v="Verdal"/>
        <s v="Flatanger"/>
        <s v="Grong"/>
        <s v="Høylandet"/>
        <s v="Leka"/>
        <s v="Lierne"/>
        <s v="Namskogan"/>
        <s v="Namsos"/>
        <s v="Nærøysund"/>
        <s v="Overhalla"/>
        <s v="Røyrvik"/>
        <s v="Frøya"/>
        <s v="Heim"/>
        <s v="Hitra"/>
        <s v="Orkland"/>
        <s v="Rindal"/>
        <s v="Skaun"/>
        <s v="Trondheim"/>
        <s v="Holtålen"/>
        <s v="Melhus"/>
        <s v="Midtre Gauldal"/>
        <s v="Oppdal"/>
        <s v="Rennebu"/>
        <s v="Røros"/>
        <s v="Frosta"/>
        <s v="Malvik"/>
        <s v="Meråker"/>
        <s v="Selbu"/>
        <s v="Stjørdal"/>
        <s v="Tydal"/>
      </sharedItems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71268634258" backgroundQuery="1" createdVersion="7" refreshedVersion="7" minRefreshableVersion="3" recordCount="0" supportSubquery="1" supportAdvancedDrill="1" xr:uid="{873DFB04-52F5-4BA3-9618-DD2E3F7578D3}">
  <cacheSource type="external" connectionId="2"/>
  <cacheFields count="1">
    <cacheField name="[Tab_base].[Region].[Region]" caption="Region" numFmtId="0" level="1">
      <sharedItems containsSemiMixedTypes="0" containsNonDate="0" containsString="0"/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0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7126909722" backgroundQuery="1" createdVersion="7" refreshedVersion="7" minRefreshableVersion="3" recordCount="0" supportSubquery="1" supportAdvancedDrill="1" xr:uid="{A4CE86FA-A599-4080-A280-DAC3B0E17884}">
  <cacheSource type="external" connectionId="2"/>
  <cacheFields count="4"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  <cacheField name="[Tab_base].[kommune].[kommune]" caption="kommune" numFmtId="0" hierarchy="2" level="1">
      <sharedItems count="38">
        <s v="Indre Fosen"/>
        <s v="Osen"/>
        <s v="Ørland"/>
        <s v="Åfjord"/>
        <s v="Inderøy"/>
        <s v="Levanger"/>
        <s v="Snåsa"/>
        <s v="Steinkjer"/>
        <s v="Verdal"/>
        <s v="Flatanger"/>
        <s v="Grong"/>
        <s v="Høylandet"/>
        <s v="Leka"/>
        <s v="Lierne"/>
        <s v="Namskogan"/>
        <s v="Namsos"/>
        <s v="Nærøysund"/>
        <s v="Overhalla"/>
        <s v="Røyrvik"/>
        <s v="Frøya"/>
        <s v="Heim"/>
        <s v="Hitra"/>
        <s v="Orkland"/>
        <s v="Rindal"/>
        <s v="Skaun"/>
        <s v="Trondheim"/>
        <s v="Holtålen"/>
        <s v="Melhus"/>
        <s v="Midtre Gauldal"/>
        <s v="Oppdal"/>
        <s v="Rennebu"/>
        <s v="Røros"/>
        <s v="Frosta"/>
        <s v="Malvik"/>
        <s v="Meråker"/>
        <s v="Selbu"/>
        <s v="Stjørdal"/>
        <s v="Tydal"/>
      </sharedItems>
    </cacheField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2021"/>
        <n v="1996" u="1"/>
        <n v="1997" u="1"/>
        <n v="1998" u="1"/>
        <n v="1999" u="1"/>
        <n v="2000" u="1"/>
        <n v="2001" u="1"/>
        <n v="2002" u="1"/>
        <n v="2003" u="1"/>
        <n v="2004" u="1"/>
        <n v="2005" u="1"/>
        <n v="2006" u="1"/>
        <n v="2007" u="1"/>
        <n v="2008" u="1"/>
        <n v="2009" u="1"/>
        <n v="2010" u="1"/>
        <n v="2011" u="1"/>
        <n v="2012" u="1"/>
        <n v="2013" u="1"/>
        <n v="2014" u="1"/>
        <n v="2015" u="1"/>
        <n v="2016" u="1"/>
        <n v="2017" u="1"/>
        <n v="2018" u="1"/>
        <n v="2019" u="1"/>
        <n v="2020" u="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1]"/>
            <x15:cachedUniqueName index="2" name="[Tab_base].[år].&amp;[1996]"/>
            <x15:cachedUniqueName index="3" name="[Tab_base].[år].&amp;[1997]"/>
            <x15:cachedUniqueName index="4" name="[Tab_base].[år].&amp;[1998]"/>
            <x15:cachedUniqueName index="5" name="[Tab_base].[år].&amp;[1999]"/>
            <x15:cachedUniqueName index="6" name="[Tab_base].[år].&amp;[2000]"/>
            <x15:cachedUniqueName index="7" name="[Tab_base].[år].&amp;[2001]"/>
            <x15:cachedUniqueName index="8" name="[Tab_base].[år].&amp;[2002]"/>
            <x15:cachedUniqueName index="9" name="[Tab_base].[år].&amp;[2003]"/>
            <x15:cachedUniqueName index="10" name="[Tab_base].[år].&amp;[2004]"/>
            <x15:cachedUniqueName index="11" name="[Tab_base].[år].&amp;[2005]"/>
            <x15:cachedUniqueName index="12" name="[Tab_base].[år].&amp;[2006]"/>
            <x15:cachedUniqueName index="13" name="[Tab_base].[år].&amp;[2007]"/>
            <x15:cachedUniqueName index="14" name="[Tab_base].[år].&amp;[2008]"/>
            <x15:cachedUniqueName index="15" name="[Tab_base].[år].&amp;[2009]"/>
            <x15:cachedUniqueName index="16" name="[Tab_base].[år].&amp;[2010]"/>
            <x15:cachedUniqueName index="17" name="[Tab_base].[år].&amp;[2011]"/>
            <x15:cachedUniqueName index="18" name="[Tab_base].[år].&amp;[2012]"/>
            <x15:cachedUniqueName index="19" name="[Tab_base].[år].&amp;[2013]"/>
            <x15:cachedUniqueName index="20" name="[Tab_base].[år].&amp;[2014]"/>
            <x15:cachedUniqueName index="21" name="[Tab_base].[år].&amp;[2015]"/>
            <x15:cachedUniqueName index="22" name="[Tab_base].[år].&amp;[2016]"/>
            <x15:cachedUniqueName index="23" name="[Tab_base].[år].&amp;[2017]"/>
            <x15:cachedUniqueName index="24" name="[Tab_base].[år].&amp;[2018]"/>
            <x15:cachedUniqueName index="25" name="[Tab_base].[år].&amp;[2019]"/>
            <x15:cachedUniqueName index="26" name="[Tab_base].[år].&amp;[2020]"/>
          </x15:cachedUniqueNames>
        </ext>
      </extLst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71269675928" backgroundQuery="1" createdVersion="7" refreshedVersion="7" minRefreshableVersion="3" recordCount="0" supportSubquery="1" supportAdvancedDrill="1" xr:uid="{76B78310-D9F4-426B-B62A-CAEE84034B46}">
  <cacheSource type="external" connectionId="2"/>
  <cacheFields count="4"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  <cacheField name="[Tab_base].[kommune].[kommune]" caption="kommune" numFmtId="0" hierarchy="2" level="1">
      <sharedItems count="38">
        <s v="Indre Fosen"/>
        <s v="Osen"/>
        <s v="Ørland"/>
        <s v="Åfjord"/>
        <s v="Inderøy"/>
        <s v="Levanger"/>
        <s v="Snåsa"/>
        <s v="Steinkjer"/>
        <s v="Verdal"/>
        <s v="Flatanger"/>
        <s v="Grong"/>
        <s v="Høylandet"/>
        <s v="Leka"/>
        <s v="Lierne"/>
        <s v="Namskogan"/>
        <s v="Namsos"/>
        <s v="Nærøysund"/>
        <s v="Overhalla"/>
        <s v="Røyrvik"/>
        <s v="Frøya"/>
        <s v="Heim"/>
        <s v="Hitra"/>
        <s v="Orkland"/>
        <s v="Rindal"/>
        <s v="Skaun"/>
        <s v="Trondheim"/>
        <s v="Holtålen"/>
        <s v="Melhus"/>
        <s v="Midtre Gauldal"/>
        <s v="Oppdal"/>
        <s v="Rennebu"/>
        <s v="Røros"/>
        <s v="Frosta"/>
        <s v="Malvik"/>
        <s v="Meråker"/>
        <s v="Selbu"/>
        <s v="Stjørdal"/>
        <s v="Tydal"/>
      </sharedItems>
    </cacheField>
    <cacheField name="[Tab_base].[år].[år]" caption="år" numFmtId="0" hierarchy="3" level="1">
      <sharedItems containsSemiMixedTypes="0" containsString="0" containsNumber="1" containsInteger="1" minValue="1995" maxValue="2021" count="2">
        <n v="1995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1]"/>
          </x15:cachedUniqueNames>
        </ext>
      </extLst>
    </cacheField>
    <cacheField name="[Measures].[Sum leveranse]" caption="Sum leveranse" numFmtId="0" hierarchy="8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671270254628" backgroundQuery="1" createdVersion="7" refreshedVersion="7" minRefreshableVersion="3" recordCount="0" supportSubquery="1" supportAdvancedDrill="1" xr:uid="{80902DA7-C631-4427-9090-69BCB93EFD03}">
  <cacheSource type="external" connectionId="2"/>
  <cacheFields count="4"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  <cacheField name="[Tab_base].[kommune].[kommune]" caption="kommune" numFmtId="0" hierarchy="2" level="1">
      <sharedItems count="38">
        <s v="Indre Fosen"/>
        <s v="Osen"/>
        <s v="Ørland"/>
        <s v="Åfjord"/>
        <s v="Inderøy"/>
        <s v="Levanger"/>
        <s v="Snåsa"/>
        <s v="Steinkjer"/>
        <s v="Verdal"/>
        <s v="Flatanger"/>
        <s v="Grong"/>
        <s v="Høylandet"/>
        <s v="Leka"/>
        <s v="Lierne"/>
        <s v="Namskogan"/>
        <s v="Namsos"/>
        <s v="Nærøysund"/>
        <s v="Overhalla"/>
        <s v="Røyrvik"/>
        <s v="Frøya"/>
        <s v="Heim"/>
        <s v="Hitra"/>
        <s v="Orkland"/>
        <s v="Rindal"/>
        <s v="Skaun"/>
        <s v="Trondheim"/>
        <s v="Holtålen"/>
        <s v="Melhus"/>
        <s v="Midtre Gauldal"/>
        <s v="Oppdal"/>
        <s v="Rennebu"/>
        <s v="Røros"/>
        <s v="Frosta"/>
        <s v="Malvik"/>
        <s v="Meråker"/>
        <s v="Selbu"/>
        <s v="Stjørdal"/>
        <s v="Tydal"/>
      </sharedItems>
    </cacheField>
    <cacheField name="[Tab_base].[år].[år]" caption="år" numFmtId="0" hierarchy="3" level="1">
      <sharedItems containsSemiMixedTypes="0" containsString="0" containsNumber="1" containsInteger="1" minValue="1995" maxValue="2021" count="3">
        <n v="1995"/>
        <n v="2021"/>
        <n v="2015" u="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1]"/>
            <x15:cachedUniqueName index="2" name="[Tab_base].[år].&amp;[2015]"/>
          </x15:cachedUniqueNames>
        </ext>
      </extLst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752921643521" backgroundQuery="1" createdVersion="7" refreshedVersion="7" minRefreshableVersion="3" recordCount="0" supportSubquery="1" supportAdvancedDrill="1" xr:uid="{CE331B2E-7B7E-40A0-B8DE-FACE9BAEE0C1}">
  <cacheSource type="external" connectionId="2"/>
  <cacheFields count="4">
    <cacheField name="[Tab_base].[år].[år]" caption="år" numFmtId="0" hierarchy="3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Region].[Region]" caption="Region" numFmtId="0" level="1">
      <sharedItems containsSemiMixedTypes="0" containsNonDate="0" containsString="0"/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752922222222" backgroundQuery="1" createdVersion="7" refreshedVersion="7" minRefreshableVersion="3" recordCount="0" supportSubquery="1" supportAdvancedDrill="1" xr:uid="{F71312A3-1853-4FA6-98B9-DEDD750BF678}">
  <cacheSource type="external" connectionId="2"/>
  <cacheFields count="4">
    <cacheField name="[Tab_base].[år].[år]" caption="år" numFmtId="0" hierarchy="3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Region].[Region]" caption="Region" numFmtId="0" level="1">
      <sharedItems containsSemiMixedTypes="0" containsNonDate="0" containsString="0"/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1.877384722226" backgroundQuery="1" createdVersion="7" refreshedVersion="7" minRefreshableVersion="3" recordCount="0" supportSubquery="1" supportAdvancedDrill="1" xr:uid="{794C5688-2DAB-459C-9137-53F68BEA336D}">
  <cacheSource type="external" connectionId="2"/>
  <cacheFields count="1">
    <cacheField name="[Tab_base].[Region].[Region]" caption="Region" numFmtId="0" level="1">
      <sharedItems count="1">
        <s v="Trøndelag Sør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0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752923032407" backgroundQuery="1" createdVersion="7" refreshedVersion="7" minRefreshableVersion="3" recordCount="0" supportSubquery="1" supportAdvancedDrill="1" xr:uid="{B4628E41-947C-4795-ADD5-6967360D5526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år].[år]" caption="år" numFmtId="0" hierarchy="3" level="1">
      <sharedItems containsSemiMixedTypes="0" containsNonDate="0" containsString="0"/>
    </cacheField>
    <cacheField name="[Measures].[Sum leveranse]" caption="Sum leveranse" numFmtId="0" hierarchy="8" level="32767"/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1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2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75292337963" backgroundQuery="1" createdVersion="7" refreshedVersion="7" minRefreshableVersion="3" recordCount="0" supportSubquery="1" supportAdvancedDrill="1" xr:uid="{946EEE0B-4B31-42AF-8FAB-1AF0D63FF79B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år].[år]" caption="år" numFmtId="0" hierarchy="3" level="1">
      <sharedItems containsSemiMixedTypes="0" containsNonDate="0" containsString="0"/>
    </cacheField>
    <cacheField name="[Measures].[Sum leveranse]" caption="Sum leveranse" numFmtId="0" hierarchy="8" level="32767"/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1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2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752924189816" backgroundQuery="1" createdVersion="7" refreshedVersion="7" minRefreshableVersion="3" recordCount="0" supportSubquery="1" supportAdvancedDrill="1" xr:uid="{AB9ACD82-362C-4FDE-BD92-9169266DF5DF}">
  <cacheSource type="external" connectionId="2"/>
  <cacheFields count="4">
    <cacheField name="[Tab_base].[år].[år]" caption="år" numFmtId="0" hierarchy="3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Region].[Region]" caption="Region" numFmtId="0" level="1">
      <sharedItems containsSemiMixedTypes="0" containsNonDate="0" containsString="0"/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6.752924537039" backgroundQuery="1" createdVersion="7" refreshedVersion="7" minRefreshableVersion="3" recordCount="0" supportSubquery="1" supportAdvancedDrill="1" xr:uid="{41471E0E-5A60-4B3B-9784-8043020146E1}">
  <cacheSource type="external" connectionId="2"/>
  <cacheFields count="4">
    <cacheField name="[Tab_base].[år].[år]" caption="år" numFmtId="0" hierarchy="3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Region].[Region]" caption="Region" numFmtId="0" level="1">
      <sharedItems containsSemiMixedTypes="0" containsNonDate="0" containsString="0"/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599.886335995368" backgroundQuery="1" createdVersion="3" refreshedVersion="7" minRefreshableVersion="3" recordCount="0" supportSubquery="1" supportAdvancedDrill="1" xr:uid="{5730E524-A214-4DB5-A75A-AD2D336356D6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/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/>
    <cacheHierarchy uniqueName="[Tab_base].[år]" caption="år" attribute="1" defaultMemberUniqueName="[Tab_base].[år].[All]" allUniqueName="[Tab_base].[år].[All]" dimensionUniqueName="[Tab_base]" displayFolder="" count="0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Sum av leverandører]" caption="Sum av leverandører" measure="1" displayFolder="" measureGroup="Tab_bas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94300440"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599.886342708334" backgroundQuery="1" createdVersion="3" refreshedVersion="7" minRefreshableVersion="3" recordCount="0" supportSubquery="1" supportAdvancedDrill="1" xr:uid="{DDA543DF-F33F-44CD-92A9-2A1A7755AE60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/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Sum av leverandører]" caption="Sum av leverandører" measure="1" displayFolder="" measureGroup="Tab_bas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646642316"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599.88636099537" backgroundQuery="1" createdVersion="3" refreshedVersion="7" minRefreshableVersion="3" recordCount="0" supportSubquery="1" supportAdvancedDrill="1" xr:uid="{80FCC94F-4EF3-4227-9584-299C9F574F8D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/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0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Sum av leverandører]" caption="Sum av leverandører" measure="1" displayFolder="" measureGroup="Tab_bas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663979672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2.498715162037" backgroundQuery="1" createdVersion="7" refreshedVersion="7" minRefreshableVersion="3" recordCount="0" supportSubquery="1" supportAdvancedDrill="1" xr:uid="{2543EF84-FC33-4C61-B535-AC5FBA658C3C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leveranse]" caption="Sum leveranse" numFmtId="0" hierarchy="8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1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2.497659837965" backgroundQuery="1" createdVersion="7" refreshedVersion="7" minRefreshableVersion="3" recordCount="0" supportSubquery="1" supportAdvancedDrill="1" xr:uid="{CFEFAC3A-D0D8-4C86-8761-3D5E892934E3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prod]" caption="Sum prod" numFmtId="0" hierarchy="9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1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0.609781018517" backgroundQuery="1" createdVersion="7" refreshedVersion="7" minRefreshableVersion="3" recordCount="0" supportSubquery="1" supportAdvancedDrill="1" xr:uid="{4C13FAA1-0D7A-4A10-AF20-6D18FA61D504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leveranse]" caption="Sum leveranse" numFmtId="0" hierarchy="8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1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0.610219328701" backgroundQuery="1" createdVersion="7" refreshedVersion="7" minRefreshableVersion="3" recordCount="0" supportSubquery="1" supportAdvancedDrill="1" xr:uid="{3BF59B78-555E-4CCB-91CB-66276A4A59E7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Sum prod]" caption="Sum prod" numFmtId="0" hierarchy="9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1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0.609434027778" backgroundQuery="1" createdVersion="7" refreshedVersion="7" minRefreshableVersion="3" recordCount="0" supportSubquery="1" supportAdvancedDrill="1" xr:uid="{9997E43C-C993-4438-BBC7-4A6FC23253C6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Gj.snitt]" caption="Gj.snitt" numFmtId="0" hierarchy="7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1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4600.613570949077" backgroundQuery="1" createdVersion="7" refreshedVersion="7" minRefreshableVersion="3" recordCount="0" supportSubquery="1" supportAdvancedDrill="1" xr:uid="{ECB10EDB-7E37-496C-87CA-CBE6C91B7B0A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1" count="27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</x15:cachedUniqueNames>
        </ext>
      </extLst>
    </cacheField>
    <cacheField name="[Measures].[Gj.snitt]" caption="Gj.snitt" numFmtId="0" hierarchy="7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1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6">
  <r>
    <x v="0"/>
    <x v="0"/>
    <x v="0"/>
    <x v="0"/>
    <n v="110"/>
    <n v="8663"/>
    <n v="78.75454545454545"/>
  </r>
  <r>
    <x v="0"/>
    <x v="0"/>
    <x v="0"/>
    <x v="1"/>
    <n v="108"/>
    <n v="8402"/>
    <n v="77.796296296296291"/>
  </r>
  <r>
    <x v="0"/>
    <x v="0"/>
    <x v="0"/>
    <x v="2"/>
    <n v="107"/>
    <n v="8327.3640000000014"/>
    <n v="77.825831775700948"/>
  </r>
  <r>
    <x v="0"/>
    <x v="0"/>
    <x v="0"/>
    <x v="3"/>
    <n v="103"/>
    <n v="8071.4409999999998"/>
    <n v="78.363504854368927"/>
  </r>
  <r>
    <x v="0"/>
    <x v="0"/>
    <x v="0"/>
    <x v="4"/>
    <n v="101"/>
    <n v="8003.652"/>
    <n v="79.244079207920791"/>
  </r>
  <r>
    <x v="0"/>
    <x v="0"/>
    <x v="0"/>
    <x v="5"/>
    <n v="96"/>
    <n v="7485.0139999999992"/>
    <n v="77.96889583333332"/>
  </r>
  <r>
    <x v="0"/>
    <x v="0"/>
    <x v="0"/>
    <x v="6"/>
    <n v="86"/>
    <n v="6965.2870000000003"/>
    <n v="80.991709302325589"/>
  </r>
  <r>
    <x v="0"/>
    <x v="0"/>
    <x v="0"/>
    <x v="7"/>
    <n v="77"/>
    <n v="6590.7820000000002"/>
    <n v="85.594571428571427"/>
  </r>
  <r>
    <x v="0"/>
    <x v="0"/>
    <x v="0"/>
    <x v="8"/>
    <n v="72"/>
    <n v="6361.7939999999999"/>
    <n v="88.358249999999998"/>
  </r>
  <r>
    <x v="0"/>
    <x v="0"/>
    <x v="0"/>
    <x v="9"/>
    <n v="67"/>
    <n v="6308"/>
    <n v="94.149253731343279"/>
  </r>
  <r>
    <x v="0"/>
    <x v="0"/>
    <x v="0"/>
    <x v="10"/>
    <n v="64"/>
    <n v="6105"/>
    <n v="95.390625"/>
  </r>
  <r>
    <x v="0"/>
    <x v="0"/>
    <x v="0"/>
    <x v="11"/>
    <n v="54"/>
    <n v="5640"/>
    <n v="104.44444444444444"/>
  </r>
  <r>
    <x v="0"/>
    <x v="0"/>
    <x v="0"/>
    <x v="12"/>
    <n v="50"/>
    <n v="5796"/>
    <n v="115.92"/>
  </r>
  <r>
    <x v="0"/>
    <x v="0"/>
    <x v="0"/>
    <x v="13"/>
    <n v="45"/>
    <n v="5515"/>
    <n v="122.55555555555556"/>
  </r>
  <r>
    <x v="0"/>
    <x v="0"/>
    <x v="0"/>
    <x v="14"/>
    <n v="42"/>
    <n v="5445"/>
    <n v="129.64285714285714"/>
  </r>
  <r>
    <x v="0"/>
    <x v="0"/>
    <x v="0"/>
    <x v="15"/>
    <n v="40"/>
    <n v="5626.6409999999996"/>
    <n v="140.66602499999999"/>
  </r>
  <r>
    <x v="0"/>
    <x v="0"/>
    <x v="0"/>
    <x v="16"/>
    <n v="41"/>
    <n v="5602.0849999999991"/>
    <n v="136.63621951219511"/>
  </r>
  <r>
    <x v="0"/>
    <x v="0"/>
    <x v="0"/>
    <x v="17"/>
    <n v="40"/>
    <n v="5616.8870000000006"/>
    <n v="140.42217500000001"/>
  </r>
  <r>
    <x v="0"/>
    <x v="0"/>
    <x v="0"/>
    <x v="18"/>
    <n v="38"/>
    <n v="5747.9369999999999"/>
    <n v="151.26149999999998"/>
  </r>
  <r>
    <x v="0"/>
    <x v="0"/>
    <x v="0"/>
    <x v="19"/>
    <n v="36"/>
    <n v="5497.5049999999992"/>
    <n v="152.70847222222221"/>
  </r>
  <r>
    <x v="0"/>
    <x v="0"/>
    <x v="0"/>
    <x v="20"/>
    <n v="33"/>
    <n v="5531.37"/>
    <n v="167.61727272727273"/>
  </r>
  <r>
    <x v="0"/>
    <x v="0"/>
    <x v="0"/>
    <x v="21"/>
    <n v="32"/>
    <n v="5503.1949999999997"/>
    <n v="171.97484374999999"/>
  </r>
  <r>
    <x v="0"/>
    <x v="0"/>
    <x v="0"/>
    <x v="22"/>
    <n v="34"/>
    <n v="4924.7280000000001"/>
    <n v="144.8449411764706"/>
  </r>
  <r>
    <x v="0"/>
    <x v="0"/>
    <x v="0"/>
    <x v="23"/>
    <n v="29"/>
    <n v="4605.3389999999999"/>
    <n v="158.80479310344828"/>
  </r>
  <r>
    <x v="0"/>
    <x v="0"/>
    <x v="0"/>
    <x v="24"/>
    <n v="29"/>
    <n v="4333.0590000000002"/>
    <n v="149.41582758620692"/>
  </r>
  <r>
    <x v="0"/>
    <x v="0"/>
    <x v="0"/>
    <x v="25"/>
    <n v="25"/>
    <n v="4166.2809999999999"/>
    <n v="166.65124"/>
  </r>
  <r>
    <x v="0"/>
    <x v="0"/>
    <x v="0"/>
    <x v="26"/>
    <n v="24"/>
    <n v="4105.4089999999997"/>
    <n v="171.05870833333333"/>
  </r>
  <r>
    <x v="1"/>
    <x v="1"/>
    <x v="1"/>
    <x v="0"/>
    <n v="427"/>
    <n v="35299"/>
    <n v="82.667447306791573"/>
  </r>
  <r>
    <x v="1"/>
    <x v="1"/>
    <x v="1"/>
    <x v="1"/>
    <n v="425"/>
    <n v="34875"/>
    <n v="82.058823529411768"/>
  </r>
  <r>
    <x v="1"/>
    <x v="1"/>
    <x v="1"/>
    <x v="2"/>
    <n v="423"/>
    <n v="35175.239000000001"/>
    <n v="83.156593380614666"/>
  </r>
  <r>
    <x v="1"/>
    <x v="1"/>
    <x v="1"/>
    <x v="3"/>
    <n v="417"/>
    <n v="35496.803"/>
    <n v="85.124227817745805"/>
  </r>
  <r>
    <x v="1"/>
    <x v="1"/>
    <x v="1"/>
    <x v="4"/>
    <n v="402"/>
    <n v="34630.764000000003"/>
    <n v="86.146179104477625"/>
  </r>
  <r>
    <x v="1"/>
    <x v="1"/>
    <x v="1"/>
    <x v="5"/>
    <n v="386"/>
    <n v="32987.921999999999"/>
    <n v="85.4609378238342"/>
  </r>
  <r>
    <x v="1"/>
    <x v="1"/>
    <x v="1"/>
    <x v="6"/>
    <n v="358"/>
    <n v="32009.182000000001"/>
    <n v="89.411122905027938"/>
  </r>
  <r>
    <x v="1"/>
    <x v="1"/>
    <x v="1"/>
    <x v="7"/>
    <n v="334"/>
    <n v="32716.830999999998"/>
    <n v="97.954583832335331"/>
  </r>
  <r>
    <x v="1"/>
    <x v="1"/>
    <x v="1"/>
    <x v="8"/>
    <n v="311"/>
    <n v="33417.557000000001"/>
    <n v="107.45195176848875"/>
  </r>
  <r>
    <x v="1"/>
    <x v="1"/>
    <x v="1"/>
    <x v="9"/>
    <n v="306"/>
    <n v="33989"/>
    <n v="111.07516339869281"/>
  </r>
  <r>
    <x v="1"/>
    <x v="1"/>
    <x v="1"/>
    <x v="10"/>
    <n v="292"/>
    <n v="33991"/>
    <n v="116.40753424657534"/>
  </r>
  <r>
    <x v="1"/>
    <x v="1"/>
    <x v="1"/>
    <x v="11"/>
    <n v="273"/>
    <n v="33669"/>
    <n v="123.32967032967034"/>
  </r>
  <r>
    <x v="1"/>
    <x v="1"/>
    <x v="1"/>
    <x v="12"/>
    <n v="244"/>
    <n v="35500"/>
    <n v="145.49180327868854"/>
  </r>
  <r>
    <x v="1"/>
    <x v="1"/>
    <x v="1"/>
    <x v="13"/>
    <n v="229"/>
    <n v="34105"/>
    <n v="148.93013100436681"/>
  </r>
  <r>
    <x v="1"/>
    <x v="1"/>
    <x v="1"/>
    <x v="14"/>
    <n v="208"/>
    <n v="33773"/>
    <n v="162.37019230769232"/>
  </r>
  <r>
    <x v="1"/>
    <x v="1"/>
    <x v="1"/>
    <x v="15"/>
    <n v="198"/>
    <n v="34143.03"/>
    <n v="172.43954545454545"/>
  </r>
  <r>
    <x v="1"/>
    <x v="1"/>
    <x v="1"/>
    <x v="16"/>
    <n v="199"/>
    <n v="33526.135999999999"/>
    <n v="168.47304522613064"/>
  </r>
  <r>
    <x v="1"/>
    <x v="1"/>
    <x v="1"/>
    <x v="17"/>
    <n v="187"/>
    <n v="34750.088000000003"/>
    <n v="185.8293475935829"/>
  </r>
  <r>
    <x v="1"/>
    <x v="1"/>
    <x v="1"/>
    <x v="18"/>
    <n v="180"/>
    <n v="34016.409"/>
    <n v="188.98005000000001"/>
  </r>
  <r>
    <x v="1"/>
    <x v="1"/>
    <x v="1"/>
    <x v="19"/>
    <n v="170"/>
    <n v="32745.102000000003"/>
    <n v="192.61824705882356"/>
  </r>
  <r>
    <x v="1"/>
    <x v="1"/>
    <x v="1"/>
    <x v="20"/>
    <n v="151"/>
    <n v="32846.731"/>
    <n v="217.52801986754966"/>
  </r>
  <r>
    <x v="1"/>
    <x v="1"/>
    <x v="1"/>
    <x v="21"/>
    <n v="146"/>
    <n v="32842.423000000003"/>
    <n v="224.94810273972604"/>
  </r>
  <r>
    <x v="1"/>
    <x v="1"/>
    <x v="1"/>
    <x v="22"/>
    <n v="141"/>
    <n v="31470.800999999999"/>
    <n v="223.19717021276594"/>
  </r>
  <r>
    <x v="1"/>
    <x v="1"/>
    <x v="1"/>
    <x v="23"/>
    <n v="140"/>
    <n v="32453.233"/>
    <n v="231.80880714285715"/>
  </r>
  <r>
    <x v="1"/>
    <x v="1"/>
    <x v="1"/>
    <x v="24"/>
    <n v="133"/>
    <n v="31466.701000000001"/>
    <n v="236.59173684210526"/>
  </r>
  <r>
    <x v="1"/>
    <x v="1"/>
    <x v="1"/>
    <x v="25"/>
    <n v="126"/>
    <n v="30350.847000000002"/>
    <n v="240.87973809523811"/>
  </r>
  <r>
    <x v="1"/>
    <x v="1"/>
    <x v="1"/>
    <x v="26"/>
    <n v="117"/>
    <n v="31255.558000000001"/>
    <n v="267.14152136752136"/>
  </r>
  <r>
    <x v="2"/>
    <x v="2"/>
    <x v="2"/>
    <x v="0"/>
    <n v="230"/>
    <n v="18355"/>
    <n v="79.804347826086953"/>
  </r>
  <r>
    <x v="2"/>
    <x v="2"/>
    <x v="2"/>
    <x v="1"/>
    <n v="228"/>
    <n v="18158"/>
    <n v="79.640350877192986"/>
  </r>
  <r>
    <x v="2"/>
    <x v="2"/>
    <x v="2"/>
    <x v="2"/>
    <n v="227"/>
    <n v="18435.436999999998"/>
    <n v="81.213378854625546"/>
  </r>
  <r>
    <x v="2"/>
    <x v="2"/>
    <x v="2"/>
    <x v="3"/>
    <n v="222"/>
    <n v="18229.064000000002"/>
    <n v="82.112900900900911"/>
  </r>
  <r>
    <x v="2"/>
    <x v="2"/>
    <x v="2"/>
    <x v="4"/>
    <n v="217"/>
    <n v="17736.026000000002"/>
    <n v="81.732838709677424"/>
  </r>
  <r>
    <x v="2"/>
    <x v="2"/>
    <x v="2"/>
    <x v="5"/>
    <n v="212"/>
    <n v="16676.021000000001"/>
    <n v="78.660476415094337"/>
  </r>
  <r>
    <x v="2"/>
    <x v="2"/>
    <x v="2"/>
    <x v="6"/>
    <n v="194"/>
    <n v="16215.75"/>
    <n v="83.586340206185568"/>
  </r>
  <r>
    <x v="2"/>
    <x v="2"/>
    <x v="2"/>
    <x v="7"/>
    <n v="191"/>
    <n v="16314.929"/>
    <n v="85.418476439790581"/>
  </r>
  <r>
    <x v="2"/>
    <x v="2"/>
    <x v="2"/>
    <x v="8"/>
    <n v="179"/>
    <n v="16788.613000000001"/>
    <n v="93.791134078212295"/>
  </r>
  <r>
    <x v="2"/>
    <x v="2"/>
    <x v="2"/>
    <x v="9"/>
    <n v="168"/>
    <n v="16606"/>
    <n v="98.845238095238102"/>
  </r>
  <r>
    <x v="2"/>
    <x v="2"/>
    <x v="2"/>
    <x v="10"/>
    <n v="161"/>
    <n v="16560"/>
    <n v="102.85714285714286"/>
  </r>
  <r>
    <x v="2"/>
    <x v="2"/>
    <x v="2"/>
    <x v="11"/>
    <n v="149"/>
    <n v="16501"/>
    <n v="110.74496644295301"/>
  </r>
  <r>
    <x v="2"/>
    <x v="2"/>
    <x v="2"/>
    <x v="12"/>
    <n v="130"/>
    <n v="17421"/>
    <n v="134.00769230769231"/>
  </r>
  <r>
    <x v="2"/>
    <x v="2"/>
    <x v="2"/>
    <x v="13"/>
    <n v="127"/>
    <n v="17236"/>
    <n v="135.71653543307087"/>
  </r>
  <r>
    <x v="2"/>
    <x v="2"/>
    <x v="2"/>
    <x v="14"/>
    <n v="116"/>
    <n v="17654"/>
    <n v="152.18965517241378"/>
  </r>
  <r>
    <x v="2"/>
    <x v="2"/>
    <x v="2"/>
    <x v="15"/>
    <n v="113"/>
    <n v="18059.806999999997"/>
    <n v="159.82130088495572"/>
  </r>
  <r>
    <x v="2"/>
    <x v="2"/>
    <x v="2"/>
    <x v="16"/>
    <n v="111"/>
    <n v="17548.925000000003"/>
    <n v="158.09842342342344"/>
  </r>
  <r>
    <x v="2"/>
    <x v="2"/>
    <x v="2"/>
    <x v="17"/>
    <n v="105"/>
    <n v="17933.217000000001"/>
    <n v="170.79254285714285"/>
  </r>
  <r>
    <x v="2"/>
    <x v="2"/>
    <x v="2"/>
    <x v="18"/>
    <n v="96"/>
    <n v="17960.827000000001"/>
    <n v="187.09194791666667"/>
  </r>
  <r>
    <x v="2"/>
    <x v="2"/>
    <x v="2"/>
    <x v="19"/>
    <n v="101"/>
    <n v="18280.037000000004"/>
    <n v="180.99046534653471"/>
  </r>
  <r>
    <x v="2"/>
    <x v="2"/>
    <x v="2"/>
    <x v="20"/>
    <n v="93"/>
    <n v="19267.064000000002"/>
    <n v="207.17273118279573"/>
  </r>
  <r>
    <x v="2"/>
    <x v="2"/>
    <x v="2"/>
    <x v="21"/>
    <n v="89"/>
    <n v="19113.955000000002"/>
    <n v="214.76353932584271"/>
  </r>
  <r>
    <x v="2"/>
    <x v="2"/>
    <x v="2"/>
    <x v="22"/>
    <n v="88"/>
    <n v="18563.710999999999"/>
    <n v="210.95126136363635"/>
  </r>
  <r>
    <x v="2"/>
    <x v="2"/>
    <x v="2"/>
    <x v="23"/>
    <n v="84"/>
    <n v="19103.689000000002"/>
    <n v="227.42486904761907"/>
  </r>
  <r>
    <x v="2"/>
    <x v="2"/>
    <x v="2"/>
    <x v="24"/>
    <n v="82"/>
    <n v="19299.296000000002"/>
    <n v="235.35726829268296"/>
  </r>
  <r>
    <x v="2"/>
    <x v="2"/>
    <x v="2"/>
    <x v="25"/>
    <n v="74"/>
    <n v="19500.185000000001"/>
    <n v="263.51601351351354"/>
  </r>
  <r>
    <x v="2"/>
    <x v="2"/>
    <x v="2"/>
    <x v="26"/>
    <n v="71"/>
    <n v="19943.111000000001"/>
    <n v="280.88888732394366"/>
  </r>
  <r>
    <x v="3"/>
    <x v="3"/>
    <x v="3"/>
    <x v="0"/>
    <n v="20"/>
    <n v="1110"/>
    <n v="55.5"/>
  </r>
  <r>
    <x v="3"/>
    <x v="3"/>
    <x v="3"/>
    <x v="1"/>
    <n v="20"/>
    <n v="1025"/>
    <n v="51.25"/>
  </r>
  <r>
    <x v="3"/>
    <x v="3"/>
    <x v="3"/>
    <x v="2"/>
    <n v="20"/>
    <n v="1000.182"/>
    <n v="50.009100000000004"/>
  </r>
  <r>
    <x v="3"/>
    <x v="3"/>
    <x v="3"/>
    <x v="3"/>
    <n v="19"/>
    <n v="1042.0170000000001"/>
    <n v="54.843000000000004"/>
  </r>
  <r>
    <x v="3"/>
    <x v="3"/>
    <x v="3"/>
    <x v="4"/>
    <n v="18"/>
    <n v="1077.423"/>
    <n v="59.856833333333334"/>
  </r>
  <r>
    <x v="3"/>
    <x v="3"/>
    <x v="3"/>
    <x v="5"/>
    <n v="17"/>
    <n v="998.26599999999996"/>
    <n v="58.721529411764706"/>
  </r>
  <r>
    <x v="3"/>
    <x v="3"/>
    <x v="3"/>
    <x v="6"/>
    <n v="13"/>
    <n v="880.88199999999995"/>
    <n v="67.760153846153841"/>
  </r>
  <r>
    <x v="3"/>
    <x v="3"/>
    <x v="3"/>
    <x v="7"/>
    <n v="12"/>
    <n v="868.923"/>
    <n v="72.410250000000005"/>
  </r>
  <r>
    <x v="3"/>
    <x v="3"/>
    <x v="3"/>
    <x v="8"/>
    <n v="12"/>
    <n v="924.48"/>
    <n v="77.040000000000006"/>
  </r>
  <r>
    <x v="3"/>
    <x v="3"/>
    <x v="3"/>
    <x v="9"/>
    <n v="10"/>
    <n v="787"/>
    <n v="78.7"/>
  </r>
  <r>
    <x v="3"/>
    <x v="3"/>
    <x v="3"/>
    <x v="10"/>
    <n v="10"/>
    <n v="832"/>
    <n v="83.2"/>
  </r>
  <r>
    <x v="3"/>
    <x v="3"/>
    <x v="3"/>
    <x v="11"/>
    <n v="9"/>
    <n v="823"/>
    <n v="91.444444444444443"/>
  </r>
  <r>
    <x v="3"/>
    <x v="3"/>
    <x v="3"/>
    <x v="12"/>
    <n v="8"/>
    <n v="647"/>
    <n v="80.875"/>
  </r>
  <r>
    <x v="3"/>
    <x v="3"/>
    <x v="3"/>
    <x v="13"/>
    <n v="5"/>
    <n v="474"/>
    <n v="94.8"/>
  </r>
  <r>
    <x v="3"/>
    <x v="3"/>
    <x v="3"/>
    <x v="14"/>
    <n v="4"/>
    <n v="471"/>
    <n v="117.75"/>
  </r>
  <r>
    <x v="3"/>
    <x v="3"/>
    <x v="3"/>
    <x v="15"/>
    <n v="4"/>
    <n v="466.64100000000002"/>
    <n v="116.66025"/>
  </r>
  <r>
    <x v="3"/>
    <x v="3"/>
    <x v="3"/>
    <x v="16"/>
    <n v="4"/>
    <n v="465.7"/>
    <n v="116.425"/>
  </r>
  <r>
    <x v="3"/>
    <x v="3"/>
    <x v="3"/>
    <x v="17"/>
    <n v="4"/>
    <n v="556.35599999999999"/>
    <n v="139.089"/>
  </r>
  <r>
    <x v="3"/>
    <x v="3"/>
    <x v="3"/>
    <x v="18"/>
    <n v="3"/>
    <n v="515.05700000000002"/>
    <n v="171.68566666666666"/>
  </r>
  <r>
    <x v="3"/>
    <x v="3"/>
    <x v="3"/>
    <x v="19"/>
    <n v="3"/>
    <n v="518.14300000000003"/>
    <n v="172.71433333333334"/>
  </r>
  <r>
    <x v="3"/>
    <x v="3"/>
    <x v="3"/>
    <x v="20"/>
    <n v="3"/>
    <n v="461.27699999999999"/>
    <n v="153.75899999999999"/>
  </r>
  <r>
    <x v="3"/>
    <x v="3"/>
    <x v="3"/>
    <x v="21"/>
    <n v="3"/>
    <n v="508.65100000000001"/>
    <n v="169.55033333333333"/>
  </r>
  <r>
    <x v="3"/>
    <x v="3"/>
    <x v="3"/>
    <x v="22"/>
    <n v="3"/>
    <n v="516.76400000000001"/>
    <n v="172.25466666666668"/>
  </r>
  <r>
    <x v="3"/>
    <x v="3"/>
    <x v="3"/>
    <x v="23"/>
    <n v="3"/>
    <n v="524.39400000000001"/>
    <n v="174.798"/>
  </r>
  <r>
    <x v="3"/>
    <x v="3"/>
    <x v="3"/>
    <x v="24"/>
    <n v="3"/>
    <n v="525.89400000000001"/>
    <n v="175.298"/>
  </r>
  <r>
    <x v="3"/>
    <x v="3"/>
    <x v="3"/>
    <x v="25"/>
    <n v="3"/>
    <n v="535.17899999999997"/>
    <n v="178.393"/>
  </r>
  <r>
    <x v="3"/>
    <x v="3"/>
    <x v="3"/>
    <x v="26"/>
    <n v="3"/>
    <n v="601.28300000000002"/>
    <n v="200.42766666666668"/>
  </r>
  <r>
    <x v="4"/>
    <x v="4"/>
    <x v="4"/>
    <x v="0"/>
    <n v="43"/>
    <n v="2893"/>
    <n v="67.279069767441854"/>
  </r>
  <r>
    <x v="4"/>
    <x v="4"/>
    <x v="4"/>
    <x v="1"/>
    <n v="43"/>
    <n v="2729"/>
    <n v="63.465116279069768"/>
  </r>
  <r>
    <x v="4"/>
    <x v="4"/>
    <x v="4"/>
    <x v="2"/>
    <n v="43"/>
    <n v="2747.7420000000002"/>
    <n v="63.900976744186053"/>
  </r>
  <r>
    <x v="4"/>
    <x v="4"/>
    <x v="4"/>
    <x v="3"/>
    <n v="41"/>
    <n v="2834.16"/>
    <n v="69.125853658536585"/>
  </r>
  <r>
    <x v="4"/>
    <x v="4"/>
    <x v="4"/>
    <x v="4"/>
    <n v="37"/>
    <n v="2706.4589999999998"/>
    <n v="73.147540540540533"/>
  </r>
  <r>
    <x v="4"/>
    <x v="4"/>
    <x v="4"/>
    <x v="5"/>
    <n v="34"/>
    <n v="2356.6350000000002"/>
    <n v="69.312794117647059"/>
  </r>
  <r>
    <x v="4"/>
    <x v="4"/>
    <x v="4"/>
    <x v="6"/>
    <n v="30"/>
    <n v="2220.7710000000002"/>
    <n v="74.025700000000001"/>
  </r>
  <r>
    <x v="4"/>
    <x v="4"/>
    <x v="4"/>
    <x v="7"/>
    <n v="29"/>
    <n v="2359.16"/>
    <n v="81.350344827586198"/>
  </r>
  <r>
    <x v="4"/>
    <x v="4"/>
    <x v="4"/>
    <x v="8"/>
    <n v="29"/>
    <n v="2416.627"/>
    <n v="83.331965517241372"/>
  </r>
  <r>
    <x v="4"/>
    <x v="4"/>
    <x v="4"/>
    <x v="9"/>
    <n v="28"/>
    <n v="2477"/>
    <n v="88.464285714285708"/>
  </r>
  <r>
    <x v="4"/>
    <x v="4"/>
    <x v="4"/>
    <x v="10"/>
    <n v="28"/>
    <n v="2538"/>
    <n v="90.642857142857139"/>
  </r>
  <r>
    <x v="4"/>
    <x v="4"/>
    <x v="4"/>
    <x v="11"/>
    <n v="27"/>
    <n v="2464"/>
    <n v="91.259259259259252"/>
  </r>
  <r>
    <x v="4"/>
    <x v="4"/>
    <x v="4"/>
    <x v="12"/>
    <n v="24"/>
    <n v="2603"/>
    <n v="108.45833333333333"/>
  </r>
  <r>
    <x v="4"/>
    <x v="4"/>
    <x v="4"/>
    <x v="13"/>
    <n v="23"/>
    <n v="2694"/>
    <n v="117.1304347826087"/>
  </r>
  <r>
    <x v="4"/>
    <x v="4"/>
    <x v="4"/>
    <x v="14"/>
    <n v="22"/>
    <n v="2706"/>
    <n v="123"/>
  </r>
  <r>
    <x v="4"/>
    <x v="4"/>
    <x v="4"/>
    <x v="15"/>
    <n v="19"/>
    <n v="2805.2629999999999"/>
    <n v="147.64542105263158"/>
  </r>
  <r>
    <x v="4"/>
    <x v="4"/>
    <x v="4"/>
    <x v="16"/>
    <n v="20"/>
    <n v="3092.2460000000001"/>
    <n v="154.6123"/>
  </r>
  <r>
    <x v="4"/>
    <x v="4"/>
    <x v="4"/>
    <x v="17"/>
    <n v="17"/>
    <n v="3289.3690000000001"/>
    <n v="193.49229411764708"/>
  </r>
  <r>
    <x v="4"/>
    <x v="4"/>
    <x v="4"/>
    <x v="18"/>
    <n v="18"/>
    <n v="3219.3760000000002"/>
    <n v="178.85422222222223"/>
  </r>
  <r>
    <x v="4"/>
    <x v="4"/>
    <x v="4"/>
    <x v="19"/>
    <n v="16"/>
    <n v="3392.7730000000001"/>
    <n v="212.04831250000001"/>
  </r>
  <r>
    <x v="4"/>
    <x v="4"/>
    <x v="4"/>
    <x v="20"/>
    <n v="16"/>
    <n v="3615.1860000000001"/>
    <n v="225.94912500000001"/>
  </r>
  <r>
    <x v="4"/>
    <x v="4"/>
    <x v="4"/>
    <x v="21"/>
    <n v="16"/>
    <n v="3715.2779999999998"/>
    <n v="232.20487499999999"/>
  </r>
  <r>
    <x v="4"/>
    <x v="4"/>
    <x v="4"/>
    <x v="22"/>
    <n v="16"/>
    <n v="3529.03"/>
    <n v="220.56437500000001"/>
  </r>
  <r>
    <x v="4"/>
    <x v="4"/>
    <x v="4"/>
    <x v="23"/>
    <n v="14"/>
    <n v="3569.7379999999998"/>
    <n v="254.98128571428569"/>
  </r>
  <r>
    <x v="4"/>
    <x v="4"/>
    <x v="4"/>
    <x v="24"/>
    <n v="13"/>
    <n v="3427.973"/>
    <n v="263.69023076923077"/>
  </r>
  <r>
    <x v="4"/>
    <x v="4"/>
    <x v="4"/>
    <x v="25"/>
    <n v="13"/>
    <n v="3356.366"/>
    <n v="258.18200000000002"/>
  </r>
  <r>
    <x v="4"/>
    <x v="4"/>
    <x v="4"/>
    <x v="26"/>
    <n v="14"/>
    <n v="3491.1779999999999"/>
    <n v="249.36985714285714"/>
  </r>
  <r>
    <x v="5"/>
    <x v="5"/>
    <x v="5"/>
    <x v="0"/>
    <n v="151"/>
    <n v="11578"/>
    <n v="76.675496688741717"/>
  </r>
  <r>
    <x v="5"/>
    <x v="5"/>
    <x v="5"/>
    <x v="1"/>
    <n v="148"/>
    <n v="11421"/>
    <n v="77.168918918918919"/>
  </r>
  <r>
    <x v="5"/>
    <x v="5"/>
    <x v="5"/>
    <x v="2"/>
    <n v="145"/>
    <n v="11373.52"/>
    <n v="78.438068965517246"/>
  </r>
  <r>
    <x v="5"/>
    <x v="5"/>
    <x v="5"/>
    <x v="3"/>
    <n v="145"/>
    <n v="11489.51"/>
    <n v="79.238"/>
  </r>
  <r>
    <x v="5"/>
    <x v="5"/>
    <x v="5"/>
    <x v="4"/>
    <n v="144"/>
    <n v="11370.225"/>
    <n v="78.959895833333334"/>
  </r>
  <r>
    <x v="5"/>
    <x v="5"/>
    <x v="5"/>
    <x v="5"/>
    <n v="136"/>
    <n v="11258.114"/>
    <n v="82.780249999999995"/>
  </r>
  <r>
    <x v="5"/>
    <x v="5"/>
    <x v="5"/>
    <x v="6"/>
    <n v="134"/>
    <n v="11085.163"/>
    <n v="82.725097014925382"/>
  </r>
  <r>
    <x v="5"/>
    <x v="5"/>
    <x v="5"/>
    <x v="7"/>
    <n v="126"/>
    <n v="11258.52"/>
    <n v="89.353333333333339"/>
  </r>
  <r>
    <x v="5"/>
    <x v="5"/>
    <x v="5"/>
    <x v="8"/>
    <n v="120"/>
    <n v="11418.422"/>
    <n v="95.153516666666675"/>
  </r>
  <r>
    <x v="5"/>
    <x v="5"/>
    <x v="5"/>
    <x v="9"/>
    <n v="116"/>
    <n v="11290"/>
    <n v="97.327586206896555"/>
  </r>
  <r>
    <x v="5"/>
    <x v="5"/>
    <x v="5"/>
    <x v="10"/>
    <n v="108"/>
    <n v="11350"/>
    <n v="105.0925925925926"/>
  </r>
  <r>
    <x v="5"/>
    <x v="5"/>
    <x v="5"/>
    <x v="11"/>
    <n v="103"/>
    <n v="10946"/>
    <n v="106.27184466019418"/>
  </r>
  <r>
    <x v="5"/>
    <x v="5"/>
    <x v="5"/>
    <x v="12"/>
    <n v="101"/>
    <n v="11143"/>
    <n v="110.32673267326733"/>
  </r>
  <r>
    <x v="5"/>
    <x v="5"/>
    <x v="5"/>
    <x v="13"/>
    <n v="98"/>
    <n v="10692"/>
    <n v="109.10204081632654"/>
  </r>
  <r>
    <x v="5"/>
    <x v="5"/>
    <x v="5"/>
    <x v="14"/>
    <n v="88"/>
    <n v="10122"/>
    <n v="115.02272727272727"/>
  </r>
  <r>
    <x v="5"/>
    <x v="5"/>
    <x v="5"/>
    <x v="15"/>
    <n v="81"/>
    <n v="10093.161"/>
    <n v="124.60692592592592"/>
  </r>
  <r>
    <x v="5"/>
    <x v="5"/>
    <x v="5"/>
    <x v="16"/>
    <n v="80"/>
    <n v="9518.098"/>
    <n v="118.976225"/>
  </r>
  <r>
    <x v="5"/>
    <x v="5"/>
    <x v="5"/>
    <x v="17"/>
    <n v="68"/>
    <n v="9579.7950000000001"/>
    <n v="140.87933823529411"/>
  </r>
  <r>
    <x v="5"/>
    <x v="5"/>
    <x v="5"/>
    <x v="18"/>
    <n v="70"/>
    <n v="9831.1190000000006"/>
    <n v="140.44455714285715"/>
  </r>
  <r>
    <x v="5"/>
    <x v="5"/>
    <x v="5"/>
    <x v="19"/>
    <n v="63"/>
    <n v="9537.8349999999991"/>
    <n v="151.39420634920634"/>
  </r>
  <r>
    <x v="5"/>
    <x v="5"/>
    <x v="5"/>
    <x v="20"/>
    <n v="58"/>
    <n v="9097.2139999999999"/>
    <n v="156.84851724137931"/>
  </r>
  <r>
    <x v="5"/>
    <x v="5"/>
    <x v="5"/>
    <x v="21"/>
    <n v="55"/>
    <n v="8966.8739999999998"/>
    <n v="163.03407272727273"/>
  </r>
  <r>
    <x v="5"/>
    <x v="5"/>
    <x v="5"/>
    <x v="22"/>
    <n v="55"/>
    <n v="9056.1569999999992"/>
    <n v="164.6574"/>
  </r>
  <r>
    <x v="5"/>
    <x v="5"/>
    <x v="5"/>
    <x v="23"/>
    <n v="52"/>
    <n v="9457.1090000000004"/>
    <n v="181.86748076923078"/>
  </r>
  <r>
    <x v="5"/>
    <x v="5"/>
    <x v="5"/>
    <x v="24"/>
    <n v="52"/>
    <n v="9015.8510000000006"/>
    <n v="173.38175000000001"/>
  </r>
  <r>
    <x v="5"/>
    <x v="5"/>
    <x v="5"/>
    <x v="25"/>
    <n v="48"/>
    <n v="8576.4629999999997"/>
    <n v="178.67631249999999"/>
  </r>
  <r>
    <x v="5"/>
    <x v="5"/>
    <x v="5"/>
    <x v="26"/>
    <n v="44"/>
    <n v="8507.3369999999995"/>
    <n v="193.34856818181817"/>
  </r>
  <r>
    <x v="5"/>
    <x v="6"/>
    <x v="6"/>
    <x v="0"/>
    <n v="114"/>
    <n v="8300"/>
    <n v="72.807017543859644"/>
  </r>
  <r>
    <x v="5"/>
    <x v="6"/>
    <x v="6"/>
    <x v="1"/>
    <n v="113"/>
    <n v="8010"/>
    <n v="70.884955752212392"/>
  </r>
  <r>
    <x v="5"/>
    <x v="6"/>
    <x v="6"/>
    <x v="2"/>
    <n v="114"/>
    <n v="7996.7820000000002"/>
    <n v="70.147210526315789"/>
  </r>
  <r>
    <x v="5"/>
    <x v="6"/>
    <x v="6"/>
    <x v="3"/>
    <n v="111"/>
    <n v="8016.6959999999999"/>
    <n v="72.222486486486488"/>
  </r>
  <r>
    <x v="5"/>
    <x v="6"/>
    <x v="6"/>
    <x v="4"/>
    <n v="109"/>
    <n v="8083.0810000000001"/>
    <n v="74.156706422018345"/>
  </r>
  <r>
    <x v="5"/>
    <x v="6"/>
    <x v="6"/>
    <x v="5"/>
    <n v="105"/>
    <n v="7988.1130000000003"/>
    <n v="76.077266666666674"/>
  </r>
  <r>
    <x v="5"/>
    <x v="6"/>
    <x v="6"/>
    <x v="6"/>
    <n v="102"/>
    <n v="7981.0129999999999"/>
    <n v="78.245225490196077"/>
  </r>
  <r>
    <x v="5"/>
    <x v="6"/>
    <x v="6"/>
    <x v="7"/>
    <n v="98"/>
    <n v="8183.91"/>
    <n v="83.50928571428571"/>
  </r>
  <r>
    <x v="5"/>
    <x v="6"/>
    <x v="6"/>
    <x v="8"/>
    <n v="96"/>
    <n v="8238.4750000000004"/>
    <n v="85.817447916666666"/>
  </r>
  <r>
    <x v="5"/>
    <x v="6"/>
    <x v="6"/>
    <x v="9"/>
    <n v="95"/>
    <n v="8311"/>
    <n v="87.484210526315792"/>
  </r>
  <r>
    <x v="5"/>
    <x v="6"/>
    <x v="6"/>
    <x v="10"/>
    <n v="92"/>
    <n v="8242"/>
    <n v="89.586956521739125"/>
  </r>
  <r>
    <x v="5"/>
    <x v="6"/>
    <x v="6"/>
    <x v="11"/>
    <n v="82"/>
    <n v="8145"/>
    <n v="99.329268292682926"/>
  </r>
  <r>
    <x v="5"/>
    <x v="6"/>
    <x v="6"/>
    <x v="12"/>
    <n v="79"/>
    <n v="8283"/>
    <n v="104.84810126582279"/>
  </r>
  <r>
    <x v="5"/>
    <x v="6"/>
    <x v="6"/>
    <x v="13"/>
    <n v="72"/>
    <n v="8049"/>
    <n v="111.79166666666667"/>
  </r>
  <r>
    <x v="5"/>
    <x v="6"/>
    <x v="6"/>
    <x v="14"/>
    <n v="67"/>
    <n v="7708"/>
    <n v="115.04477611940298"/>
  </r>
  <r>
    <x v="5"/>
    <x v="6"/>
    <x v="6"/>
    <x v="15"/>
    <n v="65"/>
    <n v="8014.9480000000003"/>
    <n v="123.30689230769231"/>
  </r>
  <r>
    <x v="5"/>
    <x v="6"/>
    <x v="6"/>
    <x v="16"/>
    <n v="66"/>
    <n v="7893.5810000000001"/>
    <n v="119.59971212121212"/>
  </r>
  <r>
    <x v="5"/>
    <x v="6"/>
    <x v="6"/>
    <x v="17"/>
    <n v="58"/>
    <n v="7808.6670000000004"/>
    <n v="134.63218965517243"/>
  </r>
  <r>
    <x v="5"/>
    <x v="6"/>
    <x v="6"/>
    <x v="18"/>
    <n v="60"/>
    <n v="7933.9340000000002"/>
    <n v="132.23223333333334"/>
  </r>
  <r>
    <x v="5"/>
    <x v="6"/>
    <x v="6"/>
    <x v="19"/>
    <n v="55"/>
    <n v="7886.8190000000004"/>
    <n v="143.3967090909091"/>
  </r>
  <r>
    <x v="5"/>
    <x v="6"/>
    <x v="6"/>
    <x v="20"/>
    <n v="53"/>
    <n v="8125.2190000000001"/>
    <n v="153.30601886792454"/>
  </r>
  <r>
    <x v="5"/>
    <x v="6"/>
    <x v="6"/>
    <x v="21"/>
    <n v="52"/>
    <n v="7955.6279999999997"/>
    <n v="152.99284615384616"/>
  </r>
  <r>
    <x v="5"/>
    <x v="6"/>
    <x v="6"/>
    <x v="22"/>
    <n v="49"/>
    <n v="7716.9880000000003"/>
    <n v="157.48955102040816"/>
  </r>
  <r>
    <x v="5"/>
    <x v="6"/>
    <x v="6"/>
    <x v="23"/>
    <n v="45"/>
    <n v="7412.4690000000001"/>
    <n v="164.72153333333333"/>
  </r>
  <r>
    <x v="5"/>
    <x v="6"/>
    <x v="6"/>
    <x v="24"/>
    <n v="44"/>
    <n v="7249.27"/>
    <n v="164.75613636363639"/>
  </r>
  <r>
    <x v="5"/>
    <x v="6"/>
    <x v="6"/>
    <x v="25"/>
    <n v="42"/>
    <n v="7250.7709999999997"/>
    <n v="172.63740476190475"/>
  </r>
  <r>
    <x v="5"/>
    <x v="6"/>
    <x v="6"/>
    <x v="26"/>
    <n v="41"/>
    <n v="7245.7790000000005"/>
    <n v="176.72631707317075"/>
  </r>
  <r>
    <x v="5"/>
    <x v="7"/>
    <x v="7"/>
    <x v="0"/>
    <n v="100"/>
    <n v="6638"/>
    <n v="66.38"/>
  </r>
  <r>
    <x v="5"/>
    <x v="7"/>
    <x v="7"/>
    <x v="1"/>
    <n v="99"/>
    <n v="6618"/>
    <n v="66.848484848484844"/>
  </r>
  <r>
    <x v="5"/>
    <x v="7"/>
    <x v="7"/>
    <x v="2"/>
    <n v="100"/>
    <n v="6519.89"/>
    <n v="65.198900000000009"/>
  </r>
  <r>
    <x v="5"/>
    <x v="7"/>
    <x v="7"/>
    <x v="3"/>
    <n v="97"/>
    <n v="6408.2820000000002"/>
    <n v="66.064762886597933"/>
  </r>
  <r>
    <x v="5"/>
    <x v="7"/>
    <x v="7"/>
    <x v="4"/>
    <n v="94"/>
    <n v="6265.03"/>
    <n v="66.649255319148935"/>
  </r>
  <r>
    <x v="5"/>
    <x v="7"/>
    <x v="7"/>
    <x v="5"/>
    <n v="89"/>
    <n v="5955.3"/>
    <n v="66.913483146067421"/>
  </r>
  <r>
    <x v="5"/>
    <x v="7"/>
    <x v="7"/>
    <x v="6"/>
    <n v="81"/>
    <n v="5585.2389999999996"/>
    <n v="68.953567901234564"/>
  </r>
  <r>
    <x v="5"/>
    <x v="7"/>
    <x v="7"/>
    <x v="7"/>
    <n v="78"/>
    <n v="5573.3860000000004"/>
    <n v="71.453666666666678"/>
  </r>
  <r>
    <x v="5"/>
    <x v="7"/>
    <x v="7"/>
    <x v="8"/>
    <n v="73"/>
    <n v="5701.6120000000001"/>
    <n v="78.104273972602741"/>
  </r>
  <r>
    <x v="5"/>
    <x v="7"/>
    <x v="7"/>
    <x v="9"/>
    <n v="69"/>
    <n v="5666"/>
    <n v="82.115942028985501"/>
  </r>
  <r>
    <x v="5"/>
    <x v="7"/>
    <x v="7"/>
    <x v="10"/>
    <n v="67"/>
    <n v="5748"/>
    <n v="85.791044776119406"/>
  </r>
  <r>
    <x v="5"/>
    <x v="7"/>
    <x v="7"/>
    <x v="11"/>
    <n v="64"/>
    <n v="5741"/>
    <n v="89.703125"/>
  </r>
  <r>
    <x v="5"/>
    <x v="7"/>
    <x v="7"/>
    <x v="12"/>
    <n v="61"/>
    <n v="5700"/>
    <n v="93.442622950819668"/>
  </r>
  <r>
    <x v="5"/>
    <x v="7"/>
    <x v="7"/>
    <x v="13"/>
    <n v="54"/>
    <n v="5504"/>
    <n v="101.92592592592592"/>
  </r>
  <r>
    <x v="5"/>
    <x v="7"/>
    <x v="7"/>
    <x v="14"/>
    <n v="49"/>
    <n v="5408"/>
    <n v="110.36734693877551"/>
  </r>
  <r>
    <x v="5"/>
    <x v="7"/>
    <x v="7"/>
    <x v="15"/>
    <n v="47"/>
    <n v="5654.6139999999996"/>
    <n v="120.31093617021276"/>
  </r>
  <r>
    <x v="5"/>
    <x v="7"/>
    <x v="7"/>
    <x v="16"/>
    <n v="43"/>
    <n v="5501.6019999999999"/>
    <n v="127.94423255813953"/>
  </r>
  <r>
    <x v="5"/>
    <x v="7"/>
    <x v="7"/>
    <x v="17"/>
    <n v="42"/>
    <n v="5601.076"/>
    <n v="133.35895238095239"/>
  </r>
  <r>
    <x v="5"/>
    <x v="7"/>
    <x v="7"/>
    <x v="18"/>
    <n v="40"/>
    <n v="5218.107"/>
    <n v="130.452675"/>
  </r>
  <r>
    <x v="5"/>
    <x v="7"/>
    <x v="7"/>
    <x v="19"/>
    <n v="37"/>
    <n v="5237.5969999999998"/>
    <n v="141.55667567567568"/>
  </r>
  <r>
    <x v="5"/>
    <x v="7"/>
    <x v="7"/>
    <x v="20"/>
    <n v="38"/>
    <n v="5593.2269999999999"/>
    <n v="147.19018421052633"/>
  </r>
  <r>
    <x v="5"/>
    <x v="7"/>
    <x v="7"/>
    <x v="21"/>
    <n v="39"/>
    <n v="5672.3639999999996"/>
    <n v="145.44523076923076"/>
  </r>
  <r>
    <x v="5"/>
    <x v="7"/>
    <x v="7"/>
    <x v="22"/>
    <n v="38"/>
    <n v="5681.7460000000001"/>
    <n v="149.51963157894738"/>
  </r>
  <r>
    <x v="5"/>
    <x v="7"/>
    <x v="7"/>
    <x v="23"/>
    <n v="38"/>
    <n v="6058.6469999999999"/>
    <n v="159.43807894736841"/>
  </r>
  <r>
    <x v="5"/>
    <x v="7"/>
    <x v="7"/>
    <x v="24"/>
    <n v="33"/>
    <n v="6159.3310000000001"/>
    <n v="186.64639393939393"/>
  </r>
  <r>
    <x v="5"/>
    <x v="7"/>
    <x v="7"/>
    <x v="25"/>
    <n v="34"/>
    <n v="6357.5460000000003"/>
    <n v="186.98664705882354"/>
  </r>
  <r>
    <x v="5"/>
    <x v="7"/>
    <x v="7"/>
    <x v="26"/>
    <n v="32"/>
    <n v="6413.8509999999997"/>
    <n v="200.43284374999999"/>
  </r>
  <r>
    <x v="5"/>
    <x v="8"/>
    <x v="8"/>
    <x v="0"/>
    <n v="78"/>
    <n v="3904"/>
    <n v="50.051282051282051"/>
  </r>
  <r>
    <x v="5"/>
    <x v="8"/>
    <x v="8"/>
    <x v="1"/>
    <n v="75"/>
    <n v="3763"/>
    <n v="50.173333333333332"/>
  </r>
  <r>
    <x v="5"/>
    <x v="8"/>
    <x v="8"/>
    <x v="2"/>
    <n v="72"/>
    <n v="3582.3679999999999"/>
    <n v="49.755111111111113"/>
  </r>
  <r>
    <x v="5"/>
    <x v="8"/>
    <x v="8"/>
    <x v="3"/>
    <n v="66"/>
    <n v="3428.9209999999998"/>
    <n v="51.953348484848483"/>
  </r>
  <r>
    <x v="5"/>
    <x v="8"/>
    <x v="8"/>
    <x v="4"/>
    <n v="56"/>
    <n v="3314.8150000000001"/>
    <n v="59.193125000000002"/>
  </r>
  <r>
    <x v="5"/>
    <x v="8"/>
    <x v="8"/>
    <x v="5"/>
    <n v="53"/>
    <n v="2858.06"/>
    <n v="53.92566037735849"/>
  </r>
  <r>
    <x v="5"/>
    <x v="8"/>
    <x v="8"/>
    <x v="6"/>
    <n v="39"/>
    <n v="2657.768"/>
    <n v="68.147897435897434"/>
  </r>
  <r>
    <x v="5"/>
    <x v="8"/>
    <x v="8"/>
    <x v="7"/>
    <n v="37"/>
    <n v="2585.2289999999998"/>
    <n v="69.871054054054042"/>
  </r>
  <r>
    <x v="5"/>
    <x v="8"/>
    <x v="8"/>
    <x v="8"/>
    <n v="33"/>
    <n v="2462.19"/>
    <n v="74.61181818181818"/>
  </r>
  <r>
    <x v="5"/>
    <x v="8"/>
    <x v="8"/>
    <x v="9"/>
    <n v="32"/>
    <n v="2498"/>
    <n v="78.0625"/>
  </r>
  <r>
    <x v="5"/>
    <x v="8"/>
    <x v="8"/>
    <x v="10"/>
    <n v="31"/>
    <n v="2510"/>
    <n v="80.967741935483872"/>
  </r>
  <r>
    <x v="5"/>
    <x v="8"/>
    <x v="8"/>
    <x v="11"/>
    <n v="31"/>
    <n v="2644"/>
    <n v="85.290322580645167"/>
  </r>
  <r>
    <x v="5"/>
    <x v="8"/>
    <x v="8"/>
    <x v="12"/>
    <n v="29"/>
    <n v="2645"/>
    <n v="91.206896551724142"/>
  </r>
  <r>
    <x v="5"/>
    <x v="8"/>
    <x v="8"/>
    <x v="13"/>
    <n v="29"/>
    <n v="2606"/>
    <n v="89.862068965517238"/>
  </r>
  <r>
    <x v="5"/>
    <x v="8"/>
    <x v="8"/>
    <x v="14"/>
    <n v="26"/>
    <n v="2420"/>
    <n v="93.07692307692308"/>
  </r>
  <r>
    <x v="5"/>
    <x v="8"/>
    <x v="8"/>
    <x v="15"/>
    <n v="24"/>
    <n v="2386.5569999999998"/>
    <n v="99.439874999999986"/>
  </r>
  <r>
    <x v="5"/>
    <x v="8"/>
    <x v="8"/>
    <x v="16"/>
    <n v="23"/>
    <n v="2371.6610000000001"/>
    <n v="103.11569565217391"/>
  </r>
  <r>
    <x v="5"/>
    <x v="8"/>
    <x v="8"/>
    <x v="17"/>
    <n v="24"/>
    <n v="2338.6849999999999"/>
    <n v="97.445208333333326"/>
  </r>
  <r>
    <x v="5"/>
    <x v="8"/>
    <x v="8"/>
    <x v="18"/>
    <n v="21"/>
    <n v="2255.6959999999999"/>
    <n v="107.41409523809523"/>
  </r>
  <r>
    <x v="5"/>
    <x v="8"/>
    <x v="8"/>
    <x v="19"/>
    <n v="22"/>
    <n v="2426.6309999999999"/>
    <n v="110.30140909090909"/>
  </r>
  <r>
    <x v="5"/>
    <x v="8"/>
    <x v="8"/>
    <x v="20"/>
    <n v="21"/>
    <n v="2390.3380000000002"/>
    <n v="113.82561904761906"/>
  </r>
  <r>
    <x v="5"/>
    <x v="8"/>
    <x v="8"/>
    <x v="21"/>
    <n v="21"/>
    <n v="2385.1799999999998"/>
    <n v="113.58"/>
  </r>
  <r>
    <x v="5"/>
    <x v="8"/>
    <x v="8"/>
    <x v="22"/>
    <n v="21"/>
    <n v="2286.64"/>
    <n v="108.88761904761904"/>
  </r>
  <r>
    <x v="5"/>
    <x v="8"/>
    <x v="8"/>
    <x v="23"/>
    <n v="20"/>
    <n v="2277.6480000000001"/>
    <n v="113.8824"/>
  </r>
  <r>
    <x v="5"/>
    <x v="8"/>
    <x v="8"/>
    <x v="24"/>
    <n v="18"/>
    <n v="2085.1990000000001"/>
    <n v="115.84438888888889"/>
  </r>
  <r>
    <x v="5"/>
    <x v="8"/>
    <x v="8"/>
    <x v="25"/>
    <n v="17"/>
    <n v="1942.761"/>
    <n v="114.28005882352942"/>
  </r>
  <r>
    <x v="5"/>
    <x v="8"/>
    <x v="8"/>
    <x v="26"/>
    <n v="18"/>
    <n v="1986.356"/>
    <n v="110.3531111111111"/>
  </r>
  <r>
    <x v="5"/>
    <x v="9"/>
    <x v="9"/>
    <x v="0"/>
    <n v="229"/>
    <n v="13671"/>
    <n v="59.698689956331876"/>
  </r>
  <r>
    <x v="5"/>
    <x v="9"/>
    <x v="9"/>
    <x v="1"/>
    <n v="227"/>
    <n v="13309"/>
    <n v="58.629955947136565"/>
  </r>
  <r>
    <x v="5"/>
    <x v="9"/>
    <x v="9"/>
    <x v="2"/>
    <n v="224"/>
    <n v="13263.683999999999"/>
    <n v="59.212874999999997"/>
  </r>
  <r>
    <x v="5"/>
    <x v="9"/>
    <x v="9"/>
    <x v="3"/>
    <n v="217"/>
    <n v="13234.438"/>
    <n v="60.988193548387095"/>
  </r>
  <r>
    <x v="5"/>
    <x v="9"/>
    <x v="9"/>
    <x v="4"/>
    <n v="211"/>
    <n v="12910.968000000001"/>
    <n v="61.189421800947869"/>
  </r>
  <r>
    <x v="5"/>
    <x v="9"/>
    <x v="9"/>
    <x v="5"/>
    <n v="207"/>
    <n v="12480.918"/>
    <n v="60.294289855072464"/>
  </r>
  <r>
    <x v="5"/>
    <x v="9"/>
    <x v="9"/>
    <x v="6"/>
    <n v="194"/>
    <n v="12152.121999999999"/>
    <n v="62.639804123711336"/>
  </r>
  <r>
    <x v="5"/>
    <x v="9"/>
    <x v="9"/>
    <x v="7"/>
    <n v="183"/>
    <n v="12154.929"/>
    <n v="66.420377049180331"/>
  </r>
  <r>
    <x v="5"/>
    <x v="9"/>
    <x v="9"/>
    <x v="8"/>
    <n v="177"/>
    <n v="12330.554"/>
    <n v="69.664146892655367"/>
  </r>
  <r>
    <x v="5"/>
    <x v="9"/>
    <x v="9"/>
    <x v="9"/>
    <n v="172"/>
    <n v="12437"/>
    <n v="72.308139534883722"/>
  </r>
  <r>
    <x v="5"/>
    <x v="9"/>
    <x v="9"/>
    <x v="10"/>
    <n v="166"/>
    <n v="12265"/>
    <n v="73.885542168674704"/>
  </r>
  <r>
    <x v="5"/>
    <x v="9"/>
    <x v="9"/>
    <x v="11"/>
    <n v="153"/>
    <n v="11973"/>
    <n v="78.254901960784309"/>
  </r>
  <r>
    <x v="5"/>
    <x v="9"/>
    <x v="9"/>
    <x v="12"/>
    <n v="144"/>
    <n v="12835"/>
    <n v="89.131944444444443"/>
  </r>
  <r>
    <x v="5"/>
    <x v="9"/>
    <x v="9"/>
    <x v="13"/>
    <n v="137"/>
    <n v="12906"/>
    <n v="94.204379562043798"/>
  </r>
  <r>
    <x v="5"/>
    <x v="9"/>
    <x v="9"/>
    <x v="14"/>
    <n v="127"/>
    <n v="12459"/>
    <n v="98.102362204724415"/>
  </r>
  <r>
    <x v="5"/>
    <x v="9"/>
    <x v="9"/>
    <x v="15"/>
    <n v="121"/>
    <n v="12586.450999999999"/>
    <n v="104.0202561983471"/>
  </r>
  <r>
    <x v="5"/>
    <x v="9"/>
    <x v="9"/>
    <x v="16"/>
    <n v="120"/>
    <n v="12492.342000000001"/>
    <n v="104.10285"/>
  </r>
  <r>
    <x v="5"/>
    <x v="9"/>
    <x v="9"/>
    <x v="17"/>
    <n v="112"/>
    <n v="12857.898999999999"/>
    <n v="114.80266964285714"/>
  </r>
  <r>
    <x v="5"/>
    <x v="9"/>
    <x v="9"/>
    <x v="18"/>
    <n v="105"/>
    <n v="12964.058999999999"/>
    <n v="123.46722857142856"/>
  </r>
  <r>
    <x v="5"/>
    <x v="9"/>
    <x v="9"/>
    <x v="19"/>
    <n v="98"/>
    <n v="12956.66"/>
    <n v="132.21081632653062"/>
  </r>
  <r>
    <x v="5"/>
    <x v="9"/>
    <x v="9"/>
    <x v="20"/>
    <n v="96"/>
    <n v="13167.548000000001"/>
    <n v="137.16195833333333"/>
  </r>
  <r>
    <x v="5"/>
    <x v="9"/>
    <x v="9"/>
    <x v="21"/>
    <n v="94"/>
    <n v="12683.833000000001"/>
    <n v="134.93439361702127"/>
  </r>
  <r>
    <x v="5"/>
    <x v="9"/>
    <x v="9"/>
    <x v="22"/>
    <n v="92"/>
    <n v="13133.665000000001"/>
    <n v="142.75722826086957"/>
  </r>
  <r>
    <x v="5"/>
    <x v="9"/>
    <x v="9"/>
    <x v="23"/>
    <n v="86"/>
    <n v="12820.121999999999"/>
    <n v="149.07118604651163"/>
  </r>
  <r>
    <x v="5"/>
    <x v="9"/>
    <x v="9"/>
    <x v="24"/>
    <n v="81"/>
    <n v="11866.103999999999"/>
    <n v="146.4951111111111"/>
  </r>
  <r>
    <x v="5"/>
    <x v="9"/>
    <x v="9"/>
    <x v="25"/>
    <n v="72"/>
    <n v="11617.143"/>
    <n v="161.34920833333334"/>
  </r>
  <r>
    <x v="5"/>
    <x v="9"/>
    <x v="9"/>
    <x v="26"/>
    <n v="71"/>
    <n v="11890.357"/>
    <n v="167.46981690140845"/>
  </r>
  <r>
    <x v="5"/>
    <x v="10"/>
    <x v="10"/>
    <x v="0"/>
    <n v="113"/>
    <n v="8486"/>
    <n v="75.097345132743357"/>
  </r>
  <r>
    <x v="5"/>
    <x v="10"/>
    <x v="10"/>
    <x v="1"/>
    <n v="113"/>
    <n v="8228"/>
    <n v="72.814159292035399"/>
  </r>
  <r>
    <x v="5"/>
    <x v="10"/>
    <x v="10"/>
    <x v="2"/>
    <n v="113"/>
    <n v="8147.7579999999998"/>
    <n v="72.10405309734513"/>
  </r>
  <r>
    <x v="5"/>
    <x v="10"/>
    <x v="10"/>
    <x v="3"/>
    <n v="110"/>
    <n v="8054.0559999999996"/>
    <n v="73.21869090909091"/>
  </r>
  <r>
    <x v="5"/>
    <x v="10"/>
    <x v="10"/>
    <x v="4"/>
    <n v="107"/>
    <n v="8079.0280000000002"/>
    <n v="75.504934579439251"/>
  </r>
  <r>
    <x v="5"/>
    <x v="10"/>
    <x v="10"/>
    <x v="5"/>
    <n v="105"/>
    <n v="7477.48"/>
    <n v="71.21409523809524"/>
  </r>
  <r>
    <x v="5"/>
    <x v="10"/>
    <x v="10"/>
    <x v="6"/>
    <n v="93"/>
    <n v="7100.5569999999998"/>
    <n v="76.350075268817207"/>
  </r>
  <r>
    <x v="5"/>
    <x v="10"/>
    <x v="10"/>
    <x v="7"/>
    <n v="88"/>
    <n v="7122.4070000000002"/>
    <n v="80.936443181818177"/>
  </r>
  <r>
    <x v="5"/>
    <x v="10"/>
    <x v="10"/>
    <x v="8"/>
    <n v="85"/>
    <n v="7287.5389999999998"/>
    <n v="85.735752941176472"/>
  </r>
  <r>
    <x v="5"/>
    <x v="10"/>
    <x v="10"/>
    <x v="9"/>
    <n v="79"/>
    <n v="7043"/>
    <n v="89.151898734177209"/>
  </r>
  <r>
    <x v="5"/>
    <x v="10"/>
    <x v="10"/>
    <x v="10"/>
    <n v="77"/>
    <n v="7087"/>
    <n v="92.038961038961034"/>
  </r>
  <r>
    <x v="5"/>
    <x v="10"/>
    <x v="10"/>
    <x v="11"/>
    <n v="71"/>
    <n v="7260"/>
    <n v="102.25352112676056"/>
  </r>
  <r>
    <x v="5"/>
    <x v="10"/>
    <x v="10"/>
    <x v="12"/>
    <n v="66"/>
    <n v="7502"/>
    <n v="113.66666666666667"/>
  </r>
  <r>
    <x v="5"/>
    <x v="10"/>
    <x v="10"/>
    <x v="13"/>
    <n v="66"/>
    <n v="7458"/>
    <n v="113"/>
  </r>
  <r>
    <x v="5"/>
    <x v="10"/>
    <x v="10"/>
    <x v="14"/>
    <n v="61"/>
    <n v="7358"/>
    <n v="120.62295081967213"/>
  </r>
  <r>
    <x v="5"/>
    <x v="10"/>
    <x v="10"/>
    <x v="15"/>
    <n v="57"/>
    <n v="7106.2129999999997"/>
    <n v="124.67040350877193"/>
  </r>
  <r>
    <x v="5"/>
    <x v="10"/>
    <x v="10"/>
    <x v="16"/>
    <n v="55"/>
    <n v="7219.3860000000004"/>
    <n v="131.26156363636363"/>
  </r>
  <r>
    <x v="5"/>
    <x v="10"/>
    <x v="10"/>
    <x v="17"/>
    <n v="54"/>
    <n v="7357.3869999999997"/>
    <n v="136.24790740740741"/>
  </r>
  <r>
    <x v="5"/>
    <x v="10"/>
    <x v="10"/>
    <x v="18"/>
    <n v="52"/>
    <n v="7394.1180000000004"/>
    <n v="142.19457692307694"/>
  </r>
  <r>
    <x v="5"/>
    <x v="10"/>
    <x v="10"/>
    <x v="19"/>
    <n v="50"/>
    <n v="7330.049"/>
    <n v="146.60097999999999"/>
  </r>
  <r>
    <x v="5"/>
    <x v="10"/>
    <x v="10"/>
    <x v="20"/>
    <n v="49"/>
    <n v="7663.4470000000001"/>
    <n v="156.39687755102042"/>
  </r>
  <r>
    <x v="5"/>
    <x v="10"/>
    <x v="10"/>
    <x v="21"/>
    <n v="48"/>
    <n v="7927.9"/>
    <n v="165.16458333333333"/>
  </r>
  <r>
    <x v="5"/>
    <x v="10"/>
    <x v="10"/>
    <x v="22"/>
    <n v="52"/>
    <n v="7924.4570000000003"/>
    <n v="152.39340384615386"/>
  </r>
  <r>
    <x v="5"/>
    <x v="10"/>
    <x v="10"/>
    <x v="23"/>
    <n v="45"/>
    <n v="8112.9589999999998"/>
    <n v="180.28797777777777"/>
  </r>
  <r>
    <x v="5"/>
    <x v="10"/>
    <x v="10"/>
    <x v="24"/>
    <n v="46"/>
    <n v="8923.9459999999999"/>
    <n v="193.99882608695651"/>
  </r>
  <r>
    <x v="5"/>
    <x v="10"/>
    <x v="10"/>
    <x v="25"/>
    <n v="44"/>
    <n v="9340.875"/>
    <n v="212.29261363636363"/>
  </r>
  <r>
    <x v="5"/>
    <x v="10"/>
    <x v="10"/>
    <x v="26"/>
    <n v="43"/>
    <n v="8900.9619999999995"/>
    <n v="206.99911627906977"/>
  </r>
  <r>
    <x v="3"/>
    <x v="11"/>
    <x v="11"/>
    <x v="0"/>
    <n v="82"/>
    <n v="5527"/>
    <n v="67.402439024390247"/>
  </r>
  <r>
    <x v="3"/>
    <x v="11"/>
    <x v="11"/>
    <x v="1"/>
    <n v="81"/>
    <n v="5406"/>
    <n v="66.740740740740748"/>
  </r>
  <r>
    <x v="3"/>
    <x v="11"/>
    <x v="11"/>
    <x v="2"/>
    <n v="81"/>
    <n v="5409.1080000000002"/>
    <n v="66.779111111111106"/>
  </r>
  <r>
    <x v="3"/>
    <x v="11"/>
    <x v="11"/>
    <x v="3"/>
    <n v="77"/>
    <n v="5203.8019999999997"/>
    <n v="67.581844155844152"/>
  </r>
  <r>
    <x v="3"/>
    <x v="11"/>
    <x v="11"/>
    <x v="4"/>
    <n v="73"/>
    <n v="5095.8050000000003"/>
    <n v="69.80554794520549"/>
  </r>
  <r>
    <x v="3"/>
    <x v="11"/>
    <x v="11"/>
    <x v="5"/>
    <n v="69"/>
    <n v="4714.4530000000004"/>
    <n v="68.325405797101453"/>
  </r>
  <r>
    <x v="3"/>
    <x v="11"/>
    <x v="11"/>
    <x v="6"/>
    <n v="62"/>
    <n v="4534.6409999999996"/>
    <n v="73.139370967741925"/>
  </r>
  <r>
    <x v="3"/>
    <x v="11"/>
    <x v="11"/>
    <x v="7"/>
    <n v="57"/>
    <n v="4363.0309999999999"/>
    <n v="76.544403508771936"/>
  </r>
  <r>
    <x v="3"/>
    <x v="11"/>
    <x v="11"/>
    <x v="8"/>
    <n v="54"/>
    <n v="4328.4040000000005"/>
    <n v="80.155629629629644"/>
  </r>
  <r>
    <x v="3"/>
    <x v="11"/>
    <x v="11"/>
    <x v="9"/>
    <n v="50"/>
    <n v="4124"/>
    <n v="82.48"/>
  </r>
  <r>
    <x v="3"/>
    <x v="11"/>
    <x v="11"/>
    <x v="10"/>
    <n v="46"/>
    <n v="3825"/>
    <n v="83.152173913043484"/>
  </r>
  <r>
    <x v="3"/>
    <x v="11"/>
    <x v="11"/>
    <x v="11"/>
    <n v="46"/>
    <n v="3857"/>
    <n v="83.847826086956516"/>
  </r>
  <r>
    <x v="3"/>
    <x v="11"/>
    <x v="11"/>
    <x v="12"/>
    <n v="44"/>
    <n v="3723"/>
    <n v="84.61363636363636"/>
  </r>
  <r>
    <x v="3"/>
    <x v="11"/>
    <x v="11"/>
    <x v="13"/>
    <n v="38"/>
    <n v="3870"/>
    <n v="101.84210526315789"/>
  </r>
  <r>
    <x v="3"/>
    <x v="11"/>
    <x v="11"/>
    <x v="14"/>
    <n v="36"/>
    <n v="3606"/>
    <n v="100.16666666666667"/>
  </r>
  <r>
    <x v="3"/>
    <x v="11"/>
    <x v="11"/>
    <x v="15"/>
    <n v="30"/>
    <n v="3642.4549999999999"/>
    <n v="121.41516666666666"/>
  </r>
  <r>
    <x v="3"/>
    <x v="11"/>
    <x v="11"/>
    <x v="16"/>
    <n v="28"/>
    <n v="3293.7660000000001"/>
    <n v="117.6345"/>
  </r>
  <r>
    <x v="3"/>
    <x v="11"/>
    <x v="11"/>
    <x v="17"/>
    <n v="24"/>
    <n v="3251.9650000000001"/>
    <n v="135.49854166666668"/>
  </r>
  <r>
    <x v="3"/>
    <x v="11"/>
    <x v="11"/>
    <x v="18"/>
    <n v="23"/>
    <n v="3314.826"/>
    <n v="144.1228695652174"/>
  </r>
  <r>
    <x v="3"/>
    <x v="11"/>
    <x v="11"/>
    <x v="19"/>
    <n v="22"/>
    <n v="3200.4360000000001"/>
    <n v="145.47436363636365"/>
  </r>
  <r>
    <x v="3"/>
    <x v="11"/>
    <x v="11"/>
    <x v="20"/>
    <n v="18"/>
    <n v="2893.1950000000002"/>
    <n v="160.73305555555555"/>
  </r>
  <r>
    <x v="3"/>
    <x v="11"/>
    <x v="11"/>
    <x v="21"/>
    <n v="16"/>
    <n v="2817.873"/>
    <n v="176.1170625"/>
  </r>
  <r>
    <x v="3"/>
    <x v="11"/>
    <x v="11"/>
    <x v="22"/>
    <n v="16"/>
    <n v="2907.6970000000001"/>
    <n v="181.73106250000001"/>
  </r>
  <r>
    <x v="3"/>
    <x v="11"/>
    <x v="11"/>
    <x v="23"/>
    <n v="15"/>
    <n v="3077.8649999999998"/>
    <n v="205.19099999999997"/>
  </r>
  <r>
    <x v="3"/>
    <x v="11"/>
    <x v="11"/>
    <x v="24"/>
    <n v="15"/>
    <n v="3087.8580000000002"/>
    <n v="205.85720000000001"/>
  </r>
  <r>
    <x v="3"/>
    <x v="11"/>
    <x v="11"/>
    <x v="25"/>
    <n v="13"/>
    <n v="2928.8560000000002"/>
    <n v="225.29661538461539"/>
  </r>
  <r>
    <x v="3"/>
    <x v="11"/>
    <x v="11"/>
    <x v="26"/>
    <n v="13"/>
    <n v="2995.8510000000001"/>
    <n v="230.45007692307692"/>
  </r>
  <r>
    <x v="6"/>
    <x v="12"/>
    <x v="12"/>
    <x v="0"/>
    <n v="28"/>
    <n v="2068"/>
    <n v="73.857142857142861"/>
  </r>
  <r>
    <x v="6"/>
    <x v="12"/>
    <x v="12"/>
    <x v="1"/>
    <n v="28"/>
    <n v="2040"/>
    <n v="72.857142857142861"/>
  </r>
  <r>
    <x v="6"/>
    <x v="12"/>
    <x v="12"/>
    <x v="2"/>
    <n v="28"/>
    <n v="1971.259"/>
    <n v="70.402107142857147"/>
  </r>
  <r>
    <x v="6"/>
    <x v="12"/>
    <x v="12"/>
    <x v="3"/>
    <n v="26"/>
    <n v="1966.4970000000001"/>
    <n v="75.634500000000003"/>
  </r>
  <r>
    <x v="6"/>
    <x v="12"/>
    <x v="12"/>
    <x v="4"/>
    <n v="25"/>
    <n v="1857.9259999999999"/>
    <n v="74.317039999999992"/>
  </r>
  <r>
    <x v="6"/>
    <x v="12"/>
    <x v="12"/>
    <x v="5"/>
    <n v="21"/>
    <n v="1603.3810000000001"/>
    <n v="76.351476190476191"/>
  </r>
  <r>
    <x v="6"/>
    <x v="12"/>
    <x v="12"/>
    <x v="6"/>
    <n v="20"/>
    <n v="1590.3689999999999"/>
    <n v="79.518450000000001"/>
  </r>
  <r>
    <x v="6"/>
    <x v="12"/>
    <x v="12"/>
    <x v="7"/>
    <n v="19"/>
    <n v="1679.1510000000001"/>
    <n v="88.376368421052632"/>
  </r>
  <r>
    <x v="6"/>
    <x v="12"/>
    <x v="12"/>
    <x v="8"/>
    <n v="17"/>
    <n v="1618.9860000000001"/>
    <n v="95.234470588235297"/>
  </r>
  <r>
    <x v="6"/>
    <x v="12"/>
    <x v="12"/>
    <x v="9"/>
    <n v="17"/>
    <n v="1694"/>
    <n v="99.647058823529406"/>
  </r>
  <r>
    <x v="6"/>
    <x v="12"/>
    <x v="12"/>
    <x v="10"/>
    <n v="17"/>
    <n v="1717"/>
    <n v="101"/>
  </r>
  <r>
    <x v="6"/>
    <x v="12"/>
    <x v="12"/>
    <x v="11"/>
    <n v="17"/>
    <n v="1729"/>
    <n v="101.70588235294117"/>
  </r>
  <r>
    <x v="6"/>
    <x v="12"/>
    <x v="12"/>
    <x v="12"/>
    <n v="17"/>
    <n v="1898"/>
    <n v="111.64705882352941"/>
  </r>
  <r>
    <x v="6"/>
    <x v="12"/>
    <x v="12"/>
    <x v="13"/>
    <n v="17"/>
    <n v="1735"/>
    <n v="102.05882352941177"/>
  </r>
  <r>
    <x v="6"/>
    <x v="12"/>
    <x v="12"/>
    <x v="14"/>
    <n v="15"/>
    <n v="1577"/>
    <n v="105.13333333333334"/>
  </r>
  <r>
    <x v="6"/>
    <x v="12"/>
    <x v="12"/>
    <x v="15"/>
    <n v="12"/>
    <n v="1594.095"/>
    <n v="132.84125"/>
  </r>
  <r>
    <x v="6"/>
    <x v="12"/>
    <x v="12"/>
    <x v="16"/>
    <n v="13"/>
    <n v="1575.9349999999999"/>
    <n v="121.22576923076923"/>
  </r>
  <r>
    <x v="6"/>
    <x v="12"/>
    <x v="12"/>
    <x v="17"/>
    <n v="12"/>
    <n v="1764.5820000000001"/>
    <n v="147.04850000000002"/>
  </r>
  <r>
    <x v="6"/>
    <x v="12"/>
    <x v="12"/>
    <x v="18"/>
    <n v="12"/>
    <n v="1776.3920000000001"/>
    <n v="148.03266666666667"/>
  </r>
  <r>
    <x v="6"/>
    <x v="12"/>
    <x v="12"/>
    <x v="19"/>
    <n v="12"/>
    <n v="1755.556"/>
    <n v="146.29633333333334"/>
  </r>
  <r>
    <x v="6"/>
    <x v="12"/>
    <x v="12"/>
    <x v="20"/>
    <n v="11"/>
    <n v="1875.3679999999999"/>
    <n v="170.488"/>
  </r>
  <r>
    <x v="6"/>
    <x v="12"/>
    <x v="12"/>
    <x v="21"/>
    <n v="11"/>
    <n v="1924.3589999999999"/>
    <n v="174.94172727272726"/>
  </r>
  <r>
    <x v="6"/>
    <x v="12"/>
    <x v="12"/>
    <x v="22"/>
    <n v="11"/>
    <n v="2030.2639999999999"/>
    <n v="184.56945454545453"/>
  </r>
  <r>
    <x v="6"/>
    <x v="12"/>
    <x v="12"/>
    <x v="23"/>
    <n v="11"/>
    <n v="2065.7919999999999"/>
    <n v="187.79927272727272"/>
  </r>
  <r>
    <x v="6"/>
    <x v="12"/>
    <x v="12"/>
    <x v="24"/>
    <n v="12"/>
    <n v="2227.0479999999998"/>
    <n v="185.58733333333331"/>
  </r>
  <r>
    <x v="6"/>
    <x v="12"/>
    <x v="12"/>
    <x v="25"/>
    <n v="11"/>
    <n v="2372.5070000000001"/>
    <n v="215.68245454545456"/>
  </r>
  <r>
    <x v="6"/>
    <x v="12"/>
    <x v="12"/>
    <x v="26"/>
    <n v="11"/>
    <n v="2475.431"/>
    <n v="225.03918181818182"/>
  </r>
  <r>
    <x v="6"/>
    <x v="13"/>
    <x v="13"/>
    <x v="0"/>
    <n v="108"/>
    <n v="7374"/>
    <n v="68.277777777777771"/>
  </r>
  <r>
    <x v="6"/>
    <x v="13"/>
    <x v="13"/>
    <x v="1"/>
    <n v="108"/>
    <n v="7153"/>
    <n v="66.231481481481481"/>
  </r>
  <r>
    <x v="6"/>
    <x v="13"/>
    <x v="13"/>
    <x v="2"/>
    <n v="106"/>
    <n v="7152.9790000000003"/>
    <n v="67.48093396226416"/>
  </r>
  <r>
    <x v="6"/>
    <x v="13"/>
    <x v="13"/>
    <x v="3"/>
    <n v="104"/>
    <n v="7163.73"/>
    <n v="68.882019230769231"/>
  </r>
  <r>
    <x v="6"/>
    <x v="13"/>
    <x v="13"/>
    <x v="4"/>
    <n v="102"/>
    <n v="7130.625"/>
    <n v="69.908088235294116"/>
  </r>
  <r>
    <x v="6"/>
    <x v="13"/>
    <x v="13"/>
    <x v="5"/>
    <n v="96"/>
    <n v="7058.0619999999999"/>
    <n v="73.521479166666666"/>
  </r>
  <r>
    <x v="6"/>
    <x v="13"/>
    <x v="13"/>
    <x v="6"/>
    <n v="94"/>
    <n v="6916.232"/>
    <n v="73.576936170212761"/>
  </r>
  <r>
    <x v="6"/>
    <x v="13"/>
    <x v="13"/>
    <x v="7"/>
    <n v="89"/>
    <n v="6863.3540000000003"/>
    <n v="77.116337078651682"/>
  </r>
  <r>
    <x v="6"/>
    <x v="13"/>
    <x v="13"/>
    <x v="8"/>
    <n v="85"/>
    <n v="7075.1419999999998"/>
    <n v="83.236964705882357"/>
  </r>
  <r>
    <x v="6"/>
    <x v="13"/>
    <x v="13"/>
    <x v="9"/>
    <n v="83"/>
    <n v="7049"/>
    <n v="84.92771084337349"/>
  </r>
  <r>
    <x v="6"/>
    <x v="13"/>
    <x v="13"/>
    <x v="10"/>
    <n v="75"/>
    <n v="6960"/>
    <n v="92.8"/>
  </r>
  <r>
    <x v="6"/>
    <x v="13"/>
    <x v="13"/>
    <x v="11"/>
    <n v="67"/>
    <n v="7221"/>
    <n v="107.77611940298507"/>
  </r>
  <r>
    <x v="6"/>
    <x v="13"/>
    <x v="13"/>
    <x v="12"/>
    <n v="65"/>
    <n v="7726"/>
    <n v="118.86153846153846"/>
  </r>
  <r>
    <x v="6"/>
    <x v="13"/>
    <x v="13"/>
    <x v="13"/>
    <n v="61"/>
    <n v="7595"/>
    <n v="124.50819672131148"/>
  </r>
  <r>
    <x v="6"/>
    <x v="13"/>
    <x v="13"/>
    <x v="14"/>
    <n v="55"/>
    <n v="7358"/>
    <n v="133.78181818181818"/>
  </r>
  <r>
    <x v="6"/>
    <x v="13"/>
    <x v="13"/>
    <x v="15"/>
    <n v="50"/>
    <n v="7509.6610000000001"/>
    <n v="150.19322"/>
  </r>
  <r>
    <x v="6"/>
    <x v="13"/>
    <x v="13"/>
    <x v="16"/>
    <n v="49"/>
    <n v="7367.3869999999997"/>
    <n v="150.35483673469386"/>
  </r>
  <r>
    <x v="6"/>
    <x v="13"/>
    <x v="13"/>
    <x v="17"/>
    <n v="49"/>
    <n v="7814.018"/>
    <n v="159.46975510204081"/>
  </r>
  <r>
    <x v="6"/>
    <x v="13"/>
    <x v="13"/>
    <x v="18"/>
    <n v="45"/>
    <n v="7516.451"/>
    <n v="167.03224444444444"/>
  </r>
  <r>
    <x v="6"/>
    <x v="13"/>
    <x v="13"/>
    <x v="19"/>
    <n v="43"/>
    <n v="7592.2160000000003"/>
    <n v="176.56316279069767"/>
  </r>
  <r>
    <x v="6"/>
    <x v="13"/>
    <x v="13"/>
    <x v="20"/>
    <n v="43"/>
    <n v="7768.78"/>
    <n v="180.66930232558138"/>
  </r>
  <r>
    <x v="6"/>
    <x v="13"/>
    <x v="13"/>
    <x v="21"/>
    <n v="40"/>
    <n v="8058.2510000000002"/>
    <n v="201.45627500000001"/>
  </r>
  <r>
    <x v="6"/>
    <x v="13"/>
    <x v="13"/>
    <x v="22"/>
    <n v="39"/>
    <n v="8198.2029999999995"/>
    <n v="210.21033333333332"/>
  </r>
  <r>
    <x v="6"/>
    <x v="13"/>
    <x v="13"/>
    <x v="23"/>
    <n v="40"/>
    <n v="8762.1190000000006"/>
    <n v="219.052975"/>
  </r>
  <r>
    <x v="6"/>
    <x v="13"/>
    <x v="13"/>
    <x v="24"/>
    <n v="34"/>
    <n v="8909.2459999999992"/>
    <n v="262.03664705882352"/>
  </r>
  <r>
    <x v="6"/>
    <x v="13"/>
    <x v="13"/>
    <x v="25"/>
    <n v="34"/>
    <n v="9155.9840000000004"/>
    <n v="269.29364705882352"/>
  </r>
  <r>
    <x v="6"/>
    <x v="13"/>
    <x v="13"/>
    <x v="26"/>
    <n v="33"/>
    <n v="9257.3539999999994"/>
    <n v="280.52587878787875"/>
  </r>
  <r>
    <x v="6"/>
    <x v="14"/>
    <x v="14"/>
    <x v="0"/>
    <n v="32"/>
    <n v="1939"/>
    <n v="60.59375"/>
  </r>
  <r>
    <x v="6"/>
    <x v="14"/>
    <x v="14"/>
    <x v="1"/>
    <n v="30"/>
    <n v="1893"/>
    <n v="63.1"/>
  </r>
  <r>
    <x v="6"/>
    <x v="14"/>
    <x v="14"/>
    <x v="2"/>
    <n v="30"/>
    <n v="1898.1590000000001"/>
    <n v="63.271966666666671"/>
  </r>
  <r>
    <x v="6"/>
    <x v="14"/>
    <x v="14"/>
    <x v="3"/>
    <n v="30"/>
    <n v="1890.402"/>
    <n v="63.013400000000004"/>
  </r>
  <r>
    <x v="6"/>
    <x v="14"/>
    <x v="14"/>
    <x v="4"/>
    <n v="29"/>
    <n v="1927.1759999999999"/>
    <n v="66.454344827586198"/>
  </r>
  <r>
    <x v="6"/>
    <x v="14"/>
    <x v="14"/>
    <x v="5"/>
    <n v="29"/>
    <n v="1891.8579999999999"/>
    <n v="65.236482758620681"/>
  </r>
  <r>
    <x v="6"/>
    <x v="14"/>
    <x v="14"/>
    <x v="6"/>
    <n v="28"/>
    <n v="1883.501"/>
    <n v="67.267892857142854"/>
  </r>
  <r>
    <x v="6"/>
    <x v="14"/>
    <x v="14"/>
    <x v="7"/>
    <n v="28"/>
    <n v="1987.4110000000001"/>
    <n v="70.978964285714284"/>
  </r>
  <r>
    <x v="6"/>
    <x v="14"/>
    <x v="14"/>
    <x v="8"/>
    <n v="28"/>
    <n v="2072.3449999999998"/>
    <n v="74.012321428571425"/>
  </r>
  <r>
    <x v="6"/>
    <x v="14"/>
    <x v="14"/>
    <x v="9"/>
    <n v="26"/>
    <n v="2034"/>
    <n v="78.230769230769226"/>
  </r>
  <r>
    <x v="6"/>
    <x v="14"/>
    <x v="14"/>
    <x v="10"/>
    <n v="27"/>
    <n v="2081"/>
    <n v="77.074074074074076"/>
  </r>
  <r>
    <x v="6"/>
    <x v="14"/>
    <x v="14"/>
    <x v="11"/>
    <n v="24"/>
    <n v="2089"/>
    <n v="87.041666666666671"/>
  </r>
  <r>
    <x v="6"/>
    <x v="14"/>
    <x v="14"/>
    <x v="12"/>
    <n v="21"/>
    <n v="2159"/>
    <n v="102.80952380952381"/>
  </r>
  <r>
    <x v="6"/>
    <x v="14"/>
    <x v="14"/>
    <x v="13"/>
    <n v="21"/>
    <n v="2153"/>
    <n v="102.52380952380952"/>
  </r>
  <r>
    <x v="6"/>
    <x v="14"/>
    <x v="14"/>
    <x v="14"/>
    <n v="18"/>
    <n v="2054"/>
    <n v="114.11111111111111"/>
  </r>
  <r>
    <x v="6"/>
    <x v="14"/>
    <x v="14"/>
    <x v="15"/>
    <n v="18"/>
    <n v="2057.6579999999999"/>
    <n v="114.31433333333332"/>
  </r>
  <r>
    <x v="6"/>
    <x v="14"/>
    <x v="14"/>
    <x v="16"/>
    <n v="19"/>
    <n v="2041.3610000000001"/>
    <n v="107.44005263157895"/>
  </r>
  <r>
    <x v="6"/>
    <x v="14"/>
    <x v="14"/>
    <x v="17"/>
    <n v="17"/>
    <n v="2155.0120000000002"/>
    <n v="126.76541176470589"/>
  </r>
  <r>
    <x v="6"/>
    <x v="14"/>
    <x v="14"/>
    <x v="18"/>
    <n v="16"/>
    <n v="2164.1120000000001"/>
    <n v="135.25700000000001"/>
  </r>
  <r>
    <x v="6"/>
    <x v="14"/>
    <x v="14"/>
    <x v="19"/>
    <n v="15"/>
    <n v="2062.7139999999999"/>
    <n v="137.51426666666666"/>
  </r>
  <r>
    <x v="6"/>
    <x v="14"/>
    <x v="14"/>
    <x v="20"/>
    <n v="15"/>
    <n v="2150.951"/>
    <n v="143.39673333333334"/>
  </r>
  <r>
    <x v="6"/>
    <x v="14"/>
    <x v="14"/>
    <x v="21"/>
    <n v="15"/>
    <n v="2225.5360000000001"/>
    <n v="148.36906666666667"/>
  </r>
  <r>
    <x v="6"/>
    <x v="14"/>
    <x v="14"/>
    <x v="22"/>
    <n v="15"/>
    <n v="2304.58"/>
    <n v="153.63866666666667"/>
  </r>
  <r>
    <x v="6"/>
    <x v="14"/>
    <x v="14"/>
    <x v="23"/>
    <n v="14"/>
    <n v="2209.7069999999999"/>
    <n v="157.83621428571428"/>
  </r>
  <r>
    <x v="6"/>
    <x v="14"/>
    <x v="14"/>
    <x v="24"/>
    <n v="13"/>
    <n v="2488.7550000000001"/>
    <n v="191.44269230769231"/>
  </r>
  <r>
    <x v="6"/>
    <x v="14"/>
    <x v="14"/>
    <x v="25"/>
    <n v="13"/>
    <n v="2667.5390000000002"/>
    <n v="205.19530769230772"/>
  </r>
  <r>
    <x v="6"/>
    <x v="14"/>
    <x v="14"/>
    <x v="26"/>
    <n v="12"/>
    <n v="2829.527"/>
    <n v="235.79391666666666"/>
  </r>
  <r>
    <x v="6"/>
    <x v="15"/>
    <x v="15"/>
    <x v="0"/>
    <n v="20"/>
    <n v="1234"/>
    <n v="61.7"/>
  </r>
  <r>
    <x v="6"/>
    <x v="15"/>
    <x v="15"/>
    <x v="1"/>
    <n v="21"/>
    <n v="1249"/>
    <n v="59.476190476190474"/>
  </r>
  <r>
    <x v="6"/>
    <x v="15"/>
    <x v="15"/>
    <x v="2"/>
    <n v="21"/>
    <n v="1277.374"/>
    <n v="60.827333333333335"/>
  </r>
  <r>
    <x v="6"/>
    <x v="15"/>
    <x v="15"/>
    <x v="3"/>
    <n v="20"/>
    <n v="1297.203"/>
    <n v="64.860150000000004"/>
  </r>
  <r>
    <x v="6"/>
    <x v="15"/>
    <x v="15"/>
    <x v="4"/>
    <n v="20"/>
    <n v="1199.2919999999999"/>
    <n v="59.964599999999997"/>
  </r>
  <r>
    <x v="6"/>
    <x v="15"/>
    <x v="15"/>
    <x v="5"/>
    <n v="19"/>
    <n v="1092.134"/>
    <n v="57.480736842105266"/>
  </r>
  <r>
    <x v="6"/>
    <x v="15"/>
    <x v="15"/>
    <x v="6"/>
    <n v="15"/>
    <n v="1081.627"/>
    <n v="72.108466666666658"/>
  </r>
  <r>
    <x v="6"/>
    <x v="15"/>
    <x v="15"/>
    <x v="7"/>
    <n v="15"/>
    <n v="1101.076"/>
    <n v="73.40506666666667"/>
  </r>
  <r>
    <x v="6"/>
    <x v="15"/>
    <x v="15"/>
    <x v="8"/>
    <n v="15"/>
    <n v="1098.8340000000001"/>
    <n v="73.255600000000001"/>
  </r>
  <r>
    <x v="6"/>
    <x v="15"/>
    <x v="15"/>
    <x v="9"/>
    <n v="14"/>
    <n v="1108"/>
    <n v="79.142857142857139"/>
  </r>
  <r>
    <x v="6"/>
    <x v="15"/>
    <x v="15"/>
    <x v="10"/>
    <n v="15"/>
    <n v="1070"/>
    <n v="71.333333333333329"/>
  </r>
  <r>
    <x v="6"/>
    <x v="15"/>
    <x v="15"/>
    <x v="11"/>
    <n v="10"/>
    <n v="911"/>
    <n v="91.1"/>
  </r>
  <r>
    <x v="6"/>
    <x v="15"/>
    <x v="15"/>
    <x v="12"/>
    <n v="7"/>
    <n v="895"/>
    <n v="127.85714285714286"/>
  </r>
  <r>
    <x v="6"/>
    <x v="15"/>
    <x v="15"/>
    <x v="13"/>
    <n v="5"/>
    <n v="740"/>
    <n v="148"/>
  </r>
  <r>
    <x v="6"/>
    <x v="15"/>
    <x v="15"/>
    <x v="14"/>
    <n v="3"/>
    <n v="673"/>
    <n v="224.33333333333334"/>
  </r>
  <r>
    <x v="6"/>
    <x v="15"/>
    <x v="15"/>
    <x v="15"/>
    <n v="3"/>
    <n v="673.02499999999998"/>
    <n v="224.34166666666667"/>
  </r>
  <r>
    <x v="6"/>
    <x v="15"/>
    <x v="15"/>
    <x v="16"/>
    <n v="3"/>
    <n v="620.78399999999999"/>
    <n v="206.928"/>
  </r>
  <r>
    <x v="6"/>
    <x v="15"/>
    <x v="15"/>
    <x v="17"/>
    <n v="3"/>
    <n v="667.32399999999996"/>
    <n v="222.44133333333332"/>
  </r>
  <r>
    <x v="6"/>
    <x v="15"/>
    <x v="15"/>
    <x v="18"/>
    <n v="3"/>
    <n v="623.11"/>
    <n v="207.70333333333335"/>
  </r>
  <r>
    <x v="6"/>
    <x v="15"/>
    <x v="15"/>
    <x v="19"/>
    <n v="3"/>
    <n v="570.30799999999999"/>
    <n v="190.10266666666666"/>
  </r>
  <r>
    <x v="6"/>
    <x v="15"/>
    <x v="15"/>
    <x v="20"/>
    <n v="2"/>
    <n v="619.10900000000004"/>
    <n v="309.55450000000002"/>
  </r>
  <r>
    <x v="6"/>
    <x v="15"/>
    <x v="15"/>
    <x v="21"/>
    <n v="2"/>
    <n v="605.46199999999999"/>
    <n v="302.73099999999999"/>
  </r>
  <r>
    <x v="6"/>
    <x v="15"/>
    <x v="15"/>
    <x v="22"/>
    <n v="2"/>
    <n v="653.923"/>
    <n v="326.9615"/>
  </r>
  <r>
    <x v="6"/>
    <x v="15"/>
    <x v="15"/>
    <x v="23"/>
    <n v="2"/>
    <n v="656.49300000000005"/>
    <n v="328.24650000000003"/>
  </r>
  <r>
    <x v="6"/>
    <x v="15"/>
    <x v="15"/>
    <x v="24"/>
    <n v="2"/>
    <n v="588.73599999999999"/>
    <n v="294.36799999999999"/>
  </r>
  <r>
    <x v="6"/>
    <x v="15"/>
    <x v="15"/>
    <x v="25"/>
    <n v="2"/>
    <n v="530.19500000000005"/>
    <n v="265.09750000000003"/>
  </r>
  <r>
    <x v="6"/>
    <x v="15"/>
    <x v="15"/>
    <x v="26"/>
    <n v="1"/>
    <n v="281.24299999999999"/>
    <n v="281.24299999999999"/>
  </r>
  <r>
    <x v="6"/>
    <x v="16"/>
    <x v="16"/>
    <x v="0"/>
    <n v="196"/>
    <n v="12339"/>
    <n v="62.954081632653065"/>
  </r>
  <r>
    <x v="6"/>
    <x v="16"/>
    <x v="16"/>
    <x v="1"/>
    <n v="195"/>
    <n v="12046"/>
    <n v="61.774358974358975"/>
  </r>
  <r>
    <x v="6"/>
    <x v="16"/>
    <x v="16"/>
    <x v="2"/>
    <n v="193"/>
    <n v="12307.119000000001"/>
    <n v="63.767455958549228"/>
  </r>
  <r>
    <x v="6"/>
    <x v="16"/>
    <x v="16"/>
    <x v="3"/>
    <n v="190"/>
    <n v="12070.352000000001"/>
    <n v="63.528168421052634"/>
  </r>
  <r>
    <x v="6"/>
    <x v="16"/>
    <x v="16"/>
    <x v="4"/>
    <n v="183"/>
    <n v="11892.413"/>
    <n v="64.985863387978142"/>
  </r>
  <r>
    <x v="6"/>
    <x v="16"/>
    <x v="16"/>
    <x v="5"/>
    <n v="176"/>
    <n v="10882.733"/>
    <n v="61.833710227272725"/>
  </r>
  <r>
    <x v="6"/>
    <x v="16"/>
    <x v="16"/>
    <x v="6"/>
    <n v="153"/>
    <n v="10158.653"/>
    <n v="66.396424836601312"/>
  </r>
  <r>
    <x v="6"/>
    <x v="16"/>
    <x v="16"/>
    <x v="7"/>
    <n v="139"/>
    <n v="9805.7489999999998"/>
    <n v="70.544956834532371"/>
  </r>
  <r>
    <x v="6"/>
    <x v="16"/>
    <x v="16"/>
    <x v="8"/>
    <n v="126"/>
    <n v="9322.3919999999998"/>
    <n v="73.987238095238098"/>
  </r>
  <r>
    <x v="6"/>
    <x v="16"/>
    <x v="16"/>
    <x v="9"/>
    <n v="120"/>
    <n v="9388"/>
    <n v="78.233333333333334"/>
  </r>
  <r>
    <x v="6"/>
    <x v="16"/>
    <x v="16"/>
    <x v="10"/>
    <n v="112"/>
    <n v="8877"/>
    <n v="79.258928571428569"/>
  </r>
  <r>
    <x v="6"/>
    <x v="16"/>
    <x v="16"/>
    <x v="11"/>
    <n v="101"/>
    <n v="8154"/>
    <n v="80.732673267326732"/>
  </r>
  <r>
    <x v="6"/>
    <x v="16"/>
    <x v="16"/>
    <x v="12"/>
    <n v="83"/>
    <n v="8325"/>
    <n v="100.3012048192771"/>
  </r>
  <r>
    <x v="6"/>
    <x v="16"/>
    <x v="16"/>
    <x v="13"/>
    <n v="76"/>
    <n v="8177"/>
    <n v="107.59210526315789"/>
  </r>
  <r>
    <x v="6"/>
    <x v="16"/>
    <x v="16"/>
    <x v="14"/>
    <n v="74"/>
    <n v="8108"/>
    <n v="109.56756756756756"/>
  </r>
  <r>
    <x v="6"/>
    <x v="16"/>
    <x v="16"/>
    <x v="15"/>
    <n v="72"/>
    <n v="8231.1360000000004"/>
    <n v="114.32133333333334"/>
  </r>
  <r>
    <x v="6"/>
    <x v="16"/>
    <x v="16"/>
    <x v="16"/>
    <n v="72"/>
    <n v="8063.1909999999998"/>
    <n v="111.98876388888888"/>
  </r>
  <r>
    <x v="6"/>
    <x v="16"/>
    <x v="16"/>
    <x v="17"/>
    <n v="72"/>
    <n v="8337.51"/>
    <n v="115.79875"/>
  </r>
  <r>
    <x v="6"/>
    <x v="16"/>
    <x v="16"/>
    <x v="18"/>
    <n v="69"/>
    <n v="7403.5010000000002"/>
    <n v="107.297115942029"/>
  </r>
  <r>
    <x v="6"/>
    <x v="16"/>
    <x v="16"/>
    <x v="19"/>
    <n v="58"/>
    <n v="7062.4279999999999"/>
    <n v="121.76599999999999"/>
  </r>
  <r>
    <x v="6"/>
    <x v="16"/>
    <x v="16"/>
    <x v="20"/>
    <n v="51"/>
    <n v="6862.9059999999999"/>
    <n v="134.56678431372549"/>
  </r>
  <r>
    <x v="6"/>
    <x v="16"/>
    <x v="16"/>
    <x v="21"/>
    <n v="48"/>
    <n v="6699.8270000000002"/>
    <n v="139.57972916666668"/>
  </r>
  <r>
    <x v="6"/>
    <x v="16"/>
    <x v="16"/>
    <x v="22"/>
    <n v="46"/>
    <n v="6186.1040000000003"/>
    <n v="134.48052173913044"/>
  </r>
  <r>
    <x v="6"/>
    <x v="16"/>
    <x v="16"/>
    <x v="23"/>
    <n v="43"/>
    <n v="6074.3729999999996"/>
    <n v="141.26448837209301"/>
  </r>
  <r>
    <x v="6"/>
    <x v="16"/>
    <x v="16"/>
    <x v="24"/>
    <n v="39"/>
    <n v="5942.75"/>
    <n v="152.37820512820514"/>
  </r>
  <r>
    <x v="6"/>
    <x v="16"/>
    <x v="16"/>
    <x v="25"/>
    <n v="36"/>
    <n v="5916.7460000000001"/>
    <n v="164.35405555555556"/>
  </r>
  <r>
    <x v="6"/>
    <x v="16"/>
    <x v="16"/>
    <x v="26"/>
    <n v="35"/>
    <n v="6032.4989999999998"/>
    <n v="172.35711428571429"/>
  </r>
  <r>
    <x v="6"/>
    <x v="17"/>
    <x v="17"/>
    <x v="0"/>
    <n v="33"/>
    <n v="1937"/>
    <n v="58.696969696969695"/>
  </r>
  <r>
    <x v="6"/>
    <x v="17"/>
    <x v="17"/>
    <x v="1"/>
    <n v="32"/>
    <n v="1937"/>
    <n v="60.53125"/>
  </r>
  <r>
    <x v="6"/>
    <x v="17"/>
    <x v="17"/>
    <x v="2"/>
    <n v="32"/>
    <n v="1932.2719999999999"/>
    <n v="60.383499999999998"/>
  </r>
  <r>
    <x v="6"/>
    <x v="17"/>
    <x v="17"/>
    <x v="3"/>
    <n v="32"/>
    <n v="1936.5319999999999"/>
    <n v="60.516624999999998"/>
  </r>
  <r>
    <x v="6"/>
    <x v="17"/>
    <x v="17"/>
    <x v="4"/>
    <n v="29"/>
    <n v="1798.8720000000001"/>
    <n v="62.030068965517245"/>
  </r>
  <r>
    <x v="6"/>
    <x v="17"/>
    <x v="17"/>
    <x v="5"/>
    <n v="28"/>
    <n v="1669.0920000000001"/>
    <n v="59.610428571428578"/>
  </r>
  <r>
    <x v="6"/>
    <x v="17"/>
    <x v="17"/>
    <x v="6"/>
    <n v="25"/>
    <n v="1624.8230000000001"/>
    <n v="64.992919999999998"/>
  </r>
  <r>
    <x v="6"/>
    <x v="17"/>
    <x v="17"/>
    <x v="7"/>
    <n v="23"/>
    <n v="1587.63"/>
    <n v="69.02739130434783"/>
  </r>
  <r>
    <x v="6"/>
    <x v="17"/>
    <x v="17"/>
    <x v="8"/>
    <n v="19"/>
    <n v="1564.3309999999999"/>
    <n v="82.333210526315781"/>
  </r>
  <r>
    <x v="6"/>
    <x v="17"/>
    <x v="17"/>
    <x v="9"/>
    <n v="18"/>
    <n v="1596"/>
    <n v="88.666666666666671"/>
  </r>
  <r>
    <x v="6"/>
    <x v="17"/>
    <x v="17"/>
    <x v="10"/>
    <n v="17"/>
    <n v="1546"/>
    <n v="90.941176470588232"/>
  </r>
  <r>
    <x v="6"/>
    <x v="17"/>
    <x v="17"/>
    <x v="11"/>
    <n v="17"/>
    <n v="1625"/>
    <n v="95.588235294117652"/>
  </r>
  <r>
    <x v="6"/>
    <x v="17"/>
    <x v="17"/>
    <x v="12"/>
    <n v="15"/>
    <n v="1583"/>
    <n v="105.53333333333333"/>
  </r>
  <r>
    <x v="6"/>
    <x v="17"/>
    <x v="17"/>
    <x v="13"/>
    <n v="11"/>
    <n v="1584"/>
    <n v="144"/>
  </r>
  <r>
    <x v="6"/>
    <x v="17"/>
    <x v="17"/>
    <x v="14"/>
    <n v="10"/>
    <n v="1458"/>
    <n v="145.80000000000001"/>
  </r>
  <r>
    <x v="6"/>
    <x v="17"/>
    <x v="17"/>
    <x v="15"/>
    <n v="9"/>
    <n v="1420.701"/>
    <n v="157.85566666666668"/>
  </r>
  <r>
    <x v="6"/>
    <x v="17"/>
    <x v="17"/>
    <x v="16"/>
    <n v="9"/>
    <n v="1458.674"/>
    <n v="162.07488888888889"/>
  </r>
  <r>
    <x v="6"/>
    <x v="17"/>
    <x v="17"/>
    <x v="17"/>
    <n v="9"/>
    <n v="1473.1679999999999"/>
    <n v="163.68533333333332"/>
  </r>
  <r>
    <x v="6"/>
    <x v="17"/>
    <x v="17"/>
    <x v="18"/>
    <n v="9"/>
    <n v="1366.932"/>
    <n v="151.88133333333334"/>
  </r>
  <r>
    <x v="6"/>
    <x v="17"/>
    <x v="17"/>
    <x v="19"/>
    <n v="9"/>
    <n v="1385.9739999999999"/>
    <n v="153.99711111111111"/>
  </r>
  <r>
    <x v="6"/>
    <x v="17"/>
    <x v="17"/>
    <x v="20"/>
    <n v="10"/>
    <n v="1517.056"/>
    <n v="151.7056"/>
  </r>
  <r>
    <x v="6"/>
    <x v="17"/>
    <x v="17"/>
    <x v="21"/>
    <n v="10"/>
    <n v="1595.4359999999999"/>
    <n v="159.5436"/>
  </r>
  <r>
    <x v="6"/>
    <x v="17"/>
    <x v="17"/>
    <x v="22"/>
    <n v="10"/>
    <n v="1638.7829999999999"/>
    <n v="163.8783"/>
  </r>
  <r>
    <x v="6"/>
    <x v="17"/>
    <x v="17"/>
    <x v="23"/>
    <n v="8"/>
    <n v="1391.5530000000001"/>
    <n v="173.94412500000001"/>
  </r>
  <r>
    <x v="6"/>
    <x v="17"/>
    <x v="17"/>
    <x v="24"/>
    <n v="8"/>
    <n v="1257.684"/>
    <n v="157.2105"/>
  </r>
  <r>
    <x v="6"/>
    <x v="17"/>
    <x v="17"/>
    <x v="25"/>
    <n v="7"/>
    <n v="1234.9649999999999"/>
    <n v="176.42357142857142"/>
  </r>
  <r>
    <x v="6"/>
    <x v="17"/>
    <x v="17"/>
    <x v="26"/>
    <n v="7"/>
    <n v="1252.6279999999999"/>
    <n v="178.94685714285714"/>
  </r>
  <r>
    <x v="1"/>
    <x v="18"/>
    <x v="18"/>
    <x v="0"/>
    <n v="260"/>
    <n v="22409"/>
    <n v="86.188461538461539"/>
  </r>
  <r>
    <x v="1"/>
    <x v="18"/>
    <x v="18"/>
    <x v="1"/>
    <n v="260"/>
    <n v="22502"/>
    <n v="86.546153846153842"/>
  </r>
  <r>
    <x v="1"/>
    <x v="18"/>
    <x v="18"/>
    <x v="2"/>
    <n v="258"/>
    <n v="22723.046999999999"/>
    <n v="88.07382558139534"/>
  </r>
  <r>
    <x v="1"/>
    <x v="18"/>
    <x v="18"/>
    <x v="3"/>
    <n v="254"/>
    <n v="22892.685000000001"/>
    <n v="90.128681102362208"/>
  </r>
  <r>
    <x v="1"/>
    <x v="18"/>
    <x v="18"/>
    <x v="4"/>
    <n v="246"/>
    <n v="22834.182000000001"/>
    <n v="92.821878048780491"/>
  </r>
  <r>
    <x v="1"/>
    <x v="18"/>
    <x v="18"/>
    <x v="5"/>
    <n v="237"/>
    <n v="21686.887999999999"/>
    <n v="91.50585654008438"/>
  </r>
  <r>
    <x v="1"/>
    <x v="18"/>
    <x v="18"/>
    <x v="6"/>
    <n v="218"/>
    <n v="21139.303"/>
    <n v="96.969279816513762"/>
  </r>
  <r>
    <x v="1"/>
    <x v="18"/>
    <x v="18"/>
    <x v="7"/>
    <n v="206"/>
    <n v="21981.388999999999"/>
    <n v="106.70577184466019"/>
  </r>
  <r>
    <x v="1"/>
    <x v="18"/>
    <x v="18"/>
    <x v="8"/>
    <n v="195"/>
    <n v="21848.625"/>
    <n v="112.04423076923077"/>
  </r>
  <r>
    <x v="1"/>
    <x v="18"/>
    <x v="18"/>
    <x v="9"/>
    <n v="188"/>
    <n v="21915"/>
    <n v="116.56914893617021"/>
  </r>
  <r>
    <x v="1"/>
    <x v="18"/>
    <x v="18"/>
    <x v="10"/>
    <n v="178"/>
    <n v="22043"/>
    <n v="123.83707865168539"/>
  </r>
  <r>
    <x v="1"/>
    <x v="18"/>
    <x v="18"/>
    <x v="11"/>
    <n v="167"/>
    <n v="22221"/>
    <n v="133.05988023952096"/>
  </r>
  <r>
    <x v="1"/>
    <x v="18"/>
    <x v="18"/>
    <x v="12"/>
    <n v="155"/>
    <n v="23676"/>
    <n v="152.7483870967742"/>
  </r>
  <r>
    <x v="1"/>
    <x v="18"/>
    <x v="18"/>
    <x v="13"/>
    <n v="146"/>
    <n v="23820"/>
    <n v="163.15068493150685"/>
  </r>
  <r>
    <x v="1"/>
    <x v="18"/>
    <x v="18"/>
    <x v="14"/>
    <n v="126"/>
    <n v="22862"/>
    <n v="181.44444444444446"/>
  </r>
  <r>
    <x v="1"/>
    <x v="18"/>
    <x v="18"/>
    <x v="15"/>
    <n v="118"/>
    <n v="23259.714"/>
    <n v="197.11622033898306"/>
  </r>
  <r>
    <x v="1"/>
    <x v="18"/>
    <x v="18"/>
    <x v="16"/>
    <n v="117"/>
    <n v="23653.679"/>
    <n v="202.16819658119658"/>
  </r>
  <r>
    <x v="1"/>
    <x v="18"/>
    <x v="18"/>
    <x v="17"/>
    <n v="111"/>
    <n v="24675.584999999999"/>
    <n v="222.30256756756756"/>
  </r>
  <r>
    <x v="1"/>
    <x v="18"/>
    <x v="18"/>
    <x v="18"/>
    <n v="110"/>
    <n v="24718.043000000001"/>
    <n v="224.70948181818184"/>
  </r>
  <r>
    <x v="1"/>
    <x v="18"/>
    <x v="18"/>
    <x v="19"/>
    <n v="105"/>
    <n v="24759.148000000001"/>
    <n v="235.80140952380953"/>
  </r>
  <r>
    <x v="1"/>
    <x v="18"/>
    <x v="18"/>
    <x v="20"/>
    <n v="97"/>
    <n v="24742.710999999999"/>
    <n v="255.07949484536081"/>
  </r>
  <r>
    <x v="1"/>
    <x v="18"/>
    <x v="18"/>
    <x v="21"/>
    <n v="92"/>
    <n v="24167.937999999998"/>
    <n v="262.69497826086956"/>
  </r>
  <r>
    <x v="1"/>
    <x v="18"/>
    <x v="18"/>
    <x v="22"/>
    <n v="89"/>
    <n v="23770.491999999998"/>
    <n v="267.08417977528086"/>
  </r>
  <r>
    <x v="1"/>
    <x v="18"/>
    <x v="18"/>
    <x v="23"/>
    <n v="89"/>
    <n v="24460.425999999999"/>
    <n v="274.83624719101124"/>
  </r>
  <r>
    <x v="1"/>
    <x v="18"/>
    <x v="18"/>
    <x v="24"/>
    <n v="84"/>
    <n v="24418.646000000001"/>
    <n v="290.69816666666668"/>
  </r>
  <r>
    <x v="1"/>
    <x v="18"/>
    <x v="18"/>
    <x v="25"/>
    <n v="81"/>
    <n v="24282.395"/>
    <n v="299.78265432098766"/>
  </r>
  <r>
    <x v="1"/>
    <x v="18"/>
    <x v="18"/>
    <x v="26"/>
    <n v="76"/>
    <n v="24702.777999999998"/>
    <n v="325.0365526315789"/>
  </r>
  <r>
    <x v="1"/>
    <x v="19"/>
    <x v="19"/>
    <x v="0"/>
    <n v="222"/>
    <n v="16856"/>
    <n v="75.927927927927925"/>
  </r>
  <r>
    <x v="1"/>
    <x v="19"/>
    <x v="19"/>
    <x v="1"/>
    <n v="220"/>
    <n v="16639"/>
    <n v="75.631818181818176"/>
  </r>
  <r>
    <x v="1"/>
    <x v="19"/>
    <x v="19"/>
    <x v="2"/>
    <n v="219"/>
    <n v="17151.184000000001"/>
    <n v="78.315908675799093"/>
  </r>
  <r>
    <x v="1"/>
    <x v="19"/>
    <x v="19"/>
    <x v="3"/>
    <n v="216"/>
    <n v="16914.411"/>
    <n v="78.307458333333329"/>
  </r>
  <r>
    <x v="1"/>
    <x v="19"/>
    <x v="19"/>
    <x v="4"/>
    <n v="209"/>
    <n v="16557.784"/>
    <n v="79.223846889952156"/>
  </r>
  <r>
    <x v="1"/>
    <x v="19"/>
    <x v="19"/>
    <x v="5"/>
    <n v="199"/>
    <n v="15154.995000000001"/>
    <n v="76.155753768844221"/>
  </r>
  <r>
    <x v="1"/>
    <x v="19"/>
    <x v="19"/>
    <x v="6"/>
    <n v="177"/>
    <n v="14420.949000000001"/>
    <n v="81.474288135593227"/>
  </r>
  <r>
    <x v="1"/>
    <x v="19"/>
    <x v="19"/>
    <x v="7"/>
    <n v="163"/>
    <n v="14503.772999999999"/>
    <n v="88.980202453987729"/>
  </r>
  <r>
    <x v="1"/>
    <x v="19"/>
    <x v="19"/>
    <x v="8"/>
    <n v="146"/>
    <n v="14445.289000000001"/>
    <n v="98.940335616438361"/>
  </r>
  <r>
    <x v="1"/>
    <x v="19"/>
    <x v="19"/>
    <x v="9"/>
    <n v="134"/>
    <n v="14079"/>
    <n v="105.06716417910448"/>
  </r>
  <r>
    <x v="1"/>
    <x v="19"/>
    <x v="19"/>
    <x v="10"/>
    <n v="131"/>
    <n v="14026"/>
    <n v="107.06870229007633"/>
  </r>
  <r>
    <x v="1"/>
    <x v="19"/>
    <x v="19"/>
    <x v="11"/>
    <n v="119"/>
    <n v="13729"/>
    <n v="115.36974789915966"/>
  </r>
  <r>
    <x v="1"/>
    <x v="19"/>
    <x v="19"/>
    <x v="12"/>
    <n v="109"/>
    <n v="14342"/>
    <n v="131.57798165137615"/>
  </r>
  <r>
    <x v="1"/>
    <x v="19"/>
    <x v="19"/>
    <x v="13"/>
    <n v="98"/>
    <n v="13759"/>
    <n v="140.39795918367346"/>
  </r>
  <r>
    <x v="1"/>
    <x v="19"/>
    <x v="19"/>
    <x v="14"/>
    <n v="92"/>
    <n v="12604"/>
    <n v="137"/>
  </r>
  <r>
    <x v="1"/>
    <x v="19"/>
    <x v="19"/>
    <x v="15"/>
    <n v="82"/>
    <n v="12342.958000000001"/>
    <n v="150.52387804878049"/>
  </r>
  <r>
    <x v="1"/>
    <x v="19"/>
    <x v="19"/>
    <x v="16"/>
    <n v="78"/>
    <n v="12169.393"/>
    <n v="156.01785897435897"/>
  </r>
  <r>
    <x v="1"/>
    <x v="19"/>
    <x v="19"/>
    <x v="17"/>
    <n v="75"/>
    <n v="13219.297"/>
    <n v="176.25729333333334"/>
  </r>
  <r>
    <x v="1"/>
    <x v="19"/>
    <x v="19"/>
    <x v="18"/>
    <n v="70"/>
    <n v="12487.918"/>
    <n v="178.39882857142857"/>
  </r>
  <r>
    <x v="1"/>
    <x v="19"/>
    <x v="19"/>
    <x v="19"/>
    <n v="70"/>
    <n v="12489.277"/>
    <n v="178.41824285714287"/>
  </r>
  <r>
    <x v="1"/>
    <x v="19"/>
    <x v="19"/>
    <x v="20"/>
    <n v="65"/>
    <n v="13003.958000000001"/>
    <n v="200.06089230769231"/>
  </r>
  <r>
    <x v="1"/>
    <x v="19"/>
    <x v="19"/>
    <x v="21"/>
    <n v="65"/>
    <n v="13033.710999999999"/>
    <n v="200.51863076923075"/>
  </r>
  <r>
    <x v="1"/>
    <x v="19"/>
    <x v="19"/>
    <x v="22"/>
    <n v="64"/>
    <n v="12933.694"/>
    <n v="202.08896874999999"/>
  </r>
  <r>
    <x v="1"/>
    <x v="19"/>
    <x v="19"/>
    <x v="23"/>
    <n v="61"/>
    <n v="13281.125"/>
    <n v="217.72336065573771"/>
  </r>
  <r>
    <x v="1"/>
    <x v="19"/>
    <x v="19"/>
    <x v="24"/>
    <n v="60"/>
    <n v="12989.2"/>
    <n v="216.48666666666668"/>
  </r>
  <r>
    <x v="1"/>
    <x v="19"/>
    <x v="19"/>
    <x v="25"/>
    <n v="54"/>
    <n v="13132.902"/>
    <n v="243.2018888888889"/>
  </r>
  <r>
    <x v="1"/>
    <x v="19"/>
    <x v="19"/>
    <x v="26"/>
    <n v="54"/>
    <n v="13458.721"/>
    <n v="249.23557407407407"/>
  </r>
  <r>
    <x v="1"/>
    <x v="20"/>
    <x v="20"/>
    <x v="0"/>
    <n v="109"/>
    <n v="8425"/>
    <n v="77.293577981651381"/>
  </r>
  <r>
    <x v="1"/>
    <x v="20"/>
    <x v="20"/>
    <x v="1"/>
    <n v="109"/>
    <n v="8355"/>
    <n v="76.651376146788991"/>
  </r>
  <r>
    <x v="1"/>
    <x v="20"/>
    <x v="20"/>
    <x v="2"/>
    <n v="109"/>
    <n v="8598.8860000000004"/>
    <n v="78.888862385321104"/>
  </r>
  <r>
    <x v="1"/>
    <x v="20"/>
    <x v="20"/>
    <x v="3"/>
    <n v="108"/>
    <n v="8615.9169999999995"/>
    <n v="79.777009259259259"/>
  </r>
  <r>
    <x v="1"/>
    <x v="20"/>
    <x v="20"/>
    <x v="4"/>
    <n v="107"/>
    <n v="8476.6659999999993"/>
    <n v="79.221177570093445"/>
  </r>
  <r>
    <x v="1"/>
    <x v="20"/>
    <x v="20"/>
    <x v="5"/>
    <n v="106"/>
    <n v="8188.7889999999998"/>
    <n v="77.252726415094344"/>
  </r>
  <r>
    <x v="1"/>
    <x v="20"/>
    <x v="20"/>
    <x v="6"/>
    <n v="101"/>
    <n v="7982.3230000000003"/>
    <n v="79.032900990099009"/>
  </r>
  <r>
    <x v="1"/>
    <x v="20"/>
    <x v="20"/>
    <x v="7"/>
    <n v="94"/>
    <n v="8223.7999999999993"/>
    <n v="87.487234042553183"/>
  </r>
  <r>
    <x v="1"/>
    <x v="20"/>
    <x v="20"/>
    <x v="8"/>
    <n v="90"/>
    <n v="8351.7510000000002"/>
    <n v="92.797233333333338"/>
  </r>
  <r>
    <x v="1"/>
    <x v="20"/>
    <x v="20"/>
    <x v="9"/>
    <n v="86"/>
    <n v="8185"/>
    <n v="95.174418604651166"/>
  </r>
  <r>
    <x v="1"/>
    <x v="20"/>
    <x v="20"/>
    <x v="10"/>
    <n v="84"/>
    <n v="8224"/>
    <n v="97.904761904761898"/>
  </r>
  <r>
    <x v="1"/>
    <x v="20"/>
    <x v="20"/>
    <x v="11"/>
    <n v="78"/>
    <n v="8286"/>
    <n v="106.23076923076923"/>
  </r>
  <r>
    <x v="1"/>
    <x v="20"/>
    <x v="20"/>
    <x v="12"/>
    <n v="75"/>
    <n v="8726"/>
    <n v="116.34666666666666"/>
  </r>
  <r>
    <x v="1"/>
    <x v="20"/>
    <x v="20"/>
    <x v="13"/>
    <n v="71"/>
    <n v="8217"/>
    <n v="115.73239436619718"/>
  </r>
  <r>
    <x v="1"/>
    <x v="20"/>
    <x v="20"/>
    <x v="14"/>
    <n v="66"/>
    <n v="8183"/>
    <n v="123.98484848484848"/>
  </r>
  <r>
    <x v="1"/>
    <x v="20"/>
    <x v="20"/>
    <x v="15"/>
    <n v="62"/>
    <n v="8197.4850000000006"/>
    <n v="132.2175"/>
  </r>
  <r>
    <x v="1"/>
    <x v="20"/>
    <x v="20"/>
    <x v="16"/>
    <n v="61"/>
    <n v="8249.9050000000007"/>
    <n v="135.2443442622951"/>
  </r>
  <r>
    <x v="1"/>
    <x v="20"/>
    <x v="20"/>
    <x v="17"/>
    <n v="60"/>
    <n v="8586.0280000000002"/>
    <n v="143.10046666666668"/>
  </r>
  <r>
    <x v="1"/>
    <x v="20"/>
    <x v="20"/>
    <x v="18"/>
    <n v="59"/>
    <n v="8397.4609999999993"/>
    <n v="142.3298474576271"/>
  </r>
  <r>
    <x v="1"/>
    <x v="20"/>
    <x v="20"/>
    <x v="19"/>
    <n v="53"/>
    <n v="7898.0990000000002"/>
    <n v="149.02073584905662"/>
  </r>
  <r>
    <x v="1"/>
    <x v="20"/>
    <x v="20"/>
    <x v="20"/>
    <n v="48"/>
    <n v="8089.7669999999998"/>
    <n v="168.5368125"/>
  </r>
  <r>
    <x v="1"/>
    <x v="20"/>
    <x v="20"/>
    <x v="21"/>
    <n v="48"/>
    <n v="8055.3959999999997"/>
    <n v="167.82075"/>
  </r>
  <r>
    <x v="1"/>
    <x v="20"/>
    <x v="20"/>
    <x v="22"/>
    <n v="47"/>
    <n v="7902.7579999999998"/>
    <n v="168.14378723404255"/>
  </r>
  <r>
    <x v="1"/>
    <x v="20"/>
    <x v="20"/>
    <x v="23"/>
    <n v="46"/>
    <n v="8160.1530000000002"/>
    <n v="177.39463043478261"/>
  </r>
  <r>
    <x v="1"/>
    <x v="20"/>
    <x v="20"/>
    <x v="24"/>
    <n v="41"/>
    <n v="8257.3919999999998"/>
    <n v="201.39980487804877"/>
  </r>
  <r>
    <x v="1"/>
    <x v="20"/>
    <x v="20"/>
    <x v="25"/>
    <n v="39"/>
    <n v="8024.1030000000001"/>
    <n v="205.74623076923078"/>
  </r>
  <r>
    <x v="1"/>
    <x v="20"/>
    <x v="20"/>
    <x v="26"/>
    <n v="38"/>
    <n v="8122.6260000000002"/>
    <n v="213.7533157894737"/>
  </r>
  <r>
    <x v="2"/>
    <x v="21"/>
    <x v="21"/>
    <x v="0"/>
    <n v="53"/>
    <n v="3415"/>
    <n v="64.433962264150949"/>
  </r>
  <r>
    <x v="2"/>
    <x v="21"/>
    <x v="21"/>
    <x v="1"/>
    <n v="53"/>
    <n v="3626"/>
    <n v="68.415094339622641"/>
  </r>
  <r>
    <x v="2"/>
    <x v="21"/>
    <x v="21"/>
    <x v="2"/>
    <n v="52"/>
    <n v="3766.4209999999998"/>
    <n v="72.431173076923073"/>
  </r>
  <r>
    <x v="2"/>
    <x v="21"/>
    <x v="21"/>
    <x v="3"/>
    <n v="50"/>
    <n v="3644.4059999999999"/>
    <n v="72.888120000000001"/>
  </r>
  <r>
    <x v="2"/>
    <x v="21"/>
    <x v="21"/>
    <x v="4"/>
    <n v="50"/>
    <n v="3768.0079999999998"/>
    <n v="75.360159999999993"/>
  </r>
  <r>
    <x v="2"/>
    <x v="21"/>
    <x v="21"/>
    <x v="5"/>
    <n v="48"/>
    <n v="3798.328"/>
    <n v="79.131833333333333"/>
  </r>
  <r>
    <x v="2"/>
    <x v="21"/>
    <x v="21"/>
    <x v="6"/>
    <n v="45"/>
    <n v="3827.38"/>
    <n v="85.052888888888887"/>
  </r>
  <r>
    <x v="2"/>
    <x v="21"/>
    <x v="21"/>
    <x v="7"/>
    <n v="42"/>
    <n v="3832.8490000000002"/>
    <n v="91.25830952380953"/>
  </r>
  <r>
    <x v="2"/>
    <x v="21"/>
    <x v="21"/>
    <x v="8"/>
    <n v="42"/>
    <n v="4078.1950000000002"/>
    <n v="97.099880952380957"/>
  </r>
  <r>
    <x v="2"/>
    <x v="21"/>
    <x v="21"/>
    <x v="9"/>
    <n v="40"/>
    <n v="3922"/>
    <n v="98.05"/>
  </r>
  <r>
    <x v="2"/>
    <x v="21"/>
    <x v="21"/>
    <x v="10"/>
    <n v="34"/>
    <n v="4036"/>
    <n v="118.70588235294117"/>
  </r>
  <r>
    <x v="2"/>
    <x v="21"/>
    <x v="21"/>
    <x v="11"/>
    <n v="34"/>
    <n v="3984"/>
    <n v="117.17647058823529"/>
  </r>
  <r>
    <x v="2"/>
    <x v="21"/>
    <x v="21"/>
    <x v="12"/>
    <n v="31"/>
    <n v="4138"/>
    <n v="133.48387096774192"/>
  </r>
  <r>
    <x v="2"/>
    <x v="21"/>
    <x v="21"/>
    <x v="13"/>
    <n v="31"/>
    <n v="4260"/>
    <n v="137.41935483870967"/>
  </r>
  <r>
    <x v="2"/>
    <x v="21"/>
    <x v="21"/>
    <x v="14"/>
    <n v="28"/>
    <n v="4049"/>
    <n v="144.60714285714286"/>
  </r>
  <r>
    <x v="2"/>
    <x v="21"/>
    <x v="21"/>
    <x v="15"/>
    <n v="25"/>
    <n v="4077.9560000000001"/>
    <n v="163.11824000000001"/>
  </r>
  <r>
    <x v="2"/>
    <x v="21"/>
    <x v="21"/>
    <x v="16"/>
    <n v="25"/>
    <n v="3481.0369999999998"/>
    <n v="139.24148"/>
  </r>
  <r>
    <x v="2"/>
    <x v="21"/>
    <x v="21"/>
    <x v="17"/>
    <n v="23"/>
    <n v="3264.1010000000001"/>
    <n v="141.91743478260869"/>
  </r>
  <r>
    <x v="2"/>
    <x v="21"/>
    <x v="21"/>
    <x v="18"/>
    <n v="23"/>
    <n v="3326.489"/>
    <n v="144.62995652173913"/>
  </r>
  <r>
    <x v="2"/>
    <x v="21"/>
    <x v="21"/>
    <x v="19"/>
    <n v="21"/>
    <n v="3099.8130000000001"/>
    <n v="147.61014285714288"/>
  </r>
  <r>
    <x v="2"/>
    <x v="21"/>
    <x v="21"/>
    <x v="20"/>
    <n v="20"/>
    <n v="3542.3589999999999"/>
    <n v="177.11795000000001"/>
  </r>
  <r>
    <x v="2"/>
    <x v="21"/>
    <x v="21"/>
    <x v="21"/>
    <n v="19"/>
    <n v="3788.739"/>
    <n v="199.4073157894737"/>
  </r>
  <r>
    <x v="2"/>
    <x v="21"/>
    <x v="21"/>
    <x v="22"/>
    <n v="18"/>
    <n v="3909.7530000000002"/>
    <n v="217.20850000000002"/>
  </r>
  <r>
    <x v="2"/>
    <x v="21"/>
    <x v="21"/>
    <x v="23"/>
    <n v="17"/>
    <n v="3922.2640000000001"/>
    <n v="230.72141176470589"/>
  </r>
  <r>
    <x v="2"/>
    <x v="21"/>
    <x v="21"/>
    <x v="24"/>
    <n v="17"/>
    <n v="3819.4960000000001"/>
    <n v="224.67623529411765"/>
  </r>
  <r>
    <x v="2"/>
    <x v="21"/>
    <x v="21"/>
    <x v="25"/>
    <n v="16"/>
    <n v="3773.4670000000001"/>
    <n v="235.84168750000001"/>
  </r>
  <r>
    <x v="2"/>
    <x v="21"/>
    <x v="21"/>
    <x v="26"/>
    <n v="13"/>
    <n v="3495.5770000000002"/>
    <n v="268.89053846153848"/>
  </r>
  <r>
    <x v="2"/>
    <x v="22"/>
    <x v="22"/>
    <x v="0"/>
    <n v="16"/>
    <n v="739"/>
    <n v="46.1875"/>
  </r>
  <r>
    <x v="2"/>
    <x v="22"/>
    <x v="22"/>
    <x v="1"/>
    <n v="16"/>
    <n v="796"/>
    <n v="49.75"/>
  </r>
  <r>
    <x v="2"/>
    <x v="22"/>
    <x v="22"/>
    <x v="2"/>
    <n v="13"/>
    <n v="806.41300000000001"/>
    <n v="62.031769230769228"/>
  </r>
  <r>
    <x v="2"/>
    <x v="22"/>
    <x v="22"/>
    <x v="3"/>
    <n v="13"/>
    <n v="862.51599999999996"/>
    <n v="66.347384615384613"/>
  </r>
  <r>
    <x v="2"/>
    <x v="22"/>
    <x v="22"/>
    <x v="4"/>
    <n v="13"/>
    <n v="831.07100000000003"/>
    <n v="63.928538461538466"/>
  </r>
  <r>
    <x v="2"/>
    <x v="22"/>
    <x v="22"/>
    <x v="5"/>
    <n v="12"/>
    <n v="823.27599999999995"/>
    <n v="68.606333333333325"/>
  </r>
  <r>
    <x v="2"/>
    <x v="22"/>
    <x v="22"/>
    <x v="6"/>
    <n v="11"/>
    <n v="768.01599999999996"/>
    <n v="69.819636363636363"/>
  </r>
  <r>
    <x v="2"/>
    <x v="22"/>
    <x v="22"/>
    <x v="7"/>
    <n v="9"/>
    <n v="754.37099999999998"/>
    <n v="83.819000000000003"/>
  </r>
  <r>
    <x v="2"/>
    <x v="22"/>
    <x v="22"/>
    <x v="8"/>
    <n v="9"/>
    <n v="782.94299999999998"/>
    <n v="86.99366666666667"/>
  </r>
  <r>
    <x v="2"/>
    <x v="22"/>
    <x v="22"/>
    <x v="9"/>
    <n v="8"/>
    <n v="713"/>
    <n v="89.125"/>
  </r>
  <r>
    <x v="2"/>
    <x v="22"/>
    <x v="22"/>
    <x v="10"/>
    <n v="7"/>
    <n v="604"/>
    <n v="86.285714285714292"/>
  </r>
  <r>
    <x v="2"/>
    <x v="22"/>
    <x v="22"/>
    <x v="11"/>
    <n v="7"/>
    <n v="602"/>
    <n v="86"/>
  </r>
  <r>
    <x v="2"/>
    <x v="22"/>
    <x v="22"/>
    <x v="12"/>
    <n v="7"/>
    <n v="614"/>
    <n v="87.714285714285708"/>
  </r>
  <r>
    <x v="2"/>
    <x v="22"/>
    <x v="22"/>
    <x v="13"/>
    <n v="6"/>
    <n v="563"/>
    <n v="93.833333333333329"/>
  </r>
  <r>
    <x v="2"/>
    <x v="22"/>
    <x v="22"/>
    <x v="14"/>
    <n v="6"/>
    <n v="525"/>
    <n v="87.5"/>
  </r>
  <r>
    <x v="2"/>
    <x v="22"/>
    <x v="22"/>
    <x v="15"/>
    <n v="6"/>
    <n v="523.28800000000001"/>
    <n v="87.214666666666673"/>
  </r>
  <r>
    <x v="2"/>
    <x v="22"/>
    <x v="22"/>
    <x v="16"/>
    <n v="6"/>
    <n v="552.99300000000005"/>
    <n v="92.165500000000009"/>
  </r>
  <r>
    <x v="2"/>
    <x v="22"/>
    <x v="22"/>
    <x v="17"/>
    <n v="6"/>
    <n v="535.59400000000005"/>
    <n v="89.265666666666675"/>
  </r>
  <r>
    <x v="2"/>
    <x v="22"/>
    <x v="22"/>
    <x v="18"/>
    <n v="6"/>
    <n v="543.18200000000002"/>
    <n v="90.530333333333331"/>
  </r>
  <r>
    <x v="2"/>
    <x v="22"/>
    <x v="22"/>
    <x v="19"/>
    <n v="6"/>
    <n v="504.45299999999997"/>
    <n v="84.075499999999991"/>
  </r>
  <r>
    <x v="2"/>
    <x v="22"/>
    <x v="22"/>
    <x v="20"/>
    <n v="6"/>
    <n v="530.25"/>
    <n v="88.375"/>
  </r>
  <r>
    <x v="2"/>
    <x v="22"/>
    <x v="22"/>
    <x v="21"/>
    <n v="6"/>
    <n v="487.25200000000001"/>
    <n v="81.208666666666673"/>
  </r>
  <r>
    <x v="2"/>
    <x v="22"/>
    <x v="22"/>
    <x v="22"/>
    <n v="6"/>
    <n v="565.76300000000003"/>
    <n v="94.293833333333339"/>
  </r>
  <r>
    <x v="2"/>
    <x v="22"/>
    <x v="22"/>
    <x v="23"/>
    <n v="6"/>
    <n v="410.36700000000002"/>
    <n v="68.394500000000008"/>
  </r>
  <r>
    <x v="2"/>
    <x v="22"/>
    <x v="22"/>
    <x v="24"/>
    <n v="4"/>
    <n v="398.339"/>
    <n v="99.58475"/>
  </r>
  <r>
    <x v="2"/>
    <x v="22"/>
    <x v="22"/>
    <x v="25"/>
    <n v="3"/>
    <n v="371.00200000000001"/>
    <n v="123.66733333333333"/>
  </r>
  <r>
    <x v="2"/>
    <x v="22"/>
    <x v="22"/>
    <x v="26"/>
    <n v="2"/>
    <n v="287.245"/>
    <n v="143.6225"/>
  </r>
  <r>
    <x v="2"/>
    <x v="23"/>
    <x v="23"/>
    <x v="0"/>
    <n v="24"/>
    <n v="1658"/>
    <n v="69.083333333333329"/>
  </r>
  <r>
    <x v="2"/>
    <x v="23"/>
    <x v="23"/>
    <x v="1"/>
    <n v="24"/>
    <n v="1626"/>
    <n v="67.75"/>
  </r>
  <r>
    <x v="2"/>
    <x v="23"/>
    <x v="23"/>
    <x v="2"/>
    <n v="21"/>
    <n v="1616.143"/>
    <n v="76.959190476190471"/>
  </r>
  <r>
    <x v="2"/>
    <x v="23"/>
    <x v="23"/>
    <x v="3"/>
    <n v="21"/>
    <n v="1573.191"/>
    <n v="74.91385714285714"/>
  </r>
  <r>
    <x v="2"/>
    <x v="23"/>
    <x v="23"/>
    <x v="4"/>
    <n v="20"/>
    <n v="1627.9690000000001"/>
    <n v="81.398449999999997"/>
  </r>
  <r>
    <x v="2"/>
    <x v="23"/>
    <x v="23"/>
    <x v="5"/>
    <n v="19"/>
    <n v="1516.8810000000001"/>
    <n v="79.835842105263168"/>
  </r>
  <r>
    <x v="2"/>
    <x v="23"/>
    <x v="23"/>
    <x v="6"/>
    <n v="15"/>
    <n v="1356.7570000000001"/>
    <n v="90.450466666666671"/>
  </r>
  <r>
    <x v="2"/>
    <x v="23"/>
    <x v="23"/>
    <x v="7"/>
    <n v="13"/>
    <n v="1343.569"/>
    <n v="103.35146153846154"/>
  </r>
  <r>
    <x v="2"/>
    <x v="23"/>
    <x v="23"/>
    <x v="8"/>
    <n v="12"/>
    <n v="1391.9570000000001"/>
    <n v="115.99641666666668"/>
  </r>
  <r>
    <x v="2"/>
    <x v="23"/>
    <x v="23"/>
    <x v="9"/>
    <n v="12"/>
    <n v="1400"/>
    <n v="116.66666666666667"/>
  </r>
  <r>
    <x v="2"/>
    <x v="23"/>
    <x v="23"/>
    <x v="10"/>
    <n v="12"/>
    <n v="1439"/>
    <n v="119.91666666666667"/>
  </r>
  <r>
    <x v="2"/>
    <x v="23"/>
    <x v="23"/>
    <x v="11"/>
    <n v="12"/>
    <n v="1446"/>
    <n v="120.5"/>
  </r>
  <r>
    <x v="2"/>
    <x v="23"/>
    <x v="23"/>
    <x v="12"/>
    <n v="12"/>
    <n v="1347"/>
    <n v="112.25"/>
  </r>
  <r>
    <x v="2"/>
    <x v="23"/>
    <x v="23"/>
    <x v="13"/>
    <n v="10"/>
    <n v="1334"/>
    <n v="133.4"/>
  </r>
  <r>
    <x v="2"/>
    <x v="23"/>
    <x v="23"/>
    <x v="14"/>
    <n v="10"/>
    <n v="1339"/>
    <n v="133.9"/>
  </r>
  <r>
    <x v="2"/>
    <x v="23"/>
    <x v="23"/>
    <x v="15"/>
    <n v="10"/>
    <n v="1371.44"/>
    <n v="137.14400000000001"/>
  </r>
  <r>
    <x v="2"/>
    <x v="23"/>
    <x v="23"/>
    <x v="16"/>
    <n v="10"/>
    <n v="1432.4559999999999"/>
    <n v="143.2456"/>
  </r>
  <r>
    <x v="2"/>
    <x v="23"/>
    <x v="23"/>
    <x v="17"/>
    <n v="9"/>
    <n v="1446.0329999999999"/>
    <n v="160.67033333333333"/>
  </r>
  <r>
    <x v="2"/>
    <x v="23"/>
    <x v="23"/>
    <x v="18"/>
    <n v="10"/>
    <n v="1577.3620000000001"/>
    <n v="157.7362"/>
  </r>
  <r>
    <x v="2"/>
    <x v="23"/>
    <x v="23"/>
    <x v="19"/>
    <n v="9"/>
    <n v="1585.44"/>
    <n v="176.16"/>
  </r>
  <r>
    <x v="2"/>
    <x v="23"/>
    <x v="23"/>
    <x v="20"/>
    <n v="9"/>
    <n v="1671.626"/>
    <n v="185.73622222222221"/>
  </r>
  <r>
    <x v="2"/>
    <x v="23"/>
    <x v="23"/>
    <x v="21"/>
    <n v="9"/>
    <n v="1797.222"/>
    <n v="199.69133333333332"/>
  </r>
  <r>
    <x v="2"/>
    <x v="23"/>
    <x v="23"/>
    <x v="22"/>
    <n v="8"/>
    <n v="1793.2950000000001"/>
    <n v="224.16187500000001"/>
  </r>
  <r>
    <x v="2"/>
    <x v="23"/>
    <x v="23"/>
    <x v="23"/>
    <n v="9"/>
    <n v="1729.116"/>
    <n v="192.124"/>
  </r>
  <r>
    <x v="2"/>
    <x v="23"/>
    <x v="23"/>
    <x v="24"/>
    <n v="8"/>
    <n v="1890.6780000000001"/>
    <n v="236.33475000000001"/>
  </r>
  <r>
    <x v="2"/>
    <x v="23"/>
    <x v="23"/>
    <x v="25"/>
    <n v="8"/>
    <n v="1950.8889999999999"/>
    <n v="243.86112499999999"/>
  </r>
  <r>
    <x v="2"/>
    <x v="23"/>
    <x v="23"/>
    <x v="26"/>
    <n v="8"/>
    <n v="2053.6080000000002"/>
    <n v="256.70100000000002"/>
  </r>
  <r>
    <x v="2"/>
    <x v="24"/>
    <x v="24"/>
    <x v="0"/>
    <n v="53"/>
    <n v="4383"/>
    <n v="82.698113207547166"/>
  </r>
  <r>
    <x v="2"/>
    <x v="24"/>
    <x v="24"/>
    <x v="1"/>
    <n v="53"/>
    <n v="4297"/>
    <n v="81.075471698113205"/>
  </r>
  <r>
    <x v="2"/>
    <x v="24"/>
    <x v="24"/>
    <x v="2"/>
    <n v="53"/>
    <n v="4369.7420000000002"/>
    <n v="82.447962264150945"/>
  </r>
  <r>
    <x v="2"/>
    <x v="24"/>
    <x v="24"/>
    <x v="3"/>
    <n v="53"/>
    <n v="4389.2619999999997"/>
    <n v="82.816264150943397"/>
  </r>
  <r>
    <x v="2"/>
    <x v="24"/>
    <x v="24"/>
    <x v="4"/>
    <n v="52"/>
    <n v="4409.0079999999998"/>
    <n v="84.788615384615383"/>
  </r>
  <r>
    <x v="2"/>
    <x v="24"/>
    <x v="24"/>
    <x v="5"/>
    <n v="51"/>
    <n v="4142.3059999999996"/>
    <n v="81.221686274509793"/>
  </r>
  <r>
    <x v="2"/>
    <x v="24"/>
    <x v="24"/>
    <x v="6"/>
    <n v="47"/>
    <n v="4089.5279999999998"/>
    <n v="87.011234042553184"/>
  </r>
  <r>
    <x v="2"/>
    <x v="24"/>
    <x v="24"/>
    <x v="7"/>
    <n v="46"/>
    <n v="4309.9690000000001"/>
    <n v="93.694978260869561"/>
  </r>
  <r>
    <x v="2"/>
    <x v="24"/>
    <x v="24"/>
    <x v="8"/>
    <n v="47"/>
    <n v="4486.1019999999999"/>
    <n v="95.448978723404252"/>
  </r>
  <r>
    <x v="2"/>
    <x v="24"/>
    <x v="24"/>
    <x v="9"/>
    <n v="43"/>
    <n v="4271"/>
    <n v="99.325581395348834"/>
  </r>
  <r>
    <x v="2"/>
    <x v="24"/>
    <x v="24"/>
    <x v="10"/>
    <n v="37"/>
    <n v="4244"/>
    <n v="114.70270270270271"/>
  </r>
  <r>
    <x v="2"/>
    <x v="24"/>
    <x v="24"/>
    <x v="11"/>
    <n v="33"/>
    <n v="4074"/>
    <n v="123.45454545454545"/>
  </r>
  <r>
    <x v="2"/>
    <x v="24"/>
    <x v="24"/>
    <x v="12"/>
    <n v="33"/>
    <n v="4433"/>
    <n v="134.33333333333334"/>
  </r>
  <r>
    <x v="2"/>
    <x v="24"/>
    <x v="24"/>
    <x v="13"/>
    <n v="33"/>
    <n v="4382"/>
    <n v="132.78787878787878"/>
  </r>
  <r>
    <x v="2"/>
    <x v="24"/>
    <x v="24"/>
    <x v="14"/>
    <n v="31"/>
    <n v="4388"/>
    <n v="141.54838709677421"/>
  </r>
  <r>
    <x v="2"/>
    <x v="24"/>
    <x v="24"/>
    <x v="15"/>
    <n v="29"/>
    <n v="4532.5739999999996"/>
    <n v="156.29565517241377"/>
  </r>
  <r>
    <x v="2"/>
    <x v="24"/>
    <x v="24"/>
    <x v="16"/>
    <n v="31"/>
    <n v="4610.5680000000002"/>
    <n v="148.72800000000001"/>
  </r>
  <r>
    <x v="2"/>
    <x v="24"/>
    <x v="24"/>
    <x v="17"/>
    <n v="26"/>
    <n v="5136.8130000000001"/>
    <n v="197.56973076923077"/>
  </r>
  <r>
    <x v="2"/>
    <x v="24"/>
    <x v="24"/>
    <x v="18"/>
    <n v="23"/>
    <n v="5376.2929999999997"/>
    <n v="233.75186956521739"/>
  </r>
  <r>
    <x v="2"/>
    <x v="24"/>
    <x v="24"/>
    <x v="19"/>
    <n v="22"/>
    <n v="5600.5950000000003"/>
    <n v="254.57250000000002"/>
  </r>
  <r>
    <x v="2"/>
    <x v="24"/>
    <x v="24"/>
    <x v="20"/>
    <n v="20"/>
    <n v="5801.4250000000002"/>
    <n v="290.07125000000002"/>
  </r>
  <r>
    <x v="2"/>
    <x v="24"/>
    <x v="24"/>
    <x v="21"/>
    <n v="18"/>
    <n v="5544.7619999999997"/>
    <n v="308.04233333333332"/>
  </r>
  <r>
    <x v="2"/>
    <x v="24"/>
    <x v="24"/>
    <x v="22"/>
    <n v="17"/>
    <n v="5557.3029999999999"/>
    <n v="326.90017647058824"/>
  </r>
  <r>
    <x v="2"/>
    <x v="24"/>
    <x v="24"/>
    <x v="23"/>
    <n v="17"/>
    <n v="5778.6459999999997"/>
    <n v="339.92035294117647"/>
  </r>
  <r>
    <x v="2"/>
    <x v="24"/>
    <x v="24"/>
    <x v="24"/>
    <n v="17"/>
    <n v="5838.9080000000004"/>
    <n v="343.46517647058823"/>
  </r>
  <r>
    <x v="2"/>
    <x v="24"/>
    <x v="24"/>
    <x v="25"/>
    <n v="17"/>
    <n v="5949.7790000000005"/>
    <n v="349.98700000000002"/>
  </r>
  <r>
    <x v="2"/>
    <x v="24"/>
    <x v="24"/>
    <x v="26"/>
    <n v="17"/>
    <n v="6250.4620000000004"/>
    <n v="367.67423529411769"/>
  </r>
  <r>
    <x v="2"/>
    <x v="25"/>
    <x v="25"/>
    <x v="0"/>
    <n v="73"/>
    <n v="5837"/>
    <n v="79.958904109589042"/>
  </r>
  <r>
    <x v="2"/>
    <x v="25"/>
    <x v="25"/>
    <x v="1"/>
    <n v="73"/>
    <n v="5619"/>
    <n v="76.972602739726028"/>
  </r>
  <r>
    <x v="2"/>
    <x v="25"/>
    <x v="25"/>
    <x v="2"/>
    <n v="73"/>
    <n v="5761.0829999999996"/>
    <n v="78.918945205479446"/>
  </r>
  <r>
    <x v="2"/>
    <x v="25"/>
    <x v="25"/>
    <x v="3"/>
    <n v="72"/>
    <n v="5715.2529999999997"/>
    <n v="79.378513888888889"/>
  </r>
  <r>
    <x v="2"/>
    <x v="25"/>
    <x v="25"/>
    <x v="4"/>
    <n v="69"/>
    <n v="5632.22"/>
    <n v="81.626376811594213"/>
  </r>
  <r>
    <x v="2"/>
    <x v="25"/>
    <x v="25"/>
    <x v="5"/>
    <n v="68"/>
    <n v="5706.9089999999997"/>
    <n v="83.925132352941176"/>
  </r>
  <r>
    <x v="2"/>
    <x v="25"/>
    <x v="25"/>
    <x v="6"/>
    <n v="64"/>
    <n v="5455.1890000000003"/>
    <n v="85.237328125000005"/>
  </r>
  <r>
    <x v="2"/>
    <x v="25"/>
    <x v="25"/>
    <x v="7"/>
    <n v="60"/>
    <n v="5296.6819999999998"/>
    <n v="88.278033333333326"/>
  </r>
  <r>
    <x v="2"/>
    <x v="25"/>
    <x v="25"/>
    <x v="8"/>
    <n v="58"/>
    <n v="5490.4830000000002"/>
    <n v="94.663499999999999"/>
  </r>
  <r>
    <x v="2"/>
    <x v="25"/>
    <x v="25"/>
    <x v="9"/>
    <n v="55"/>
    <n v="5463"/>
    <n v="99.327272727272728"/>
  </r>
  <r>
    <x v="2"/>
    <x v="25"/>
    <x v="25"/>
    <x v="10"/>
    <n v="52"/>
    <n v="5506"/>
    <n v="105.88461538461539"/>
  </r>
  <r>
    <x v="2"/>
    <x v="25"/>
    <x v="25"/>
    <x v="11"/>
    <n v="51"/>
    <n v="5584"/>
    <n v="109.49019607843137"/>
  </r>
  <r>
    <x v="2"/>
    <x v="25"/>
    <x v="25"/>
    <x v="12"/>
    <n v="47"/>
    <n v="5786"/>
    <n v="123.1063829787234"/>
  </r>
  <r>
    <x v="2"/>
    <x v="25"/>
    <x v="25"/>
    <x v="13"/>
    <n v="44"/>
    <n v="5683"/>
    <n v="129.15909090909091"/>
  </r>
  <r>
    <x v="2"/>
    <x v="25"/>
    <x v="25"/>
    <x v="14"/>
    <n v="43"/>
    <n v="5619"/>
    <n v="130.67441860465115"/>
  </r>
  <r>
    <x v="2"/>
    <x v="25"/>
    <x v="25"/>
    <x v="15"/>
    <n v="41"/>
    <n v="5841.7259999999997"/>
    <n v="142.48112195121951"/>
  </r>
  <r>
    <x v="2"/>
    <x v="25"/>
    <x v="25"/>
    <x v="16"/>
    <n v="40"/>
    <n v="5779.2359999999999"/>
    <n v="144.48089999999999"/>
  </r>
  <r>
    <x v="2"/>
    <x v="25"/>
    <x v="25"/>
    <x v="17"/>
    <n v="40"/>
    <n v="5789.99"/>
    <n v="144.74975000000001"/>
  </r>
  <r>
    <x v="2"/>
    <x v="25"/>
    <x v="25"/>
    <x v="18"/>
    <n v="38"/>
    <n v="5621.5659999999998"/>
    <n v="147.93594736842104"/>
  </r>
  <r>
    <x v="2"/>
    <x v="25"/>
    <x v="25"/>
    <x v="19"/>
    <n v="36"/>
    <n v="5603.9080000000004"/>
    <n v="155.66411111111111"/>
  </r>
  <r>
    <x v="2"/>
    <x v="25"/>
    <x v="25"/>
    <x v="20"/>
    <n v="32"/>
    <n v="5613.375"/>
    <n v="175.41796875"/>
  </r>
  <r>
    <x v="2"/>
    <x v="25"/>
    <x v="25"/>
    <x v="21"/>
    <n v="34"/>
    <n v="5597.64"/>
    <n v="164.63647058823531"/>
  </r>
  <r>
    <x v="2"/>
    <x v="25"/>
    <x v="25"/>
    <x v="22"/>
    <n v="33"/>
    <n v="5269.6549999999997"/>
    <n v="159.68651515151515"/>
  </r>
  <r>
    <x v="2"/>
    <x v="25"/>
    <x v="25"/>
    <x v="23"/>
    <n v="32"/>
    <n v="5401.7640000000001"/>
    <n v="168.805125"/>
  </r>
  <r>
    <x v="2"/>
    <x v="25"/>
    <x v="25"/>
    <x v="24"/>
    <n v="30"/>
    <n v="5412.44"/>
    <n v="180.41466666666665"/>
  </r>
  <r>
    <x v="2"/>
    <x v="25"/>
    <x v="25"/>
    <x v="25"/>
    <n v="28"/>
    <n v="5510.299"/>
    <n v="196.79639285714285"/>
  </r>
  <r>
    <x v="2"/>
    <x v="25"/>
    <x v="25"/>
    <x v="26"/>
    <n v="24"/>
    <n v="5523.7780000000002"/>
    <n v="230.15741666666668"/>
  </r>
  <r>
    <x v="2"/>
    <x v="26"/>
    <x v="26"/>
    <x v="0"/>
    <n v="93"/>
    <n v="8908"/>
    <n v="95.784946236559136"/>
  </r>
  <r>
    <x v="2"/>
    <x v="26"/>
    <x v="26"/>
    <x v="1"/>
    <n v="93"/>
    <n v="8705"/>
    <n v="93.602150537634415"/>
  </r>
  <r>
    <x v="2"/>
    <x v="26"/>
    <x v="26"/>
    <x v="2"/>
    <n v="93"/>
    <n v="8882.5280000000002"/>
    <n v="95.511053763440856"/>
  </r>
  <r>
    <x v="2"/>
    <x v="26"/>
    <x v="26"/>
    <x v="3"/>
    <n v="92"/>
    <n v="8929.0059999999994"/>
    <n v="97.054413043478249"/>
  </r>
  <r>
    <x v="2"/>
    <x v="26"/>
    <x v="26"/>
    <x v="4"/>
    <n v="91"/>
    <n v="8893.7980000000007"/>
    <n v="97.734043956043962"/>
  </r>
  <r>
    <x v="2"/>
    <x v="26"/>
    <x v="26"/>
    <x v="5"/>
    <n v="89"/>
    <n v="8583.3860000000004"/>
    <n v="96.442539325842702"/>
  </r>
  <r>
    <x v="2"/>
    <x v="26"/>
    <x v="26"/>
    <x v="6"/>
    <n v="84"/>
    <n v="8563.0609999999997"/>
    <n v="101.94120238095238"/>
  </r>
  <r>
    <x v="2"/>
    <x v="26"/>
    <x v="26"/>
    <x v="7"/>
    <n v="80"/>
    <n v="8679.23"/>
    <n v="108.490375"/>
  </r>
  <r>
    <x v="2"/>
    <x v="26"/>
    <x v="26"/>
    <x v="8"/>
    <n v="75"/>
    <n v="9030.1959999999999"/>
    <n v="120.40261333333333"/>
  </r>
  <r>
    <x v="2"/>
    <x v="26"/>
    <x v="26"/>
    <x v="9"/>
    <n v="72"/>
    <n v="8818"/>
    <n v="122.47222222222223"/>
  </r>
  <r>
    <x v="2"/>
    <x v="26"/>
    <x v="26"/>
    <x v="10"/>
    <n v="70"/>
    <n v="8732"/>
    <n v="124.74285714285715"/>
  </r>
  <r>
    <x v="2"/>
    <x v="26"/>
    <x v="26"/>
    <x v="11"/>
    <n v="68"/>
    <n v="8886"/>
    <n v="130.6764705882353"/>
  </r>
  <r>
    <x v="2"/>
    <x v="26"/>
    <x v="26"/>
    <x v="12"/>
    <n v="63"/>
    <n v="9603"/>
    <n v="152.42857142857142"/>
  </r>
  <r>
    <x v="2"/>
    <x v="26"/>
    <x v="26"/>
    <x v="13"/>
    <n v="63"/>
    <n v="9721"/>
    <n v="154.30158730158729"/>
  </r>
  <r>
    <x v="2"/>
    <x v="26"/>
    <x v="26"/>
    <x v="14"/>
    <n v="61"/>
    <n v="9810"/>
    <n v="160.81967213114754"/>
  </r>
  <r>
    <x v="2"/>
    <x v="26"/>
    <x v="26"/>
    <x v="15"/>
    <n v="60"/>
    <n v="10304.589"/>
    <n v="171.74314999999999"/>
  </r>
  <r>
    <x v="2"/>
    <x v="26"/>
    <x v="26"/>
    <x v="16"/>
    <n v="60"/>
    <n v="10139.902"/>
    <n v="168.99836666666667"/>
  </r>
  <r>
    <x v="2"/>
    <x v="26"/>
    <x v="26"/>
    <x v="17"/>
    <n v="58"/>
    <n v="10781.986000000001"/>
    <n v="185.89631034482761"/>
  </r>
  <r>
    <x v="2"/>
    <x v="26"/>
    <x v="26"/>
    <x v="18"/>
    <n v="57"/>
    <n v="11027.831"/>
    <n v="193.47071929824563"/>
  </r>
  <r>
    <x v="2"/>
    <x v="26"/>
    <x v="26"/>
    <x v="19"/>
    <n v="56"/>
    <n v="10892.964"/>
    <n v="194.51721428571429"/>
  </r>
  <r>
    <x v="2"/>
    <x v="26"/>
    <x v="26"/>
    <x v="20"/>
    <n v="53"/>
    <n v="11385.965"/>
    <n v="214.8295283018868"/>
  </r>
  <r>
    <x v="2"/>
    <x v="26"/>
    <x v="26"/>
    <x v="21"/>
    <n v="52"/>
    <n v="11028.538"/>
    <n v="212.08726923076924"/>
  </r>
  <r>
    <x v="2"/>
    <x v="26"/>
    <x v="26"/>
    <x v="22"/>
    <n v="50"/>
    <n v="10523.075999999999"/>
    <n v="210.46151999999998"/>
  </r>
  <r>
    <x v="2"/>
    <x v="26"/>
    <x v="26"/>
    <x v="23"/>
    <n v="48"/>
    <n v="10562.953"/>
    <n v="220.06152083333333"/>
  </r>
  <r>
    <x v="2"/>
    <x v="26"/>
    <x v="26"/>
    <x v="24"/>
    <n v="47"/>
    <n v="10618.043"/>
    <n v="225.9158085106383"/>
  </r>
  <r>
    <x v="2"/>
    <x v="26"/>
    <x v="26"/>
    <x v="25"/>
    <n v="45"/>
    <n v="10950.343000000001"/>
    <n v="243.34095555555558"/>
  </r>
  <r>
    <x v="2"/>
    <x v="26"/>
    <x v="26"/>
    <x v="26"/>
    <n v="42"/>
    <n v="10938.125"/>
    <n v="260.43154761904759"/>
  </r>
  <r>
    <x v="2"/>
    <x v="27"/>
    <x v="27"/>
    <x v="0"/>
    <n v="47"/>
    <n v="3036"/>
    <n v="64.59574468085107"/>
  </r>
  <r>
    <x v="2"/>
    <x v="27"/>
    <x v="27"/>
    <x v="1"/>
    <n v="46"/>
    <n v="2984"/>
    <n v="64.869565217391298"/>
  </r>
  <r>
    <x v="2"/>
    <x v="27"/>
    <x v="27"/>
    <x v="2"/>
    <n v="46"/>
    <n v="2996.402"/>
    <n v="65.139173913043479"/>
  </r>
  <r>
    <x v="2"/>
    <x v="27"/>
    <x v="27"/>
    <x v="3"/>
    <n v="44"/>
    <n v="2983.03"/>
    <n v="67.796136363636364"/>
  </r>
  <r>
    <x v="2"/>
    <x v="27"/>
    <x v="27"/>
    <x v="4"/>
    <n v="45"/>
    <n v="2990.732"/>
    <n v="66.46071111111111"/>
  </r>
  <r>
    <x v="2"/>
    <x v="27"/>
    <x v="27"/>
    <x v="5"/>
    <n v="44"/>
    <n v="2982.84"/>
    <n v="67.791818181818186"/>
  </r>
  <r>
    <x v="2"/>
    <x v="27"/>
    <x v="27"/>
    <x v="6"/>
    <n v="41"/>
    <n v="2920.26"/>
    <n v="71.225853658536593"/>
  </r>
  <r>
    <x v="2"/>
    <x v="27"/>
    <x v="27"/>
    <x v="7"/>
    <n v="39"/>
    <n v="2864.0540000000001"/>
    <n v="73.437282051282054"/>
  </r>
  <r>
    <x v="2"/>
    <x v="27"/>
    <x v="27"/>
    <x v="8"/>
    <n v="37"/>
    <n v="2687.7359999999999"/>
    <n v="72.641513513513516"/>
  </r>
  <r>
    <x v="2"/>
    <x v="27"/>
    <x v="27"/>
    <x v="9"/>
    <n v="35"/>
    <n v="2608"/>
    <n v="74.51428571428572"/>
  </r>
  <r>
    <x v="2"/>
    <x v="27"/>
    <x v="27"/>
    <x v="10"/>
    <n v="32"/>
    <n v="2528"/>
    <n v="79"/>
  </r>
  <r>
    <x v="2"/>
    <x v="27"/>
    <x v="27"/>
    <x v="11"/>
    <n v="26"/>
    <n v="2404"/>
    <n v="92.461538461538467"/>
  </r>
  <r>
    <x v="2"/>
    <x v="27"/>
    <x v="27"/>
    <x v="12"/>
    <n v="22"/>
    <n v="2158"/>
    <n v="98.090909090909093"/>
  </r>
  <r>
    <x v="2"/>
    <x v="27"/>
    <x v="27"/>
    <x v="13"/>
    <n v="19"/>
    <n v="1944"/>
    <n v="102.31578947368421"/>
  </r>
  <r>
    <x v="2"/>
    <x v="27"/>
    <x v="27"/>
    <x v="14"/>
    <n v="16"/>
    <n v="1974"/>
    <n v="123.375"/>
  </r>
  <r>
    <x v="2"/>
    <x v="27"/>
    <x v="27"/>
    <x v="15"/>
    <n v="14"/>
    <n v="2133.5819999999999"/>
    <n v="152.39871428571428"/>
  </r>
  <r>
    <x v="2"/>
    <x v="27"/>
    <x v="27"/>
    <x v="16"/>
    <n v="15"/>
    <n v="2146.2579999999998"/>
    <n v="143.08386666666667"/>
  </r>
  <r>
    <x v="2"/>
    <x v="27"/>
    <x v="27"/>
    <x v="17"/>
    <n v="14"/>
    <n v="2326.931"/>
    <n v="166.20935714285716"/>
  </r>
  <r>
    <x v="2"/>
    <x v="27"/>
    <x v="27"/>
    <x v="18"/>
    <n v="12"/>
    <n v="2223.4740000000002"/>
    <n v="185.2895"/>
  </r>
  <r>
    <x v="2"/>
    <x v="27"/>
    <x v="27"/>
    <x v="19"/>
    <n v="11"/>
    <n v="2265.9470000000001"/>
    <n v="205.99518181818183"/>
  </r>
  <r>
    <x v="2"/>
    <x v="27"/>
    <x v="27"/>
    <x v="20"/>
    <n v="11"/>
    <n v="2131.009"/>
    <n v="193.72809090909092"/>
  </r>
  <r>
    <x v="2"/>
    <x v="27"/>
    <x v="27"/>
    <x v="21"/>
    <n v="9"/>
    <n v="1955.259"/>
    <n v="217.251"/>
  </r>
  <r>
    <x v="2"/>
    <x v="27"/>
    <x v="27"/>
    <x v="22"/>
    <n v="8"/>
    <n v="1925.424"/>
    <n v="240.678"/>
  </r>
  <r>
    <x v="2"/>
    <x v="27"/>
    <x v="27"/>
    <x v="23"/>
    <n v="8"/>
    <n v="1916.7070000000001"/>
    <n v="239.58837500000001"/>
  </r>
  <r>
    <x v="2"/>
    <x v="27"/>
    <x v="27"/>
    <x v="24"/>
    <n v="8"/>
    <n v="1883.184"/>
    <n v="235.398"/>
  </r>
  <r>
    <x v="2"/>
    <x v="27"/>
    <x v="27"/>
    <x v="25"/>
    <n v="7"/>
    <n v="1675.8430000000001"/>
    <n v="239.40614285714287"/>
  </r>
  <r>
    <x v="2"/>
    <x v="27"/>
    <x v="27"/>
    <x v="26"/>
    <n v="6"/>
    <n v="1822.68"/>
    <n v="303.78000000000003"/>
  </r>
  <r>
    <x v="2"/>
    <x v="28"/>
    <x v="28"/>
    <x v="0"/>
    <n v="57"/>
    <n v="3392"/>
    <n v="59.508771929824562"/>
  </r>
  <r>
    <x v="2"/>
    <x v="28"/>
    <x v="28"/>
    <x v="1"/>
    <n v="56"/>
    <n v="3417"/>
    <n v="61.017857142857146"/>
  </r>
  <r>
    <x v="2"/>
    <x v="28"/>
    <x v="28"/>
    <x v="2"/>
    <n v="56"/>
    <n v="3493.4769999999999"/>
    <n v="62.383517857142856"/>
  </r>
  <r>
    <x v="2"/>
    <x v="28"/>
    <x v="28"/>
    <x v="3"/>
    <n v="55"/>
    <n v="3467.41"/>
    <n v="63.043818181818182"/>
  </r>
  <r>
    <x v="2"/>
    <x v="28"/>
    <x v="28"/>
    <x v="4"/>
    <n v="53"/>
    <n v="3459.3009999999999"/>
    <n v="65.269830188679251"/>
  </r>
  <r>
    <x v="2"/>
    <x v="28"/>
    <x v="28"/>
    <x v="5"/>
    <n v="51"/>
    <n v="3175.0320000000002"/>
    <n v="62.255529411764712"/>
  </r>
  <r>
    <x v="2"/>
    <x v="28"/>
    <x v="28"/>
    <x v="6"/>
    <n v="45"/>
    <n v="3097.5859999999998"/>
    <n v="68.835244444444442"/>
  </r>
  <r>
    <x v="2"/>
    <x v="28"/>
    <x v="28"/>
    <x v="7"/>
    <n v="44"/>
    <n v="3186.95"/>
    <n v="72.43068181818181"/>
  </r>
  <r>
    <x v="2"/>
    <x v="28"/>
    <x v="28"/>
    <x v="8"/>
    <n v="40"/>
    <n v="3385.2040000000002"/>
    <n v="84.630099999999999"/>
  </r>
  <r>
    <x v="2"/>
    <x v="28"/>
    <x v="28"/>
    <x v="9"/>
    <n v="39"/>
    <n v="3387"/>
    <n v="86.84615384615384"/>
  </r>
  <r>
    <x v="2"/>
    <x v="28"/>
    <x v="28"/>
    <x v="10"/>
    <n v="38"/>
    <n v="3230"/>
    <n v="85"/>
  </r>
  <r>
    <x v="2"/>
    <x v="28"/>
    <x v="28"/>
    <x v="11"/>
    <n v="34"/>
    <n v="3302"/>
    <n v="97.117647058823536"/>
  </r>
  <r>
    <x v="2"/>
    <x v="28"/>
    <x v="28"/>
    <x v="12"/>
    <n v="33"/>
    <n v="3485"/>
    <n v="105.60606060606061"/>
  </r>
  <r>
    <x v="2"/>
    <x v="28"/>
    <x v="28"/>
    <x v="13"/>
    <n v="33"/>
    <n v="3530"/>
    <n v="106.96969696969697"/>
  </r>
  <r>
    <x v="2"/>
    <x v="28"/>
    <x v="28"/>
    <x v="14"/>
    <n v="31"/>
    <n v="3668"/>
    <n v="118.3225806451613"/>
  </r>
  <r>
    <x v="2"/>
    <x v="28"/>
    <x v="28"/>
    <x v="15"/>
    <n v="31"/>
    <n v="3613.616"/>
    <n v="116.56825806451613"/>
  </r>
  <r>
    <x v="2"/>
    <x v="28"/>
    <x v="28"/>
    <x v="16"/>
    <n v="30"/>
    <n v="3675.3339999999998"/>
    <n v="122.51113333333333"/>
  </r>
  <r>
    <x v="2"/>
    <x v="28"/>
    <x v="28"/>
    <x v="17"/>
    <n v="29"/>
    <n v="3916.66"/>
    <n v="135.05724137931034"/>
  </r>
  <r>
    <x v="2"/>
    <x v="28"/>
    <x v="28"/>
    <x v="18"/>
    <n v="30"/>
    <n v="3844.6"/>
    <n v="128.15333333333334"/>
  </r>
  <r>
    <x v="2"/>
    <x v="28"/>
    <x v="28"/>
    <x v="19"/>
    <n v="28"/>
    <n v="3780.2959999999998"/>
    <n v="135.01057142857141"/>
  </r>
  <r>
    <x v="2"/>
    <x v="28"/>
    <x v="28"/>
    <x v="20"/>
    <n v="26"/>
    <n v="3746.7240000000002"/>
    <n v="144.10476923076925"/>
  </r>
  <r>
    <x v="2"/>
    <x v="28"/>
    <x v="28"/>
    <x v="21"/>
    <n v="25"/>
    <n v="3453.7489999999998"/>
    <n v="138.14995999999999"/>
  </r>
  <r>
    <x v="2"/>
    <x v="28"/>
    <x v="28"/>
    <x v="22"/>
    <n v="23"/>
    <n v="3133.3150000000001"/>
    <n v="136.23108695652175"/>
  </r>
  <r>
    <x v="2"/>
    <x v="28"/>
    <x v="28"/>
    <x v="23"/>
    <n v="21"/>
    <n v="3279.6570000000002"/>
    <n v="156.17414285714287"/>
  </r>
  <r>
    <x v="2"/>
    <x v="28"/>
    <x v="28"/>
    <x v="24"/>
    <n v="20"/>
    <n v="2884.6759999999999"/>
    <n v="144.2338"/>
  </r>
  <r>
    <x v="2"/>
    <x v="28"/>
    <x v="28"/>
    <x v="25"/>
    <n v="18"/>
    <n v="2611.8240000000001"/>
    <n v="145.10133333333334"/>
  </r>
  <r>
    <x v="2"/>
    <x v="28"/>
    <x v="28"/>
    <x v="26"/>
    <n v="18"/>
    <n v="2473.0149999999999"/>
    <n v="137.38972222222222"/>
  </r>
  <r>
    <x v="1"/>
    <x v="29"/>
    <x v="29"/>
    <x v="0"/>
    <n v="146"/>
    <n v="11375"/>
    <n v="77.910958904109592"/>
  </r>
  <r>
    <x v="1"/>
    <x v="29"/>
    <x v="29"/>
    <x v="1"/>
    <n v="147"/>
    <n v="11300"/>
    <n v="76.870748299319729"/>
  </r>
  <r>
    <x v="1"/>
    <x v="29"/>
    <x v="29"/>
    <x v="2"/>
    <n v="147"/>
    <n v="11433.595000000001"/>
    <n v="77.779557823129267"/>
  </r>
  <r>
    <x v="1"/>
    <x v="29"/>
    <x v="29"/>
    <x v="3"/>
    <n v="144"/>
    <n v="11353.659"/>
    <n v="78.844854166666664"/>
  </r>
  <r>
    <x v="1"/>
    <x v="29"/>
    <x v="29"/>
    <x v="4"/>
    <n v="138"/>
    <n v="11084.574999999999"/>
    <n v="80.323007246376804"/>
  </r>
  <r>
    <x v="1"/>
    <x v="29"/>
    <x v="29"/>
    <x v="5"/>
    <n v="131"/>
    <n v="10658.557999999999"/>
    <n v="81.363038167938925"/>
  </r>
  <r>
    <x v="1"/>
    <x v="29"/>
    <x v="29"/>
    <x v="6"/>
    <n v="123"/>
    <n v="10468.142"/>
    <n v="85.106845528455281"/>
  </r>
  <r>
    <x v="1"/>
    <x v="29"/>
    <x v="29"/>
    <x v="7"/>
    <n v="115"/>
    <n v="10360.717000000001"/>
    <n v="90.093191304347826"/>
  </r>
  <r>
    <x v="1"/>
    <x v="29"/>
    <x v="29"/>
    <x v="8"/>
    <n v="109"/>
    <n v="10343.941999999999"/>
    <n v="94.89855045871559"/>
  </r>
  <r>
    <x v="1"/>
    <x v="29"/>
    <x v="29"/>
    <x v="9"/>
    <n v="108"/>
    <n v="10411"/>
    <n v="96.398148148148152"/>
  </r>
  <r>
    <x v="1"/>
    <x v="29"/>
    <x v="29"/>
    <x v="10"/>
    <n v="103"/>
    <n v="10359"/>
    <n v="100.57281553398059"/>
  </r>
  <r>
    <x v="1"/>
    <x v="29"/>
    <x v="29"/>
    <x v="11"/>
    <n v="98"/>
    <n v="10328"/>
    <n v="105.38775510204081"/>
  </r>
  <r>
    <x v="1"/>
    <x v="29"/>
    <x v="29"/>
    <x v="12"/>
    <n v="92"/>
    <n v="11004"/>
    <n v="119.60869565217391"/>
  </r>
  <r>
    <x v="1"/>
    <x v="29"/>
    <x v="29"/>
    <x v="13"/>
    <n v="90"/>
    <n v="11142"/>
    <n v="123.8"/>
  </r>
  <r>
    <x v="1"/>
    <x v="29"/>
    <x v="29"/>
    <x v="14"/>
    <n v="82"/>
    <n v="10844"/>
    <n v="132.2439024390244"/>
  </r>
  <r>
    <x v="1"/>
    <x v="29"/>
    <x v="29"/>
    <x v="15"/>
    <n v="76"/>
    <n v="11000.744999999999"/>
    <n v="144.74664473684209"/>
  </r>
  <r>
    <x v="1"/>
    <x v="29"/>
    <x v="29"/>
    <x v="16"/>
    <n v="75"/>
    <n v="10910.924999999999"/>
    <n v="145.47899999999998"/>
  </r>
  <r>
    <x v="1"/>
    <x v="29"/>
    <x v="29"/>
    <x v="17"/>
    <n v="74"/>
    <n v="11505.438"/>
    <n v="155.47889189189189"/>
  </r>
  <r>
    <x v="1"/>
    <x v="29"/>
    <x v="29"/>
    <x v="18"/>
    <n v="70"/>
    <n v="11307.945"/>
    <n v="161.54207142857143"/>
  </r>
  <r>
    <x v="1"/>
    <x v="29"/>
    <x v="29"/>
    <x v="19"/>
    <n v="65"/>
    <n v="10952.475"/>
    <n v="168.4996153846154"/>
  </r>
  <r>
    <x v="1"/>
    <x v="29"/>
    <x v="29"/>
    <x v="20"/>
    <n v="60"/>
    <n v="11639.433999999999"/>
    <n v="193.99056666666667"/>
  </r>
  <r>
    <x v="1"/>
    <x v="29"/>
    <x v="29"/>
    <x v="21"/>
    <n v="58"/>
    <n v="11508.27"/>
    <n v="198.41844827586209"/>
  </r>
  <r>
    <x v="1"/>
    <x v="29"/>
    <x v="29"/>
    <x v="22"/>
    <n v="59"/>
    <n v="11411.453"/>
    <n v="193.41445762711862"/>
  </r>
  <r>
    <x v="1"/>
    <x v="29"/>
    <x v="29"/>
    <x v="23"/>
    <n v="55"/>
    <n v="11342.187"/>
    <n v="206.22158181818182"/>
  </r>
  <r>
    <x v="1"/>
    <x v="29"/>
    <x v="29"/>
    <x v="24"/>
    <n v="54"/>
    <n v="11370.775"/>
    <n v="210.56990740740741"/>
  </r>
  <r>
    <x v="1"/>
    <x v="29"/>
    <x v="29"/>
    <x v="25"/>
    <n v="50"/>
    <n v="11050.699000000001"/>
    <n v="221.01398"/>
  </r>
  <r>
    <x v="1"/>
    <x v="29"/>
    <x v="29"/>
    <x v="26"/>
    <n v="48"/>
    <n v="11941.591"/>
    <n v="248.78314583333335"/>
  </r>
  <r>
    <x v="4"/>
    <x v="30"/>
    <x v="30"/>
    <x v="0"/>
    <n v="369"/>
    <n v="22699"/>
    <n v="61.514905149051494"/>
  </r>
  <r>
    <x v="4"/>
    <x v="30"/>
    <x v="30"/>
    <x v="1"/>
    <n v="367"/>
    <n v="22453"/>
    <n v="61.179836512261581"/>
  </r>
  <r>
    <x v="4"/>
    <x v="30"/>
    <x v="30"/>
    <x v="2"/>
    <n v="359"/>
    <n v="22307.585999999999"/>
    <n v="62.138122562674091"/>
  </r>
  <r>
    <x v="4"/>
    <x v="30"/>
    <x v="30"/>
    <x v="3"/>
    <n v="346"/>
    <n v="21815.970999999998"/>
    <n v="63.051939306358378"/>
  </r>
  <r>
    <x v="4"/>
    <x v="30"/>
    <x v="30"/>
    <x v="4"/>
    <n v="326"/>
    <n v="21589.705000000002"/>
    <n v="66.226088957055225"/>
  </r>
  <r>
    <x v="4"/>
    <x v="30"/>
    <x v="30"/>
    <x v="5"/>
    <n v="311"/>
    <n v="19899.989000000001"/>
    <n v="63.987102893890679"/>
  </r>
  <r>
    <x v="4"/>
    <x v="30"/>
    <x v="30"/>
    <x v="6"/>
    <n v="273"/>
    <n v="19042.847999999998"/>
    <n v="69.754021978021967"/>
  </r>
  <r>
    <x v="4"/>
    <x v="30"/>
    <x v="30"/>
    <x v="7"/>
    <n v="257"/>
    <n v="19003.792999999998"/>
    <n v="73.944719844357962"/>
  </r>
  <r>
    <x v="4"/>
    <x v="30"/>
    <x v="30"/>
    <x v="8"/>
    <n v="237"/>
    <n v="19447.812999999998"/>
    <n v="82.058282700421927"/>
  </r>
  <r>
    <x v="4"/>
    <x v="30"/>
    <x v="30"/>
    <x v="9"/>
    <n v="226"/>
    <n v="19528"/>
    <n v="86.407079646017692"/>
  </r>
  <r>
    <x v="4"/>
    <x v="30"/>
    <x v="30"/>
    <x v="10"/>
    <n v="215"/>
    <n v="19487"/>
    <n v="90.637209302325587"/>
  </r>
  <r>
    <x v="4"/>
    <x v="30"/>
    <x v="30"/>
    <x v="11"/>
    <n v="197"/>
    <n v="19263"/>
    <n v="97.781725888324871"/>
  </r>
  <r>
    <x v="4"/>
    <x v="30"/>
    <x v="30"/>
    <x v="12"/>
    <n v="176"/>
    <n v="20082"/>
    <n v="114.10227272727273"/>
  </r>
  <r>
    <x v="4"/>
    <x v="30"/>
    <x v="30"/>
    <x v="13"/>
    <n v="166"/>
    <n v="19702"/>
    <n v="118.68674698795181"/>
  </r>
  <r>
    <x v="4"/>
    <x v="30"/>
    <x v="30"/>
    <x v="14"/>
    <n v="154"/>
    <n v="19060"/>
    <n v="123.76623376623377"/>
  </r>
  <r>
    <x v="4"/>
    <x v="30"/>
    <x v="30"/>
    <x v="15"/>
    <n v="137"/>
    <n v="19195.618000000002"/>
    <n v="140.114"/>
  </r>
  <r>
    <x v="4"/>
    <x v="30"/>
    <x v="30"/>
    <x v="16"/>
    <n v="135"/>
    <n v="18522.309999999998"/>
    <n v="137.20229629629628"/>
  </r>
  <r>
    <x v="4"/>
    <x v="30"/>
    <x v="30"/>
    <x v="17"/>
    <n v="122"/>
    <n v="18882.279000000002"/>
    <n v="154.7727786885246"/>
  </r>
  <r>
    <x v="4"/>
    <x v="30"/>
    <x v="30"/>
    <x v="18"/>
    <n v="109"/>
    <n v="18271.239000000001"/>
    <n v="167.62604587155965"/>
  </r>
  <r>
    <x v="4"/>
    <x v="30"/>
    <x v="30"/>
    <x v="19"/>
    <n v="103"/>
    <n v="17818.722999999998"/>
    <n v="172.99731067961164"/>
  </r>
  <r>
    <x v="4"/>
    <x v="30"/>
    <x v="30"/>
    <x v="20"/>
    <n v="94"/>
    <n v="18200.361000000001"/>
    <n v="193.62086170212766"/>
  </r>
  <r>
    <x v="4"/>
    <x v="30"/>
    <x v="30"/>
    <x v="21"/>
    <n v="89"/>
    <n v="18422.796000000002"/>
    <n v="206.99770786516856"/>
  </r>
  <r>
    <x v="4"/>
    <x v="30"/>
    <x v="30"/>
    <x v="22"/>
    <n v="86"/>
    <n v="17964.696"/>
    <n v="208.89181395348837"/>
  </r>
  <r>
    <x v="4"/>
    <x v="30"/>
    <x v="30"/>
    <x v="23"/>
    <n v="86"/>
    <n v="18228.255000000001"/>
    <n v="211.95645348837209"/>
  </r>
  <r>
    <x v="4"/>
    <x v="30"/>
    <x v="30"/>
    <x v="24"/>
    <n v="84"/>
    <n v="18028.352999999999"/>
    <n v="214.62324999999998"/>
  </r>
  <r>
    <x v="4"/>
    <x v="30"/>
    <x v="30"/>
    <x v="25"/>
    <n v="81"/>
    <n v="19086.334999999999"/>
    <n v="235.63376543209876"/>
  </r>
  <r>
    <x v="4"/>
    <x v="30"/>
    <x v="30"/>
    <x v="26"/>
    <n v="78"/>
    <n v="20077.673999999999"/>
    <n v="257.40607692307691"/>
  </r>
  <r>
    <x v="3"/>
    <x v="31"/>
    <x v="31"/>
    <x v="0"/>
    <n v="182"/>
    <n v="11040"/>
    <n v="60.659340659340657"/>
  </r>
  <r>
    <x v="3"/>
    <x v="31"/>
    <x v="31"/>
    <x v="1"/>
    <n v="183"/>
    <n v="10911"/>
    <n v="59.622950819672134"/>
  </r>
  <r>
    <x v="3"/>
    <x v="31"/>
    <x v="31"/>
    <x v="2"/>
    <n v="180"/>
    <n v="10917.606"/>
    <n v="60.653366666666663"/>
  </r>
  <r>
    <x v="3"/>
    <x v="31"/>
    <x v="31"/>
    <x v="3"/>
    <n v="171"/>
    <n v="10875.105"/>
    <n v="63.597105263157893"/>
  </r>
  <r>
    <x v="3"/>
    <x v="31"/>
    <x v="31"/>
    <x v="4"/>
    <n v="167"/>
    <n v="10968.315000000001"/>
    <n v="65.678532934131738"/>
  </r>
  <r>
    <x v="3"/>
    <x v="31"/>
    <x v="31"/>
    <x v="5"/>
    <n v="161"/>
    <n v="10273.038"/>
    <n v="63.807689440993791"/>
  </r>
  <r>
    <x v="3"/>
    <x v="31"/>
    <x v="31"/>
    <x v="6"/>
    <n v="143"/>
    <n v="9817.1440000000002"/>
    <n v="68.65135664335665"/>
  </r>
  <r>
    <x v="3"/>
    <x v="31"/>
    <x v="31"/>
    <x v="7"/>
    <n v="135"/>
    <n v="9527.277"/>
    <n v="70.572422222222229"/>
  </r>
  <r>
    <x v="3"/>
    <x v="31"/>
    <x v="31"/>
    <x v="8"/>
    <n v="127"/>
    <n v="9613.893"/>
    <n v="75.699944881889763"/>
  </r>
  <r>
    <x v="3"/>
    <x v="31"/>
    <x v="31"/>
    <x v="9"/>
    <n v="118"/>
    <n v="9399"/>
    <n v="79.652542372881356"/>
  </r>
  <r>
    <x v="3"/>
    <x v="31"/>
    <x v="31"/>
    <x v="10"/>
    <n v="112"/>
    <n v="9444"/>
    <n v="84.321428571428569"/>
  </r>
  <r>
    <x v="3"/>
    <x v="31"/>
    <x v="31"/>
    <x v="11"/>
    <n v="97"/>
    <n v="9436"/>
    <n v="97.278350515463913"/>
  </r>
  <r>
    <x v="3"/>
    <x v="31"/>
    <x v="31"/>
    <x v="12"/>
    <n v="91"/>
    <n v="9786"/>
    <n v="107.53846153846153"/>
  </r>
  <r>
    <x v="3"/>
    <x v="31"/>
    <x v="31"/>
    <x v="13"/>
    <n v="79"/>
    <n v="9401"/>
    <n v="119"/>
  </r>
  <r>
    <x v="3"/>
    <x v="31"/>
    <x v="31"/>
    <x v="14"/>
    <n v="75"/>
    <n v="9577"/>
    <n v="127.69333333333333"/>
  </r>
  <r>
    <x v="3"/>
    <x v="31"/>
    <x v="31"/>
    <x v="15"/>
    <n v="70"/>
    <n v="9763.6579999999994"/>
    <n v="139.48082857142856"/>
  </r>
  <r>
    <x v="3"/>
    <x v="31"/>
    <x v="31"/>
    <x v="16"/>
    <n v="71"/>
    <n v="9383.94"/>
    <n v="132.16816901408453"/>
  </r>
  <r>
    <x v="3"/>
    <x v="31"/>
    <x v="31"/>
    <x v="17"/>
    <n v="60"/>
    <n v="9473.8090000000011"/>
    <n v="157.89681666666669"/>
  </r>
  <r>
    <x v="3"/>
    <x v="31"/>
    <x v="31"/>
    <x v="18"/>
    <n v="54"/>
    <n v="9651.5660000000007"/>
    <n v="178.73270370370372"/>
  </r>
  <r>
    <x v="3"/>
    <x v="31"/>
    <x v="31"/>
    <x v="19"/>
    <n v="52"/>
    <n v="9873.143"/>
    <n v="189.86813461538461"/>
  </r>
  <r>
    <x v="3"/>
    <x v="31"/>
    <x v="31"/>
    <x v="20"/>
    <n v="50"/>
    <n v="10306.627"/>
    <n v="206.13254000000001"/>
  </r>
  <r>
    <x v="3"/>
    <x v="31"/>
    <x v="31"/>
    <x v="21"/>
    <n v="46"/>
    <n v="10820.98"/>
    <n v="235.2386956521739"/>
  </r>
  <r>
    <x v="3"/>
    <x v="31"/>
    <x v="31"/>
    <x v="22"/>
    <n v="46"/>
    <n v="10662.263999999999"/>
    <n v="231.78834782608695"/>
  </r>
  <r>
    <x v="3"/>
    <x v="31"/>
    <x v="31"/>
    <x v="23"/>
    <n v="44"/>
    <n v="10978.662"/>
    <n v="249.51504545454546"/>
  </r>
  <r>
    <x v="3"/>
    <x v="31"/>
    <x v="31"/>
    <x v="24"/>
    <n v="46"/>
    <n v="10436.031999999999"/>
    <n v="226.87026086956521"/>
  </r>
  <r>
    <x v="3"/>
    <x v="31"/>
    <x v="31"/>
    <x v="25"/>
    <n v="48"/>
    <n v="11094.625"/>
    <n v="231.13802083333334"/>
  </r>
  <r>
    <x v="3"/>
    <x v="31"/>
    <x v="31"/>
    <x v="26"/>
    <n v="47"/>
    <n v="11279.573"/>
    <n v="239.99091489361703"/>
  </r>
  <r>
    <x v="3"/>
    <x v="32"/>
    <x v="32"/>
    <x v="0"/>
    <n v="70"/>
    <n v="4185"/>
    <n v="59.785714285714285"/>
  </r>
  <r>
    <x v="3"/>
    <x v="32"/>
    <x v="32"/>
    <x v="1"/>
    <n v="71"/>
    <n v="4182"/>
    <n v="58.901408450704224"/>
  </r>
  <r>
    <x v="3"/>
    <x v="32"/>
    <x v="32"/>
    <x v="2"/>
    <n v="70"/>
    <n v="4021.2310000000002"/>
    <n v="57.446157142857146"/>
  </r>
  <r>
    <x v="3"/>
    <x v="32"/>
    <x v="32"/>
    <x v="3"/>
    <n v="65"/>
    <n v="3989.24"/>
    <n v="61.372923076923072"/>
  </r>
  <r>
    <x v="3"/>
    <x v="32"/>
    <x v="32"/>
    <x v="4"/>
    <n v="62"/>
    <n v="3904.703"/>
    <n v="62.979080645161289"/>
  </r>
  <r>
    <x v="3"/>
    <x v="32"/>
    <x v="32"/>
    <x v="5"/>
    <n v="57"/>
    <n v="3595.2779999999998"/>
    <n v="63.075052631578941"/>
  </r>
  <r>
    <x v="3"/>
    <x v="32"/>
    <x v="32"/>
    <x v="6"/>
    <n v="51"/>
    <n v="3243.6979999999999"/>
    <n v="63.601921568627446"/>
  </r>
  <r>
    <x v="3"/>
    <x v="32"/>
    <x v="32"/>
    <x v="7"/>
    <n v="48"/>
    <n v="3115.0059999999999"/>
    <n v="64.895958333333326"/>
  </r>
  <r>
    <x v="3"/>
    <x v="32"/>
    <x v="32"/>
    <x v="8"/>
    <n v="44"/>
    <n v="3132.1489999999999"/>
    <n v="71.185204545454539"/>
  </r>
  <r>
    <x v="3"/>
    <x v="32"/>
    <x v="32"/>
    <x v="9"/>
    <n v="40"/>
    <n v="3050"/>
    <n v="76.25"/>
  </r>
  <r>
    <x v="3"/>
    <x v="32"/>
    <x v="32"/>
    <x v="10"/>
    <n v="38"/>
    <n v="2964"/>
    <n v="78"/>
  </r>
  <r>
    <x v="3"/>
    <x v="32"/>
    <x v="32"/>
    <x v="11"/>
    <n v="35"/>
    <n v="3006"/>
    <n v="85.885714285714286"/>
  </r>
  <r>
    <x v="3"/>
    <x v="32"/>
    <x v="32"/>
    <x v="12"/>
    <n v="31"/>
    <n v="2861"/>
    <n v="92.290322580645167"/>
  </r>
  <r>
    <x v="3"/>
    <x v="32"/>
    <x v="32"/>
    <x v="13"/>
    <n v="30"/>
    <n v="2683"/>
    <n v="89.433333333333337"/>
  </r>
  <r>
    <x v="3"/>
    <x v="32"/>
    <x v="32"/>
    <x v="14"/>
    <n v="25"/>
    <n v="2345"/>
    <n v="93.8"/>
  </r>
  <r>
    <x v="3"/>
    <x v="32"/>
    <x v="32"/>
    <x v="15"/>
    <n v="24"/>
    <n v="2250.8409999999999"/>
    <n v="93.785041666666658"/>
  </r>
  <r>
    <x v="3"/>
    <x v="32"/>
    <x v="32"/>
    <x v="16"/>
    <n v="21"/>
    <n v="2150.58"/>
    <n v="102.40857142857142"/>
  </r>
  <r>
    <x v="3"/>
    <x v="32"/>
    <x v="32"/>
    <x v="17"/>
    <n v="21"/>
    <n v="2065.5970000000002"/>
    <n v="98.36176190476192"/>
  </r>
  <r>
    <x v="3"/>
    <x v="32"/>
    <x v="32"/>
    <x v="18"/>
    <n v="18"/>
    <n v="1844.3689999999999"/>
    <n v="102.46494444444444"/>
  </r>
  <r>
    <x v="3"/>
    <x v="32"/>
    <x v="32"/>
    <x v="19"/>
    <n v="16"/>
    <n v="1668.2190000000001"/>
    <n v="104.2636875"/>
  </r>
  <r>
    <x v="3"/>
    <x v="32"/>
    <x v="32"/>
    <x v="20"/>
    <n v="14"/>
    <n v="1662.845"/>
    <n v="118.77464285714287"/>
  </r>
  <r>
    <x v="3"/>
    <x v="32"/>
    <x v="32"/>
    <x v="21"/>
    <n v="15"/>
    <n v="1569.252"/>
    <n v="104.6168"/>
  </r>
  <r>
    <x v="3"/>
    <x v="32"/>
    <x v="32"/>
    <x v="22"/>
    <n v="13"/>
    <n v="1444.095"/>
    <n v="111.08423076923077"/>
  </r>
  <r>
    <x v="3"/>
    <x v="32"/>
    <x v="32"/>
    <x v="23"/>
    <n v="11"/>
    <n v="1448.63"/>
    <n v="131.69363636363639"/>
  </r>
  <r>
    <x v="3"/>
    <x v="32"/>
    <x v="32"/>
    <x v="24"/>
    <n v="12"/>
    <n v="1378.3789999999999"/>
    <n v="114.86491666666666"/>
  </r>
  <r>
    <x v="3"/>
    <x v="32"/>
    <x v="32"/>
    <x v="25"/>
    <n v="16"/>
    <n v="2540.1529999999998"/>
    <n v="158.75956249999999"/>
  </r>
  <r>
    <x v="3"/>
    <x v="32"/>
    <x v="32"/>
    <x v="26"/>
    <n v="15"/>
    <n v="2694.2139999999999"/>
    <n v="179.61426666666665"/>
  </r>
  <r>
    <x v="4"/>
    <x v="33"/>
    <x v="33"/>
    <x v="0"/>
    <n v="248"/>
    <n v="20363"/>
    <n v="82.108870967741936"/>
  </r>
  <r>
    <x v="4"/>
    <x v="33"/>
    <x v="33"/>
    <x v="1"/>
    <n v="247"/>
    <n v="20286"/>
    <n v="82.12955465587045"/>
  </r>
  <r>
    <x v="4"/>
    <x v="33"/>
    <x v="33"/>
    <x v="2"/>
    <n v="247"/>
    <n v="20288.334000000003"/>
    <n v="82.139004048583004"/>
  </r>
  <r>
    <x v="4"/>
    <x v="33"/>
    <x v="33"/>
    <x v="3"/>
    <n v="238"/>
    <n v="19992.453000000001"/>
    <n v="84.001903361344546"/>
  </r>
  <r>
    <x v="4"/>
    <x v="33"/>
    <x v="33"/>
    <x v="4"/>
    <n v="224"/>
    <n v="19791.495999999999"/>
    <n v="88.354892857142858"/>
  </r>
  <r>
    <x v="4"/>
    <x v="33"/>
    <x v="33"/>
    <x v="5"/>
    <n v="218"/>
    <n v="18538.475999999999"/>
    <n v="85.03888073394495"/>
  </r>
  <r>
    <x v="4"/>
    <x v="33"/>
    <x v="33"/>
    <x v="6"/>
    <n v="193"/>
    <n v="17401.472999999998"/>
    <n v="90.163072538860092"/>
  </r>
  <r>
    <x v="4"/>
    <x v="33"/>
    <x v="33"/>
    <x v="7"/>
    <n v="181"/>
    <n v="17458.705999999998"/>
    <n v="96.456939226519324"/>
  </r>
  <r>
    <x v="4"/>
    <x v="33"/>
    <x v="33"/>
    <x v="8"/>
    <n v="176"/>
    <n v="18241.594000000001"/>
    <n v="103.64542045454546"/>
  </r>
  <r>
    <x v="4"/>
    <x v="33"/>
    <x v="33"/>
    <x v="9"/>
    <n v="166"/>
    <n v="17840"/>
    <n v="107.46987951807229"/>
  </r>
  <r>
    <x v="4"/>
    <x v="33"/>
    <x v="33"/>
    <x v="10"/>
    <n v="158"/>
    <n v="17538"/>
    <n v="111"/>
  </r>
  <r>
    <x v="4"/>
    <x v="33"/>
    <x v="33"/>
    <x v="11"/>
    <n v="145"/>
    <n v="17114"/>
    <n v="118.02758620689656"/>
  </r>
  <r>
    <x v="4"/>
    <x v="33"/>
    <x v="33"/>
    <x v="12"/>
    <n v="126"/>
    <n v="17020"/>
    <n v="135.07936507936509"/>
  </r>
  <r>
    <x v="4"/>
    <x v="33"/>
    <x v="33"/>
    <x v="13"/>
    <n v="115"/>
    <n v="16479"/>
    <n v="143.29565217391306"/>
  </r>
  <r>
    <x v="4"/>
    <x v="33"/>
    <x v="33"/>
    <x v="14"/>
    <n v="100"/>
    <n v="15478"/>
    <n v="154.78"/>
  </r>
  <r>
    <x v="4"/>
    <x v="33"/>
    <x v="33"/>
    <x v="15"/>
    <n v="91"/>
    <n v="14999.901"/>
    <n v="164.83407692307694"/>
  </r>
  <r>
    <x v="4"/>
    <x v="33"/>
    <x v="33"/>
    <x v="16"/>
    <n v="81"/>
    <n v="13988.728999999999"/>
    <n v="172.70035802469135"/>
  </r>
  <r>
    <x v="4"/>
    <x v="33"/>
    <x v="33"/>
    <x v="17"/>
    <n v="81"/>
    <n v="14395.985000000001"/>
    <n v="177.72820987654322"/>
  </r>
  <r>
    <x v="4"/>
    <x v="33"/>
    <x v="33"/>
    <x v="18"/>
    <n v="73"/>
    <n v="14391.143"/>
    <n v="197.13894520547944"/>
  </r>
  <r>
    <x v="4"/>
    <x v="33"/>
    <x v="33"/>
    <x v="19"/>
    <n v="70"/>
    <n v="14246.156999999999"/>
    <n v="203.51652857142855"/>
  </r>
  <r>
    <x v="4"/>
    <x v="33"/>
    <x v="33"/>
    <x v="20"/>
    <n v="68"/>
    <n v="14499.451000000001"/>
    <n v="213.2272205882353"/>
  </r>
  <r>
    <x v="4"/>
    <x v="33"/>
    <x v="33"/>
    <x v="21"/>
    <n v="66"/>
    <n v="14387.159"/>
    <n v="217.98725757575758"/>
  </r>
  <r>
    <x v="4"/>
    <x v="33"/>
    <x v="33"/>
    <x v="22"/>
    <n v="66"/>
    <n v="13786.636"/>
    <n v="208.88842424242424"/>
  </r>
  <r>
    <x v="4"/>
    <x v="33"/>
    <x v="33"/>
    <x v="23"/>
    <n v="56"/>
    <n v="13572.994999999999"/>
    <n v="242.3749107142857"/>
  </r>
  <r>
    <x v="4"/>
    <x v="33"/>
    <x v="33"/>
    <x v="24"/>
    <n v="53"/>
    <n v="13341.535"/>
    <n v="251.7270754716981"/>
  </r>
  <r>
    <x v="4"/>
    <x v="33"/>
    <x v="33"/>
    <x v="25"/>
    <n v="50"/>
    <n v="13953.046"/>
    <n v="279.06092000000001"/>
  </r>
  <r>
    <x v="4"/>
    <x v="33"/>
    <x v="33"/>
    <x v="26"/>
    <n v="47"/>
    <n v="13659.968999999999"/>
    <n v="290.63763829787234"/>
  </r>
  <r>
    <x v="4"/>
    <x v="34"/>
    <x v="34"/>
    <x v="0"/>
    <n v="224"/>
    <n v="14145"/>
    <n v="63.147321428571431"/>
  </r>
  <r>
    <x v="4"/>
    <x v="34"/>
    <x v="34"/>
    <x v="1"/>
    <n v="220"/>
    <n v="13657"/>
    <n v="62.077272727272728"/>
  </r>
  <r>
    <x v="4"/>
    <x v="34"/>
    <x v="34"/>
    <x v="2"/>
    <n v="218"/>
    <n v="13356.939"/>
    <n v="61.2703623853211"/>
  </r>
  <r>
    <x v="4"/>
    <x v="34"/>
    <x v="34"/>
    <x v="3"/>
    <n v="204"/>
    <n v="13180.031000000001"/>
    <n v="64.607995098039225"/>
  </r>
  <r>
    <x v="4"/>
    <x v="34"/>
    <x v="34"/>
    <x v="4"/>
    <n v="192"/>
    <n v="13200.511999999999"/>
    <n v="68.752666666666656"/>
  </r>
  <r>
    <x v="4"/>
    <x v="34"/>
    <x v="34"/>
    <x v="5"/>
    <n v="187"/>
    <n v="12496.859"/>
    <n v="66.828122994652404"/>
  </r>
  <r>
    <x v="4"/>
    <x v="34"/>
    <x v="34"/>
    <x v="6"/>
    <n v="164"/>
    <n v="11920.546999999999"/>
    <n v="72.686262195121941"/>
  </r>
  <r>
    <x v="4"/>
    <x v="34"/>
    <x v="34"/>
    <x v="7"/>
    <n v="156"/>
    <n v="12068.93"/>
    <n v="77.364935897435899"/>
  </r>
  <r>
    <x v="4"/>
    <x v="34"/>
    <x v="34"/>
    <x v="8"/>
    <n v="148"/>
    <n v="12090.941999999999"/>
    <n v="81.695554054054043"/>
  </r>
  <r>
    <x v="4"/>
    <x v="34"/>
    <x v="34"/>
    <x v="9"/>
    <n v="136"/>
    <n v="12192"/>
    <n v="89.647058823529406"/>
  </r>
  <r>
    <x v="4"/>
    <x v="34"/>
    <x v="34"/>
    <x v="10"/>
    <n v="127"/>
    <n v="12457"/>
    <n v="98.086614173228341"/>
  </r>
  <r>
    <x v="4"/>
    <x v="34"/>
    <x v="34"/>
    <x v="11"/>
    <n v="118"/>
    <n v="12660"/>
    <n v="107.28813559322033"/>
  </r>
  <r>
    <x v="4"/>
    <x v="34"/>
    <x v="34"/>
    <x v="12"/>
    <n v="113"/>
    <n v="13647"/>
    <n v="120.76991150442478"/>
  </r>
  <r>
    <x v="4"/>
    <x v="34"/>
    <x v="34"/>
    <x v="13"/>
    <n v="103"/>
    <n v="13332"/>
    <n v="129.4368932038835"/>
  </r>
  <r>
    <x v="4"/>
    <x v="34"/>
    <x v="34"/>
    <x v="14"/>
    <n v="93"/>
    <n v="13489"/>
    <n v="145.04301075268816"/>
  </r>
  <r>
    <x v="4"/>
    <x v="34"/>
    <x v="34"/>
    <x v="15"/>
    <n v="79"/>
    <n v="13781.041999999999"/>
    <n v="174.44356962025316"/>
  </r>
  <r>
    <x v="4"/>
    <x v="34"/>
    <x v="34"/>
    <x v="16"/>
    <n v="78"/>
    <n v="13576.286"/>
    <n v="174.05494871794872"/>
  </r>
  <r>
    <x v="4"/>
    <x v="34"/>
    <x v="34"/>
    <x v="17"/>
    <n v="76"/>
    <n v="14248.873"/>
    <n v="187.48517105263159"/>
  </r>
  <r>
    <x v="4"/>
    <x v="34"/>
    <x v="34"/>
    <x v="18"/>
    <n v="72"/>
    <n v="14275.210000000001"/>
    <n v="198.26680555555558"/>
  </r>
  <r>
    <x v="4"/>
    <x v="34"/>
    <x v="34"/>
    <x v="19"/>
    <n v="69"/>
    <n v="14177.305"/>
    <n v="205.46818840579709"/>
  </r>
  <r>
    <x v="4"/>
    <x v="34"/>
    <x v="34"/>
    <x v="20"/>
    <n v="69"/>
    <n v="14632.634"/>
    <n v="212.06715942028987"/>
  </r>
  <r>
    <x v="4"/>
    <x v="34"/>
    <x v="34"/>
    <x v="21"/>
    <n v="66"/>
    <n v="14441.076999999999"/>
    <n v="218.80419696969696"/>
  </r>
  <r>
    <x v="4"/>
    <x v="34"/>
    <x v="34"/>
    <x v="22"/>
    <n v="63"/>
    <n v="14321.182000000001"/>
    <n v="227.32034920634922"/>
  </r>
  <r>
    <x v="4"/>
    <x v="34"/>
    <x v="34"/>
    <x v="23"/>
    <n v="62"/>
    <n v="14718.678"/>
    <n v="237.39803225806452"/>
  </r>
  <r>
    <x v="4"/>
    <x v="34"/>
    <x v="34"/>
    <x v="24"/>
    <n v="57"/>
    <n v="14423.726999999999"/>
    <n v="253.04784210526313"/>
  </r>
  <r>
    <x v="4"/>
    <x v="34"/>
    <x v="34"/>
    <x v="25"/>
    <n v="51"/>
    <n v="14514.293"/>
    <n v="284.59398039215688"/>
  </r>
  <r>
    <x v="4"/>
    <x v="34"/>
    <x v="34"/>
    <x v="26"/>
    <n v="49"/>
    <n v="15012.419"/>
    <n v="306.37589795918365"/>
  </r>
  <r>
    <x v="3"/>
    <x v="35"/>
    <x v="35"/>
    <x v="0"/>
    <n v="392"/>
    <n v="29371"/>
    <n v="74.926020408163268"/>
  </r>
  <r>
    <x v="3"/>
    <x v="35"/>
    <x v="35"/>
    <x v="1"/>
    <n v="390"/>
    <n v="28581"/>
    <n v="73.284615384615378"/>
  </r>
  <r>
    <x v="3"/>
    <x v="35"/>
    <x v="35"/>
    <x v="2"/>
    <n v="389"/>
    <n v="28762.056"/>
    <n v="73.938447300771216"/>
  </r>
  <r>
    <x v="3"/>
    <x v="35"/>
    <x v="35"/>
    <x v="3"/>
    <n v="376"/>
    <n v="28753.093000000001"/>
    <n v="76.470992021276601"/>
  </r>
  <r>
    <x v="3"/>
    <x v="35"/>
    <x v="35"/>
    <x v="4"/>
    <n v="358"/>
    <n v="28191.046999999999"/>
    <n v="78.745941340782124"/>
  </r>
  <r>
    <x v="3"/>
    <x v="35"/>
    <x v="35"/>
    <x v="5"/>
    <n v="347"/>
    <n v="26612.553999999996"/>
    <n v="76.693239193083556"/>
  </r>
  <r>
    <x v="3"/>
    <x v="35"/>
    <x v="35"/>
    <x v="6"/>
    <n v="318"/>
    <n v="25648.38"/>
    <n v="80.655283018867934"/>
  </r>
  <r>
    <x v="3"/>
    <x v="35"/>
    <x v="35"/>
    <x v="7"/>
    <n v="290"/>
    <n v="25537.587999999996"/>
    <n v="88.06064827586205"/>
  </r>
  <r>
    <x v="3"/>
    <x v="35"/>
    <x v="35"/>
    <x v="8"/>
    <n v="275"/>
    <n v="25801.607999999997"/>
    <n v="93.824029090909079"/>
  </r>
  <r>
    <x v="3"/>
    <x v="35"/>
    <x v="35"/>
    <x v="9"/>
    <n v="267"/>
    <n v="26414"/>
    <n v="98.928838951310865"/>
  </r>
  <r>
    <x v="3"/>
    <x v="35"/>
    <x v="35"/>
    <x v="10"/>
    <n v="261"/>
    <n v="26624"/>
    <n v="102.00766283524904"/>
  </r>
  <r>
    <x v="3"/>
    <x v="35"/>
    <x v="35"/>
    <x v="11"/>
    <n v="248"/>
    <n v="26460"/>
    <n v="106.69354838709677"/>
  </r>
  <r>
    <x v="3"/>
    <x v="35"/>
    <x v="35"/>
    <x v="12"/>
    <n v="237"/>
    <n v="27984"/>
    <n v="118.07594936708861"/>
  </r>
  <r>
    <x v="3"/>
    <x v="35"/>
    <x v="35"/>
    <x v="13"/>
    <n v="224"/>
    <n v="27584"/>
    <n v="123.14285714285714"/>
  </r>
  <r>
    <x v="3"/>
    <x v="35"/>
    <x v="35"/>
    <x v="14"/>
    <n v="212"/>
    <n v="27779"/>
    <n v="131.03301886792454"/>
  </r>
  <r>
    <x v="3"/>
    <x v="35"/>
    <x v="35"/>
    <x v="15"/>
    <n v="191"/>
    <n v="27959.364999999998"/>
    <n v="146.38410994764396"/>
  </r>
  <r>
    <x v="3"/>
    <x v="35"/>
    <x v="35"/>
    <x v="16"/>
    <n v="185"/>
    <n v="27752.071"/>
    <n v="150.0111945945946"/>
  </r>
  <r>
    <x v="3"/>
    <x v="35"/>
    <x v="35"/>
    <x v="17"/>
    <n v="179"/>
    <n v="29457.537000000004"/>
    <n v="164.56724581005588"/>
  </r>
  <r>
    <x v="3"/>
    <x v="35"/>
    <x v="35"/>
    <x v="18"/>
    <n v="172"/>
    <n v="29292.697999999997"/>
    <n v="170.3063837209302"/>
  </r>
  <r>
    <x v="3"/>
    <x v="35"/>
    <x v="35"/>
    <x v="19"/>
    <n v="159"/>
    <n v="28818.863999999998"/>
    <n v="181.25071698113206"/>
  </r>
  <r>
    <x v="3"/>
    <x v="35"/>
    <x v="35"/>
    <x v="20"/>
    <n v="149"/>
    <n v="29961.58"/>
    <n v="201.08442953020136"/>
  </r>
  <r>
    <x v="3"/>
    <x v="35"/>
    <x v="35"/>
    <x v="21"/>
    <n v="145"/>
    <n v="30097.703999999998"/>
    <n v="207.57037241379308"/>
  </r>
  <r>
    <x v="3"/>
    <x v="35"/>
    <x v="35"/>
    <x v="22"/>
    <n v="140"/>
    <n v="29739.348999999998"/>
    <n v="212.42392142857142"/>
  </r>
  <r>
    <x v="3"/>
    <x v="35"/>
    <x v="35"/>
    <x v="23"/>
    <n v="129"/>
    <n v="29932.895"/>
    <n v="232.03794573643412"/>
  </r>
  <r>
    <x v="3"/>
    <x v="35"/>
    <x v="35"/>
    <x v="24"/>
    <n v="123"/>
    <n v="28220.262999999999"/>
    <n v="229.43303252032518"/>
  </r>
  <r>
    <x v="3"/>
    <x v="35"/>
    <x v="35"/>
    <x v="25"/>
    <n v="103"/>
    <n v="25585.536"/>
    <n v="248.40326213592232"/>
  </r>
  <r>
    <x v="3"/>
    <x v="35"/>
    <x v="35"/>
    <x v="26"/>
    <n v="99"/>
    <n v="26955.494999999999"/>
    <n v="272.27772727272725"/>
  </r>
  <r>
    <x v="2"/>
    <x v="36"/>
    <x v="36"/>
    <x v="0"/>
    <n v="250"/>
    <n v="16564"/>
    <n v="66.256"/>
  </r>
  <r>
    <x v="2"/>
    <x v="36"/>
    <x v="36"/>
    <x v="1"/>
    <n v="248"/>
    <n v="16539"/>
    <n v="66.689516129032256"/>
  </r>
  <r>
    <x v="2"/>
    <x v="36"/>
    <x v="36"/>
    <x v="2"/>
    <n v="251"/>
    <n v="16887.010999999999"/>
    <n v="67.27892828685259"/>
  </r>
  <r>
    <x v="2"/>
    <x v="36"/>
    <x v="36"/>
    <x v="3"/>
    <n v="247"/>
    <n v="16948.062999999998"/>
    <n v="68.615639676113346"/>
  </r>
  <r>
    <x v="2"/>
    <x v="36"/>
    <x v="36"/>
    <x v="4"/>
    <n v="232"/>
    <n v="16309.86"/>
    <n v="70.301120689655178"/>
  </r>
  <r>
    <x v="2"/>
    <x v="36"/>
    <x v="36"/>
    <x v="5"/>
    <n v="223"/>
    <n v="15612.446"/>
    <n v="70.010968609865472"/>
  </r>
  <r>
    <x v="2"/>
    <x v="36"/>
    <x v="36"/>
    <x v="6"/>
    <n v="206"/>
    <n v="15280.421999999999"/>
    <n v="74.17680582524271"/>
  </r>
  <r>
    <x v="2"/>
    <x v="36"/>
    <x v="36"/>
    <x v="7"/>
    <n v="194"/>
    <n v="15514.687000000002"/>
    <n v="79.972613402061867"/>
  </r>
  <r>
    <x v="2"/>
    <x v="36"/>
    <x v="36"/>
    <x v="8"/>
    <n v="182"/>
    <n v="16046.971"/>
    <n v="88.170170329670327"/>
  </r>
  <r>
    <x v="2"/>
    <x v="36"/>
    <x v="36"/>
    <x v="9"/>
    <n v="175"/>
    <n v="15965"/>
    <n v="91.228571428571428"/>
  </r>
  <r>
    <x v="2"/>
    <x v="36"/>
    <x v="36"/>
    <x v="10"/>
    <n v="175"/>
    <n v="15953"/>
    <n v="91.16"/>
  </r>
  <r>
    <x v="2"/>
    <x v="36"/>
    <x v="36"/>
    <x v="11"/>
    <n v="159"/>
    <n v="16285"/>
    <n v="102.42138364779875"/>
  </r>
  <r>
    <x v="2"/>
    <x v="36"/>
    <x v="36"/>
    <x v="12"/>
    <n v="148"/>
    <n v="17504"/>
    <n v="118.27027027027027"/>
  </r>
  <r>
    <x v="2"/>
    <x v="36"/>
    <x v="36"/>
    <x v="13"/>
    <n v="138"/>
    <n v="17003"/>
    <n v="123.21014492753623"/>
  </r>
  <r>
    <x v="2"/>
    <x v="36"/>
    <x v="36"/>
    <x v="14"/>
    <n v="121"/>
    <n v="17193"/>
    <n v="142.09090909090909"/>
  </r>
  <r>
    <x v="2"/>
    <x v="36"/>
    <x v="36"/>
    <x v="15"/>
    <n v="115"/>
    <n v="17710.257999999998"/>
    <n v="154.00224347826085"/>
  </r>
  <r>
    <x v="2"/>
    <x v="36"/>
    <x v="36"/>
    <x v="16"/>
    <n v="112"/>
    <n v="17412.375"/>
    <n v="155.46763392857142"/>
  </r>
  <r>
    <x v="2"/>
    <x v="36"/>
    <x v="36"/>
    <x v="17"/>
    <n v="102"/>
    <n v="18195.659"/>
    <n v="178.38881372549019"/>
  </r>
  <r>
    <x v="2"/>
    <x v="36"/>
    <x v="36"/>
    <x v="18"/>
    <n v="98"/>
    <n v="18408.723999999998"/>
    <n v="187.84412244897956"/>
  </r>
  <r>
    <x v="2"/>
    <x v="36"/>
    <x v="36"/>
    <x v="19"/>
    <n v="95"/>
    <n v="17972.186999999998"/>
    <n v="189.18091578947366"/>
  </r>
  <r>
    <x v="2"/>
    <x v="36"/>
    <x v="36"/>
    <x v="20"/>
    <n v="85"/>
    <n v="18651.099999999999"/>
    <n v="219.42470588235292"/>
  </r>
  <r>
    <x v="2"/>
    <x v="36"/>
    <x v="36"/>
    <x v="21"/>
    <n v="83"/>
    <n v="18558.819"/>
    <n v="223.60022891566265"/>
  </r>
  <r>
    <x v="2"/>
    <x v="36"/>
    <x v="36"/>
    <x v="22"/>
    <n v="85"/>
    <n v="18405.050999999999"/>
    <n v="216.53001176470588"/>
  </r>
  <r>
    <x v="2"/>
    <x v="36"/>
    <x v="36"/>
    <x v="23"/>
    <n v="82"/>
    <n v="18965.379999999997"/>
    <n v="231.28512195121948"/>
  </r>
  <r>
    <x v="2"/>
    <x v="36"/>
    <x v="36"/>
    <x v="24"/>
    <n v="79"/>
    <n v="18378.775000000001"/>
    <n v="232.64272151898737"/>
  </r>
  <r>
    <x v="2"/>
    <x v="36"/>
    <x v="36"/>
    <x v="25"/>
    <n v="74"/>
    <n v="18493.792000000001"/>
    <n v="249.91610810810812"/>
  </r>
  <r>
    <x v="2"/>
    <x v="36"/>
    <x v="36"/>
    <x v="26"/>
    <n v="72"/>
    <n v="18142.583999999999"/>
    <n v="251.98033333333331"/>
  </r>
  <r>
    <x v="3"/>
    <x v="37"/>
    <x v="37"/>
    <x v="0"/>
    <n v="134"/>
    <n v="9330"/>
    <n v="69.626865671641795"/>
  </r>
  <r>
    <x v="3"/>
    <x v="37"/>
    <x v="37"/>
    <x v="1"/>
    <n v="133"/>
    <n v="9093"/>
    <n v="68.368421052631575"/>
  </r>
  <r>
    <x v="3"/>
    <x v="37"/>
    <x v="37"/>
    <x v="2"/>
    <n v="132"/>
    <n v="9001.8799999999992"/>
    <n v="68.196060606060598"/>
  </r>
  <r>
    <x v="3"/>
    <x v="37"/>
    <x v="37"/>
    <x v="3"/>
    <n v="125"/>
    <n v="8993.1419999999998"/>
    <n v="71.945136000000005"/>
  </r>
  <r>
    <x v="3"/>
    <x v="37"/>
    <x v="37"/>
    <x v="4"/>
    <n v="122"/>
    <n v="9032.3410000000003"/>
    <n v="74.035581967213119"/>
  </r>
  <r>
    <x v="3"/>
    <x v="37"/>
    <x v="37"/>
    <x v="5"/>
    <n v="120"/>
    <n v="8680.4699999999993"/>
    <n v="72.337249999999997"/>
  </r>
  <r>
    <x v="3"/>
    <x v="37"/>
    <x v="37"/>
    <x v="6"/>
    <n v="111"/>
    <n v="8411.1219999999994"/>
    <n v="75.775873873873863"/>
  </r>
  <r>
    <x v="3"/>
    <x v="37"/>
    <x v="37"/>
    <x v="7"/>
    <n v="107"/>
    <n v="8298.1779999999999"/>
    <n v="77.553065420560742"/>
  </r>
  <r>
    <x v="3"/>
    <x v="37"/>
    <x v="37"/>
    <x v="8"/>
    <n v="103"/>
    <n v="8685.3109999999997"/>
    <n v="84.323407766990286"/>
  </r>
  <r>
    <x v="3"/>
    <x v="37"/>
    <x v="37"/>
    <x v="9"/>
    <n v="101"/>
    <n v="8873"/>
    <n v="87.851485148514854"/>
  </r>
  <r>
    <x v="3"/>
    <x v="37"/>
    <x v="37"/>
    <x v="10"/>
    <n v="97"/>
    <n v="8750"/>
    <n v="90.206185567010309"/>
  </r>
  <r>
    <x v="3"/>
    <x v="37"/>
    <x v="37"/>
    <x v="11"/>
    <n v="91"/>
    <n v="8800"/>
    <n v="96.703296703296701"/>
  </r>
  <r>
    <x v="3"/>
    <x v="37"/>
    <x v="37"/>
    <x v="12"/>
    <n v="85"/>
    <n v="8934"/>
    <n v="105.10588235294118"/>
  </r>
  <r>
    <x v="3"/>
    <x v="37"/>
    <x v="37"/>
    <x v="13"/>
    <n v="82"/>
    <n v="9009"/>
    <n v="109.86585365853658"/>
  </r>
  <r>
    <x v="3"/>
    <x v="37"/>
    <x v="37"/>
    <x v="14"/>
    <n v="77"/>
    <n v="9261"/>
    <n v="120.27272727272727"/>
  </r>
  <r>
    <x v="3"/>
    <x v="37"/>
    <x v="37"/>
    <x v="15"/>
    <n v="69"/>
    <n v="9690.1"/>
    <n v="140.43623188405797"/>
  </r>
  <r>
    <x v="3"/>
    <x v="37"/>
    <x v="37"/>
    <x v="16"/>
    <n v="67"/>
    <n v="9599.33"/>
    <n v="143.27358208955224"/>
  </r>
  <r>
    <x v="3"/>
    <x v="37"/>
    <x v="37"/>
    <x v="17"/>
    <n v="65"/>
    <n v="9687.4089999999997"/>
    <n v="149.03706153846153"/>
  </r>
  <r>
    <x v="3"/>
    <x v="37"/>
    <x v="37"/>
    <x v="18"/>
    <n v="58"/>
    <n v="9459.2180000000008"/>
    <n v="163.08996551724138"/>
  </r>
  <r>
    <x v="3"/>
    <x v="37"/>
    <x v="37"/>
    <x v="19"/>
    <n v="54"/>
    <n v="9285.9439999999995"/>
    <n v="171.96192592592593"/>
  </r>
  <r>
    <x v="3"/>
    <x v="37"/>
    <x v="37"/>
    <x v="20"/>
    <n v="51"/>
    <n v="9467.8449999999993"/>
    <n v="185.64401960784312"/>
  </r>
  <r>
    <x v="3"/>
    <x v="37"/>
    <x v="37"/>
    <x v="21"/>
    <n v="50"/>
    <n v="9970.3880000000008"/>
    <n v="199.40776000000002"/>
  </r>
  <r>
    <x v="3"/>
    <x v="37"/>
    <x v="37"/>
    <x v="22"/>
    <n v="49"/>
    <n v="10095.886"/>
    <n v="206.03848979591837"/>
  </r>
  <r>
    <x v="3"/>
    <x v="37"/>
    <x v="37"/>
    <x v="23"/>
    <n v="49"/>
    <n v="10492.811"/>
    <n v="214.13899999999998"/>
  </r>
  <r>
    <x v="3"/>
    <x v="37"/>
    <x v="37"/>
    <x v="24"/>
    <n v="47"/>
    <n v="10418.496999999999"/>
    <n v="221.67014893617019"/>
  </r>
  <r>
    <x v="3"/>
    <x v="37"/>
    <x v="37"/>
    <x v="25"/>
    <n v="44"/>
    <n v="10260.280000000001"/>
    <n v="233.18818181818185"/>
  </r>
  <r>
    <x v="3"/>
    <x v="37"/>
    <x v="37"/>
    <x v="26"/>
    <n v="43"/>
    <n v="10654.691999999999"/>
    <n v="247.78353488372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7A4AD3-B3A3-4F07-935E-8FFF8768F173}" name="Pivottabell6" cacheId="361" applyNumberFormats="0" applyBorderFormats="0" applyFontFormats="0" applyPatternFormats="0" applyAlignmentFormats="0" applyWidthHeightFormats="1" dataCaption="Verdier" grandTotalCaption="Sum leverandører" updatedVersion="7" minRefreshableVersion="3" colGrandTotals="0" itemPrintTitles="1" createdVersion="7" indent="0" compact="0" outline="1" outlineData="1" compactData="0" multipleFieldFilters="0">
  <location ref="A12:AC59" firstHeaderRow="1" firstDataRow="2" firstDataCol="2"/>
  <pivotFields count="7">
    <pivotField axis="axisRow" compact="0" multipleItemSelectionAllowed="1" showAll="0" defaultSubtotal="0">
      <items count="9">
        <item m="1" x="8"/>
        <item m="1" x="7"/>
        <item x="0"/>
        <item x="1"/>
        <item x="2"/>
        <item x="3"/>
        <item x="4"/>
        <item x="5"/>
        <item x="6"/>
      </items>
    </pivotField>
    <pivotField compact="0" showAll="0" defaultSubtotal="0">
      <items count="51">
        <item m="1" x="46"/>
        <item m="1" x="38"/>
        <item m="1" x="44"/>
        <item m="1" x="42"/>
        <item m="1" x="43"/>
        <item m="1" x="48"/>
        <item m="1" x="50"/>
        <item m="1" x="47"/>
        <item m="1" x="49"/>
        <item m="1" x="39"/>
        <item m="1" x="40"/>
        <item m="1" x="45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Row" compact="0" showAll="0" defaultSubtotal="0">
      <items count="38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</items>
    </pivotField>
    <pivotField axis="axisCol" compact="0" showAll="0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compact="0" numFmtId="3" showAll="0" defaultSubtotal="0"/>
    <pivotField compact="0" numFmtId="3" showAll="0" defaultSubtotal="0"/>
    <pivotField compact="0" numFmtId="3" showAll="0" defaultSubtotal="0"/>
  </pivotFields>
  <rowFields count="2">
    <field x="0"/>
    <field x="2"/>
  </rowFields>
  <rowItems count="46">
    <i>
      <x v="2"/>
    </i>
    <i r="1">
      <x v="33"/>
    </i>
    <i>
      <x v="3"/>
    </i>
    <i r="1">
      <x v="8"/>
    </i>
    <i r="1">
      <x v="11"/>
    </i>
    <i r="1">
      <x v="30"/>
    </i>
    <i r="1">
      <x v="31"/>
    </i>
    <i r="1">
      <x v="35"/>
    </i>
    <i>
      <x v="4"/>
    </i>
    <i r="1">
      <x/>
    </i>
    <i r="1">
      <x v="3"/>
    </i>
    <i r="1">
      <x v="7"/>
    </i>
    <i r="1">
      <x v="10"/>
    </i>
    <i r="1">
      <x v="12"/>
    </i>
    <i r="1">
      <x v="17"/>
    </i>
    <i r="1">
      <x v="18"/>
    </i>
    <i r="1">
      <x v="19"/>
    </i>
    <i r="1">
      <x v="23"/>
    </i>
    <i r="1">
      <x v="27"/>
    </i>
    <i>
      <x v="5"/>
    </i>
    <i r="1">
      <x v="2"/>
    </i>
    <i r="1">
      <x v="4"/>
    </i>
    <i r="1">
      <x v="5"/>
    </i>
    <i r="1">
      <x v="21"/>
    </i>
    <i r="1">
      <x v="25"/>
    </i>
    <i r="1">
      <x v="29"/>
    </i>
    <i>
      <x v="6"/>
    </i>
    <i r="1">
      <x v="9"/>
    </i>
    <i r="1">
      <x v="22"/>
    </i>
    <i r="1">
      <x v="36"/>
    </i>
    <i r="1">
      <x v="37"/>
    </i>
    <i>
      <x v="7"/>
    </i>
    <i r="1">
      <x v="6"/>
    </i>
    <i r="1">
      <x v="14"/>
    </i>
    <i r="1">
      <x v="16"/>
    </i>
    <i r="1">
      <x v="20"/>
    </i>
    <i r="1">
      <x v="24"/>
    </i>
    <i r="1">
      <x v="26"/>
    </i>
    <i>
      <x v="8"/>
    </i>
    <i r="1">
      <x v="1"/>
    </i>
    <i r="1">
      <x v="13"/>
    </i>
    <i r="1">
      <x v="15"/>
    </i>
    <i r="1">
      <x v="28"/>
    </i>
    <i r="1">
      <x v="32"/>
    </i>
    <i r="1">
      <x v="34"/>
    </i>
    <i t="grand">
      <x/>
    </i>
  </rowItems>
  <colFields count="1">
    <field x="3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dataFields count="1">
    <dataField name="Summer av leverandører" fld="4" baseField="0" baseItem="0" numFmtId="164"/>
  </dataFields>
  <formats count="1">
    <format dxfId="2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F6BEEC-E8DE-44FE-8C39-455DC83BCA94}" name="Pivottabell6" cacheId="369" applyNumberFormats="0" applyBorderFormats="0" applyFontFormats="0" applyPatternFormats="0" applyAlignmentFormats="0" applyWidthHeightFormats="1" dataCaption="Verdier" tag="99519e47-b39e-4c01-a7f9-9a3f446a3564" updatedVersion="7" minRefreshableVersion="3" rowGrandTotals="0" colGrandTotals="0" itemPrintTitles="1" createdVersion="7" indent="0" outline="1" outlineData="1" multipleFieldFilters="0" chartFormat="12" rowHeaderCaption="År">
  <location ref="L76:S104" firstHeaderRow="1" firstDataRow="2" firstDataCol="1"/>
  <pivotFields count="3"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" baseField="0" baseItem="0" numFmtId="9"/>
  </dataFields>
  <formats count="8">
    <format dxfId="193">
      <pivotArea outline="0" collapsedLevelsAreSubtotals="1" fieldPosition="0"/>
    </format>
    <format dxfId="192">
      <pivotArea field="0" type="button" dataOnly="0" labelOnly="1" outline="0" axis="axisRow" fieldPosition="0"/>
    </format>
    <format dxfId="191">
      <pivotArea type="topRight" dataOnly="0" labelOnly="1" outline="0" fieldPosition="0"/>
    </format>
    <format dxfId="190">
      <pivotArea dataOnly="0" labelOnly="1" fieldPosition="0">
        <references count="1">
          <reference field="0" count="0"/>
        </references>
      </pivotArea>
    </format>
    <format dxfId="189">
      <pivotArea outline="0" fieldPosition="0">
        <references count="1">
          <reference field="4294967294" count="1">
            <x v="0"/>
          </reference>
        </references>
      </pivotArea>
    </format>
    <format dxfId="188">
      <pivotArea outline="0" collapsedLevelsAreSubtotals="1" fieldPosition="0"/>
    </format>
    <format dxfId="187">
      <pivotArea field="0" type="button" dataOnly="0" labelOnly="1" outline="0" axis="axisRow" fieldPosition="0"/>
    </format>
    <format dxfId="186">
      <pivotArea dataOnly="0" labelOnly="1" fieldPosition="0">
        <references count="1">
          <reference field="2" count="0"/>
        </references>
      </pivotArea>
    </format>
  </formats>
  <chartFormats count="14"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8B3B8C-183E-4411-A26D-6066B44F199A}" name="Pivottabell22" cacheId="367" applyNumberFormats="0" applyBorderFormats="0" applyFontFormats="0" applyPatternFormats="0" applyAlignmentFormats="0" applyWidthHeightFormats="1" dataCaption="Verdier" tag="be1e2c56-bc04-4195-9ce4-11a7bf12c0cc" updatedVersion="7" minRefreshableVersion="3" rowGrandTotals="0" colGrandTotals="0" itemPrintTitles="1" createdVersion="7" indent="0" outline="1" outlineData="1" multipleFieldFilters="0" chartFormat="20" rowHeaderCaption="År">
  <location ref="B14:I42" firstHeaderRow="1" firstDataRow="2" firstDataCol="1"/>
  <pivotFields count="3"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baseField="0" baseItem="0"/>
  </dataFields>
  <formats count="6">
    <format dxfId="199">
      <pivotArea outline="0" collapsedLevelsAreSubtotals="1" fieldPosition="0"/>
    </format>
    <format dxfId="198">
      <pivotArea field="0" type="button" dataOnly="0" labelOnly="1" outline="0" axis="axisRow" fieldPosition="0"/>
    </format>
    <format dxfId="197">
      <pivotArea type="topRight" dataOnly="0" labelOnly="1" outline="0" fieldPosition="0"/>
    </format>
    <format dxfId="196">
      <pivotArea dataOnly="0" labelOnly="1" fieldPosition="0">
        <references count="1">
          <reference field="0" count="0"/>
        </references>
      </pivotArea>
    </format>
    <format dxfId="195">
      <pivotArea field="0" type="button" dataOnly="0" labelOnly="1" outline="0" axis="axisRow" fieldPosition="0"/>
    </format>
    <format dxfId="194">
      <pivotArea dataOnly="0" labelOnly="1" fieldPosition="0">
        <references count="1">
          <reference field="2" count="0"/>
        </references>
      </pivotArea>
    </format>
  </formats>
  <chartFormats count="6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19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9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9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9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06DE90-EB75-4BB4-ADE4-ED952E6D1BA2}" name="Pivottabell2" cacheId="365" applyNumberFormats="0" applyBorderFormats="0" applyFontFormats="0" applyPatternFormats="0" applyAlignmentFormats="0" applyWidthHeightFormats="1" dataCaption="Verdier" tag="be1e2c56-bc04-4195-9ce4-11a7bf12c0cc" updatedVersion="7" minRefreshableVersion="3" rowGrandTotals="0" colGrandTotals="0" itemPrintTitles="1" createdVersion="7" indent="0" outline="1" outlineData="1" multipleFieldFilters="0" chartFormat="24" rowHeaderCaption="År">
  <location ref="V14:AC42" firstHeaderRow="1" firstDataRow="2" firstDataCol="1"/>
  <pivotFields count="3"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  <pivotField axis="axisCol" allDrilled="1" subtotalTop="0" showAll="0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OfRow" baseField="0" baseItem="0" numFmtId="9"/>
  </dataFields>
  <formats count="8">
    <format dxfId="207">
      <pivotArea outline="0" collapsedLevelsAreSubtotals="1" fieldPosition="0"/>
    </format>
    <format dxfId="206">
      <pivotArea field="0" type="button" dataOnly="0" labelOnly="1" outline="0" axis="axisRow" fieldPosition="0"/>
    </format>
    <format dxfId="205">
      <pivotArea type="topRight" dataOnly="0" labelOnly="1" outline="0" fieldPosition="0"/>
    </format>
    <format dxfId="204">
      <pivotArea dataOnly="0" labelOnly="1" fieldPosition="0">
        <references count="1">
          <reference field="0" count="0"/>
        </references>
      </pivotArea>
    </format>
    <format dxfId="203">
      <pivotArea field="0" type="button" dataOnly="0" labelOnly="1" outline="0" axis="axisRow" fieldPosition="0"/>
    </format>
    <format dxfId="202">
      <pivotArea dataOnly="0" labelOnly="1" fieldPosition="0">
        <references count="1">
          <reference field="2" count="0"/>
        </references>
      </pivotArea>
    </format>
    <format dxfId="201">
      <pivotArea outline="0" fieldPosition="0">
        <references count="1">
          <reference field="4294967294" count="1">
            <x v="0"/>
          </reference>
        </references>
      </pivotArea>
    </format>
    <format dxfId="200">
      <pivotArea outline="0" collapsedLevelsAreSubtotals="1" fieldPosition="0"/>
    </format>
  </formats>
  <chartFormats count="8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19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9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9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9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3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3" format="55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2" count="1" selected="0">
            <x v="0"/>
          </reference>
        </references>
      </pivotArea>
    </chartFormat>
    <chartFormat chart="23" format="56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0"/>
          </reference>
        </references>
      </pivotArea>
    </chartFormat>
    <chartFormat chart="23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3" format="58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23" format="59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2" count="1" selected="0">
            <x v="1"/>
          </reference>
        </references>
      </pivotArea>
    </chartFormat>
    <chartFormat chart="23" format="60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1"/>
          </reference>
        </references>
      </pivotArea>
    </chartFormat>
    <chartFormat chart="23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3" format="62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2"/>
          </reference>
        </references>
      </pivotArea>
    </chartFormat>
    <chartFormat chart="23" format="63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2" count="1" selected="0">
            <x v="2"/>
          </reference>
        </references>
      </pivotArea>
    </chartFormat>
    <chartFormat chart="23" format="64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2"/>
          </reference>
        </references>
      </pivotArea>
    </chartFormat>
    <chartFormat chart="23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3" format="66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2" count="1" selected="0">
            <x v="3"/>
          </reference>
        </references>
      </pivotArea>
    </chartFormat>
    <chartFormat chart="23" format="67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3"/>
          </reference>
        </references>
      </pivotArea>
    </chartFormat>
    <chartFormat chart="23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3" format="69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4"/>
          </reference>
        </references>
      </pivotArea>
    </chartFormat>
    <chartFormat chart="23" format="70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4"/>
          </reference>
        </references>
      </pivotArea>
    </chartFormat>
    <chartFormat chart="23" format="71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4"/>
          </reference>
        </references>
      </pivotArea>
    </chartFormat>
    <chartFormat chart="23" format="7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3" format="73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5"/>
          </reference>
        </references>
      </pivotArea>
    </chartFormat>
    <chartFormat chart="23" format="74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5"/>
          </reference>
        </references>
      </pivotArea>
    </chartFormat>
    <chartFormat chart="23" format="75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5"/>
          </reference>
        </references>
      </pivotArea>
    </chartFormat>
    <chartFormat chart="23" format="7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3" format="77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6"/>
          </reference>
        </references>
      </pivotArea>
    </chartFormat>
    <chartFormat chart="23" format="78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2" count="1" selected="0">
            <x v="6"/>
          </reference>
        </references>
      </pivotArea>
    </chartFormat>
    <chartFormat chart="23" format="79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1E3698-5F92-49FA-9393-7863FAEECA48}" name="Pivottabell4" cacheId="371" applyNumberFormats="0" applyBorderFormats="0" applyFontFormats="0" applyPatternFormats="0" applyAlignmentFormats="0" applyWidthHeightFormats="1" dataCaption="Verdier" tag="be1e2c56-bc04-4195-9ce4-11a7bf12c0cc" updatedVersion="7" minRefreshableVersion="3" rowGrandTotals="0" colGrandTotals="0" itemPrintTitles="1" createdVersion="7" indent="0" outline="1" outlineData="1" multipleFieldFilters="0" chartFormat="22" rowHeaderCaption="År">
  <location ref="L14:S42" firstHeaderRow="1" firstDataRow="2" firstDataCol="1"/>
  <pivotFields count="3"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" baseField="0" baseItem="0" numFmtId="9"/>
  </dataFields>
  <formats count="8">
    <format dxfId="215">
      <pivotArea outline="0" collapsedLevelsAreSubtotals="1" fieldPosition="0"/>
    </format>
    <format dxfId="214">
      <pivotArea field="0" type="button" dataOnly="0" labelOnly="1" outline="0" axis="axisRow" fieldPosition="0"/>
    </format>
    <format dxfId="213">
      <pivotArea type="topRight" dataOnly="0" labelOnly="1" outline="0" fieldPosition="0"/>
    </format>
    <format dxfId="212">
      <pivotArea dataOnly="0" labelOnly="1" fieldPosition="0">
        <references count="1">
          <reference field="0" count="0"/>
        </references>
      </pivotArea>
    </format>
    <format dxfId="211">
      <pivotArea outline="0" fieldPosition="0">
        <references count="1">
          <reference field="4294967294" count="1">
            <x v="0"/>
          </reference>
        </references>
      </pivotArea>
    </format>
    <format dxfId="210">
      <pivotArea outline="0" collapsedLevelsAreSubtotals="1" fieldPosition="0"/>
    </format>
    <format dxfId="209">
      <pivotArea field="0" type="button" dataOnly="0" labelOnly="1" outline="0" axis="axisRow" fieldPosition="0"/>
    </format>
    <format dxfId="208">
      <pivotArea dataOnly="0" labelOnly="1" fieldPosition="0">
        <references count="1">
          <reference field="2" count="0"/>
        </references>
      </pivotArea>
    </format>
  </formats>
  <chartFormats count="10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4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4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4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4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4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4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4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4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4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4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4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6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6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198F69-E88B-4351-A3CA-4B1271B9DE07}" name="Pivottabell23" cacheId="366" applyNumberFormats="0" applyBorderFormats="0" applyFontFormats="0" applyPatternFormats="0" applyAlignmentFormats="0" applyWidthHeightFormats="1" dataCaption="Verdier" tag="6b9aa1b7-9323-4207-a833-f21abf9d4330" updatedVersion="7" minRefreshableVersion="3" rowGrandTotals="0" colGrandTotals="0" itemPrintTitles="1" createdVersion="7" indent="0" outline="1" outlineData="1" multipleFieldFilters="0" chartFormat="11" rowHeaderCaption="År">
  <location ref="B45:I73" firstHeaderRow="1" firstDataRow="2" firstDataCol="1"/>
  <pivotFields count="3"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baseField="0" baseItem="0"/>
  </dataFields>
  <formats count="6">
    <format dxfId="221">
      <pivotArea outline="0" collapsedLevelsAreSubtotals="1" fieldPosition="0"/>
    </format>
    <format dxfId="220">
      <pivotArea field="0" type="button" dataOnly="0" labelOnly="1" outline="0" axis="axisRow" fieldPosition="0"/>
    </format>
    <format dxfId="219">
      <pivotArea type="topRight" dataOnly="0" labelOnly="1" outline="0" fieldPosition="0"/>
    </format>
    <format dxfId="218">
      <pivotArea dataOnly="0" labelOnly="1" fieldPosition="0">
        <references count="1">
          <reference field="0" count="0"/>
        </references>
      </pivotArea>
    </format>
    <format dxfId="217">
      <pivotArea field="0" type="button" dataOnly="0" labelOnly="1" outline="0" axis="axisRow" fieldPosition="0"/>
    </format>
    <format dxfId="216">
      <pivotArea dataOnly="0" labelOnly="1" fieldPosition="0">
        <references count="1">
          <reference field="2" count="0"/>
        </references>
      </pivotArea>
    </format>
  </formats>
  <chartFormats count="15">
    <chartFormat chart="1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2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2" count="1" selected="0">
            <x v="1"/>
          </reference>
        </references>
      </pivotArea>
    </chartFormat>
    <chartFormat chart="10" format="22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2" count="1" selected="0">
            <x v="2"/>
          </reference>
        </references>
      </pivotArea>
    </chartFormat>
    <chartFormat chart="10" format="23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3"/>
          </reference>
        </references>
      </pivotArea>
    </chartFormat>
    <chartFormat chart="10" format="24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0"/>
          </reference>
        </references>
      </pivotArea>
    </chartFormat>
    <chartFormat chart="10" format="25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0"/>
          </reference>
        </references>
      </pivotArea>
    </chartFormat>
    <chartFormat chart="10" format="26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5"/>
          </reference>
        </references>
      </pivotArea>
    </chartFormat>
    <chartFormat chart="10" format="27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6"/>
          </reference>
        </references>
      </pivotArea>
    </chartFormat>
    <chartFormat chart="10" format="28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4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1304DD-0836-4EBF-99E5-835A8052CE5A}" name="Pivottabell24" cacheId="368" applyNumberFormats="0" applyBorderFormats="0" applyFontFormats="0" applyPatternFormats="0" applyAlignmentFormats="0" applyWidthHeightFormats="1" dataCaption="Verdier" tag="99519e47-b39e-4c01-a7f9-9a3f446a3564" updatedVersion="7" minRefreshableVersion="3" rowGrandTotals="0" colGrandTotals="0" itemPrintTitles="1" createdVersion="7" indent="0" outline="1" outlineData="1" multipleFieldFilters="0" chartFormat="10" rowHeaderCaption="År">
  <location ref="B76:I104" firstHeaderRow="1" firstDataRow="2" firstDataCol="1"/>
  <pivotFields count="3"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baseField="0" baseItem="0"/>
  </dataFields>
  <formats count="6">
    <format dxfId="227">
      <pivotArea outline="0" collapsedLevelsAreSubtotals="1" fieldPosition="0"/>
    </format>
    <format dxfId="226">
      <pivotArea field="0" type="button" dataOnly="0" labelOnly="1" outline="0" axis="axisRow" fieldPosition="0"/>
    </format>
    <format dxfId="225">
      <pivotArea type="topRight" dataOnly="0" labelOnly="1" outline="0" fieldPosition="0"/>
    </format>
    <format dxfId="224">
      <pivotArea dataOnly="0" labelOnly="1" fieldPosition="0">
        <references count="1">
          <reference field="0" count="0"/>
        </references>
      </pivotArea>
    </format>
    <format dxfId="223">
      <pivotArea field="0" type="button" dataOnly="0" labelOnly="1" outline="0" axis="axisRow" fieldPosition="0"/>
    </format>
    <format dxfId="222">
      <pivotArea dataOnly="0" labelOnly="1" fieldPosition="0">
        <references count="1">
          <reference field="2" count="0"/>
        </references>
      </pivotArea>
    </format>
  </formats>
  <chartFormats count="7">
    <chartFormat chart="9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43F45C-3538-4833-A082-4A7F3D7CA899}" name="Pivottabell8" cacheId="378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 chartFormat="7">
  <location ref="B24:C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Items count="1">
    <i/>
  </colItems>
  <pageFields count="2">
    <pageField fld="0" hier="0" name="[Tab_base].[Region].&amp;[Trøndelag Sør]" cap="Trøndelag Sør"/>
    <pageField fld="1" hier="2" name="[Tab_base].[kommune].&amp;[Rennebu]" cap="Rennebu"/>
  </pageFields>
  <dataFields count="1">
    <dataField fld="3" subtotal="count" baseField="0" baseItem="0"/>
  </dataFields>
  <formats count="7">
    <format dxfId="107">
      <pivotArea type="all" dataOnly="0" outline="0" fieldPosition="0"/>
    </format>
    <format dxfId="106">
      <pivotArea outline="0" collapsedLevelsAreSubtotals="1" fieldPosition="0"/>
    </format>
    <format dxfId="105">
      <pivotArea field="2" type="button" dataOnly="0" labelOnly="1" outline="0" axis="axisRow" fieldPosition="0"/>
    </format>
    <format dxfId="104">
      <pivotArea dataOnly="0" labelOnly="1" fieldPosition="0">
        <references count="1">
          <reference field="2" count="0"/>
        </references>
      </pivotArea>
    </format>
    <format dxfId="103">
      <pivotArea dataOnly="0" labelOnly="1" outline="0" axis="axisValues" fieldPosition="0"/>
    </format>
    <format dxfId="102">
      <pivotArea field="2" type="button" dataOnly="0" labelOnly="1" outline="0" axis="axisRow" fieldPosition="0"/>
    </format>
    <format dxfId="101">
      <pivotArea dataOnly="0" labelOnly="1" outline="0" axis="axisValues" fieldPosition="0"/>
    </format>
  </formats>
  <chartFormats count="3"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</chartFormats>
  <pivotHierarchies count="15">
    <pivotHierarchy multipleItemSelectionAllowed="1" dragToData="1">
      <members count="1" level="1">
        <member name="[Tab_base].[Region].&amp;[Trøndelag Sør]"/>
      </members>
    </pivotHierarchy>
    <pivotHierarchy dragToData="1"/>
    <pivotHierarchy multipleItemSelectionAllowed="1" dragToData="1">
      <members count="1" level="1">
        <member name="[Tab_base].[kommune].&amp;[Rennebu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281A58-D1A1-4D10-A95E-4691577449F3}" name="Pivottabell13" cacheId="386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>
  <location ref="W24:X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Items count="1">
    <i/>
  </colItems>
  <pageFields count="2">
    <pageField fld="0" hier="0" name="[Tab_base].[Region].[All]" cap="All"/>
    <pageField fld="1" hier="2" name="[Tab_base].[kommune].&amp;[Levanger]" cap="Levanger"/>
  </pageFields>
  <dataFields count="1">
    <dataField fld="3" subtotal="count" baseField="0" baseItem="0"/>
  </dataFields>
  <formats count="7"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2" type="button" dataOnly="0" labelOnly="1" outline="0" axis="axisRow" fieldPosition="0"/>
    </format>
    <format dxfId="111">
      <pivotArea dataOnly="0" labelOnly="1" fieldPosition="0">
        <references count="1">
          <reference field="2" count="0"/>
        </references>
      </pivotArea>
    </format>
    <format dxfId="110">
      <pivotArea dataOnly="0" labelOnly="1" outline="0" axis="axisValues" fieldPosition="0"/>
    </format>
    <format dxfId="109">
      <pivotArea field="2" type="button" dataOnly="0" labelOnly="1" outline="0" axis="axisRow" fieldPosition="0"/>
    </format>
    <format dxfId="108">
      <pivotArea dataOnly="0" labelOnly="1" outline="0" axis="axisValues" fieldPosition="0"/>
    </format>
  </formats>
  <pivotHierarchies count="15">
    <pivotHierarchy multipleItemSelectionAllowed="1" dragToData="1"/>
    <pivotHierarchy dragToData="1"/>
    <pivotHierarchy multipleItemSelectionAllowed="1" dragToData="1">
      <members count="1" level="1">
        <member name="[Tab_base].[kommune].&amp;[Levanger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F2261-F06A-4246-97CA-66ABBCF05D73}" name="Pivottabell10" cacheId="380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 chartFormat="7">
  <location ref="H24:I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Items count="1">
    <i/>
  </colItems>
  <pageFields count="2">
    <pageField fld="0" hier="0" name="[Tab_base].[Region].&amp;[Trøndelag Sør]" cap="Trøndelag Sør"/>
    <pageField fld="1" hier="2" name="[Tab_base].[kommune].&amp;[Rennebu]" cap="Rennebu"/>
  </pageFields>
  <dataFields count="1">
    <dataField fld="3" subtotal="count" baseField="0" baseItem="0"/>
  </dataFields>
  <formats count="7">
    <format dxfId="121">
      <pivotArea type="all" dataOnly="0" outline="0" fieldPosition="0"/>
    </format>
    <format dxfId="120">
      <pivotArea outline="0" collapsedLevelsAreSubtotals="1" fieldPosition="0"/>
    </format>
    <format dxfId="119">
      <pivotArea field="2" type="button" dataOnly="0" labelOnly="1" outline="0" axis="axisRow" fieldPosition="0"/>
    </format>
    <format dxfId="118">
      <pivotArea dataOnly="0" labelOnly="1" fieldPosition="0">
        <references count="1">
          <reference field="2" count="0"/>
        </references>
      </pivotArea>
    </format>
    <format dxfId="117">
      <pivotArea dataOnly="0" labelOnly="1" outline="0" axis="axisValues" fieldPosition="0"/>
    </format>
    <format dxfId="116">
      <pivotArea field="2" type="button" dataOnly="0" labelOnly="1" outline="0" axis="axisRow" fieldPosition="0"/>
    </format>
    <format dxfId="115">
      <pivotArea dataOnly="0" labelOnly="1" outline="0" axis="axisValues" fieldPosition="0"/>
    </format>
  </formats>
  <chartFormats count="3"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</chartFormats>
  <pivotHierarchies count="15">
    <pivotHierarchy multipleItemSelectionAllowed="1" dragToData="1">
      <members count="1" level="1">
        <member name="[Tab_base].[Region].&amp;[Trøndelag Sør]"/>
      </members>
    </pivotHierarchy>
    <pivotHierarchy dragToData="1"/>
    <pivotHierarchy multipleItemSelectionAllowed="1" dragToData="1">
      <members count="1" level="1">
        <member name="[Tab_base].[kommune].&amp;[Rennebu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D02C08-DF8F-4EE7-84F9-C3592A294E4C}" name="Pivottabell14" cacheId="381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>
  <location ref="AJ24:AK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Items count="1">
    <i/>
  </colItems>
  <pageFields count="2">
    <pageField fld="0" hier="0" name="[Tab_base].[Region].&amp;[Trøndelag Sør]" cap="Trøndelag Sør"/>
    <pageField fld="1" hier="2" name="[Tab_base].[kommune].&amp;[Rennebu]" cap="Rennebu"/>
  </pageFields>
  <dataFields count="1">
    <dataField fld="3" subtotal="count" showDataAs="percent" baseField="2" baseItem="0" numFmtId="9"/>
  </dataFields>
  <formats count="9">
    <format dxfId="130">
      <pivotArea type="all" dataOnly="0" outline="0" fieldPosition="0"/>
    </format>
    <format dxfId="129">
      <pivotArea outline="0" collapsedLevelsAreSubtotals="1" fieldPosition="0"/>
    </format>
    <format dxfId="128">
      <pivotArea field="2" type="button" dataOnly="0" labelOnly="1" outline="0" axis="axisRow" fieldPosition="0"/>
    </format>
    <format dxfId="127">
      <pivotArea dataOnly="0" labelOnly="1" fieldPosition="0">
        <references count="1">
          <reference field="2" count="0"/>
        </references>
      </pivotArea>
    </format>
    <format dxfId="126">
      <pivotArea dataOnly="0" labelOnly="1" outline="0" axis="axisValues" fieldPosition="0"/>
    </format>
    <format dxfId="125">
      <pivotArea outline="0" fieldPosition="0">
        <references count="1">
          <reference field="4294967294" count="1">
            <x v="0"/>
          </reference>
        </references>
      </pivotArea>
    </format>
    <format dxfId="124">
      <pivotArea outline="0" collapsedLevelsAreSubtotals="1" fieldPosition="0"/>
    </format>
    <format dxfId="123">
      <pivotArea field="2" type="button" dataOnly="0" labelOnly="1" outline="0" axis="axisRow" fieldPosition="0"/>
    </format>
    <format dxfId="122">
      <pivotArea dataOnly="0" labelOnly="1" outline="0" axis="axisValues" fieldPosition="0"/>
    </format>
  </formats>
  <pivotHierarchies count="15">
    <pivotHierarchy multipleItemSelectionAllowed="1" dragToData="1">
      <members count="1" level="1">
        <member name="[Tab_base].[Region].&amp;[Trøndelag Sør]"/>
      </members>
    </pivotHierarchy>
    <pivotHierarchy dragToData="1"/>
    <pivotHierarchy multipleItemSelectionAllowed="1" dragToData="1">
      <members count="1" level="1">
        <member name="[Tab_base].[kommune].&amp;[Rennebu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39D4E6-4AA6-474F-9360-DAC0FCEB7FB9}" name="Pivottabell7" cacheId="361" applyNumberFormats="0" applyBorderFormats="0" applyFontFormats="0" applyPatternFormats="0" applyAlignmentFormats="0" applyWidthHeightFormats="1" dataCaption="Verdier" grandTotalCaption="Sum leverandører" updatedVersion="7" minRefreshableVersion="3" colGrandTotals="0" itemPrintTitles="1" createdVersion="7" indent="0" compact="0" outline="1" outlineData="1" compactData="0" multipleFieldFilters="0">
  <location ref="A8" firstHeaderRow="0" firstDataRow="0" firstDataCol="0" rowPageCount="1" colPageCount="1"/>
  <pivotFields count="7">
    <pivotField axis="axisPage" compact="0" multipleItemSelectionAllowed="1" showAll="0" defaultSubtotal="0">
      <items count="9">
        <item m="1" x="8"/>
        <item m="1" x="7"/>
        <item x="0"/>
        <item x="1"/>
        <item x="2"/>
        <item x="3"/>
        <item x="4"/>
        <item x="5"/>
        <item x="6"/>
      </items>
    </pivotField>
    <pivotField compact="0" showAll="0" defaultSubtotal="0">
      <items count="51">
        <item m="1" x="46"/>
        <item m="1" x="38"/>
        <item m="1" x="44"/>
        <item m="1" x="42"/>
        <item m="1" x="43"/>
        <item m="1" x="48"/>
        <item m="1" x="50"/>
        <item m="1" x="47"/>
        <item m="1" x="49"/>
        <item m="1" x="39"/>
        <item m="1" x="40"/>
        <item m="1" x="45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compact="0" showAll="0" defaultSubtotal="0">
      <items count="38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</items>
    </pivotField>
    <pivotField compact="0" showAll="0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numFmtId="3" showAll="0" defaultSubtotal="0"/>
    <pivotField compact="0" numFmtId="3" showAll="0" defaultSubtotal="0"/>
    <pivotField compact="0" numFmtId="3" showAll="0" defaultSubtotal="0"/>
  </pivotFields>
  <pageFields count="1">
    <pageField fld="0" hier="-1"/>
  </pageFields>
  <formats count="1">
    <format dxfId="2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FB4FF6-EE3A-4F3C-859C-E604A87040B9}" name="Pivottabell11" cacheId="384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>
  <location ref="Q24:R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Items count="1">
    <i/>
  </colItems>
  <pageFields count="2">
    <pageField fld="0" hier="0" name="[Tab_base].[Region].[All]" cap="All"/>
    <pageField fld="1" hier="2" name="[Tab_base].[kommune].&amp;[Levanger]" cap="Levanger"/>
  </pageFields>
  <dataFields count="1">
    <dataField fld="3" subtotal="count" baseField="0" baseItem="0"/>
  </dataFields>
  <formats count="7">
    <format dxfId="137">
      <pivotArea type="all" dataOnly="0" outline="0" fieldPosition="0"/>
    </format>
    <format dxfId="136">
      <pivotArea outline="0" collapsedLevelsAreSubtotals="1" fieldPosition="0"/>
    </format>
    <format dxfId="135">
      <pivotArea field="2" type="button" dataOnly="0" labelOnly="1" outline="0" axis="axisRow" fieldPosition="0"/>
    </format>
    <format dxfId="134">
      <pivotArea dataOnly="0" labelOnly="1" fieldPosition="0">
        <references count="1">
          <reference field="2" count="0"/>
        </references>
      </pivotArea>
    </format>
    <format dxfId="133">
      <pivotArea dataOnly="0" labelOnly="1" outline="0" axis="axisValues" fieldPosition="0"/>
    </format>
    <format dxfId="132">
      <pivotArea field="2" type="button" dataOnly="0" labelOnly="1" outline="0" axis="axisRow" fieldPosition="0"/>
    </format>
    <format dxfId="131">
      <pivotArea dataOnly="0" labelOnly="1" outline="0" axis="axisValues" fieldPosition="0"/>
    </format>
  </formats>
  <pivotHierarchies count="15">
    <pivotHierarchy multipleItemSelectionAllowed="1" dragToData="1"/>
    <pivotHierarchy dragToData="1"/>
    <pivotHierarchy multipleItemSelectionAllowed="1" dragToData="1">
      <members count="1" level="1">
        <member name="[Tab_base].[kommune].&amp;[Levanger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016ED8-AAEC-4AF4-A69F-9714FEAFC85B}" name="Pivottabell9" cacheId="379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 chartFormat="4">
  <location ref="E24:F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Items count="1">
    <i/>
  </colItems>
  <pageFields count="2">
    <pageField fld="0" hier="0" name="[Tab_base].[Region].&amp;[Trøndelag Sør]" cap="Trøndelag Sør"/>
    <pageField fld="1" hier="2" name="[Tab_base].[kommune].&amp;[Rennebu]" cap="Rennebu"/>
  </pageFields>
  <dataFields count="1">
    <dataField fld="3" subtotal="count" baseField="0" baseItem="0"/>
  </dataFields>
  <formats count="7">
    <format dxfId="144">
      <pivotArea type="all" dataOnly="0" outline="0" fieldPosition="0"/>
    </format>
    <format dxfId="143">
      <pivotArea outline="0" collapsedLevelsAreSubtotals="1" fieldPosition="0"/>
    </format>
    <format dxfId="142">
      <pivotArea field="2" type="button" dataOnly="0" labelOnly="1" outline="0" axis="axisRow" fieldPosition="0"/>
    </format>
    <format dxfId="141">
      <pivotArea dataOnly="0" labelOnly="1" fieldPosition="0">
        <references count="1">
          <reference field="2" count="0"/>
        </references>
      </pivotArea>
    </format>
    <format dxfId="140">
      <pivotArea dataOnly="0" labelOnly="1" outline="0" axis="axisValues" fieldPosition="0"/>
    </format>
    <format dxfId="139">
      <pivotArea field="2" type="button" dataOnly="0" labelOnly="1" outline="0" axis="axisRow" fieldPosition="0"/>
    </format>
    <format dxfId="138">
      <pivotArea dataOnly="0" labelOnly="1" outline="0" axis="axisValues" fieldPosition="0"/>
    </format>
  </formats>
  <chartFormats count="3"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</chartFormats>
  <pivotHierarchies count="15">
    <pivotHierarchy multipleItemSelectionAllowed="1" dragToData="1">
      <members count="1" level="1">
        <member name="[Tab_base].[Region].&amp;[Trøndelag Sør]"/>
      </members>
    </pivotHierarchy>
    <pivotHierarchy dragToData="1"/>
    <pivotHierarchy multipleItemSelectionAllowed="1" dragToData="1">
      <members count="1" level="1">
        <member name="[Tab_base].[kommune].&amp;[Rennebu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2705DE-09D8-4F26-AE85-E6B7FADD06BC}" name="Pivottabell12" cacheId="385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>
  <location ref="T24:U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Items count="1">
    <i/>
  </colItems>
  <pageFields count="2">
    <pageField fld="0" hier="0" name="[Tab_base].[Region].[All]" cap="All"/>
    <pageField fld="1" hier="2" name="[Tab_base].[kommune].&amp;[Levanger]" cap="Levanger"/>
  </pageFields>
  <dataFields count="1">
    <dataField fld="3" subtotal="count" baseField="0" baseItem="0"/>
  </dataFields>
  <formats count="7">
    <format dxfId="151">
      <pivotArea type="all" dataOnly="0" outline="0" fieldPosition="0"/>
    </format>
    <format dxfId="150">
      <pivotArea outline="0" collapsedLevelsAreSubtotals="1" fieldPosition="0"/>
    </format>
    <format dxfId="149">
      <pivotArea field="2" type="button" dataOnly="0" labelOnly="1" outline="0" axis="axisRow" fieldPosition="0"/>
    </format>
    <format dxfId="148">
      <pivotArea dataOnly="0" labelOnly="1" fieldPosition="0">
        <references count="1">
          <reference field="2" count="0"/>
        </references>
      </pivotArea>
    </format>
    <format dxfId="147">
      <pivotArea dataOnly="0" labelOnly="1" outline="0" axis="axisValues" fieldPosition="0"/>
    </format>
    <format dxfId="146">
      <pivotArea field="2" type="button" dataOnly="0" labelOnly="1" outline="0" axis="axisRow" fieldPosition="0"/>
    </format>
    <format dxfId="145">
      <pivotArea dataOnly="0" labelOnly="1" outline="0" axis="axisValues" fieldPosition="0"/>
    </format>
  </formats>
  <pivotHierarchies count="15">
    <pivotHierarchy multipleItemSelectionAllowed="1" dragToData="1"/>
    <pivotHierarchy dragToData="1"/>
    <pivotHierarchy multipleItemSelectionAllowed="1" dragToData="1">
      <members count="1" level="1">
        <member name="[Tab_base].[kommune].&amp;[Levanger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F42C44-6F7E-4798-84EC-79D707E97685}" name="Pivottabell16" cacheId="383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>
  <location ref="AP24:AQ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Items count="1">
    <i/>
  </colItems>
  <pageFields count="2">
    <pageField fld="0" hier="0" name="[Tab_base].[Region].&amp;[Trøndelag Sør]" cap="Trøndelag Sør"/>
    <pageField fld="1" hier="2" name="[Tab_base].[kommune].&amp;[Rennebu]" cap="Rennebu"/>
  </pageFields>
  <dataFields count="1">
    <dataField fld="3" subtotal="count" showDataAs="percent" baseField="2" baseItem="0" numFmtId="9"/>
  </dataFields>
  <formats count="9">
    <format dxfId="160">
      <pivotArea type="all" dataOnly="0" outline="0" fieldPosition="0"/>
    </format>
    <format dxfId="159">
      <pivotArea outline="0" collapsedLevelsAreSubtotals="1" fieldPosition="0"/>
    </format>
    <format dxfId="158">
      <pivotArea field="2" type="button" dataOnly="0" labelOnly="1" outline="0" axis="axisRow" fieldPosition="0"/>
    </format>
    <format dxfId="157">
      <pivotArea dataOnly="0" labelOnly="1" fieldPosition="0">
        <references count="1">
          <reference field="2" count="0"/>
        </references>
      </pivotArea>
    </format>
    <format dxfId="156">
      <pivotArea dataOnly="0" labelOnly="1" outline="0" axis="axisValues" fieldPosition="0"/>
    </format>
    <format dxfId="155">
      <pivotArea outline="0" fieldPosition="0">
        <references count="1">
          <reference field="4294967294" count="1">
            <x v="0"/>
          </reference>
        </references>
      </pivotArea>
    </format>
    <format dxfId="154">
      <pivotArea outline="0" collapsedLevelsAreSubtotals="1" fieldPosition="0"/>
    </format>
    <format dxfId="153">
      <pivotArea field="2" type="button" dataOnly="0" labelOnly="1" outline="0" axis="axisRow" fieldPosition="0"/>
    </format>
    <format dxfId="152">
      <pivotArea dataOnly="0" labelOnly="1" outline="0" axis="axisValues" fieldPosition="0"/>
    </format>
  </formats>
  <pivotHierarchies count="15">
    <pivotHierarchy multipleItemSelectionAllowed="1" dragToData="1">
      <members count="1" level="1">
        <member name="[Tab_base].[Region].&amp;[Trøndelag Sør]"/>
      </members>
    </pivotHierarchy>
    <pivotHierarchy dragToData="1"/>
    <pivotHierarchy multipleItemSelectionAllowed="1" dragToData="1">
      <members count="1" level="1">
        <member name="[Tab_base].[kommune].&amp;[Rennebu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3FBB57-01CB-4DB2-8FA1-44E2F321581D}" name="Pivottabell15" cacheId="382" applyNumberFormats="0" applyBorderFormats="0" applyFontFormats="0" applyPatternFormats="0" applyAlignmentFormats="0" applyWidthHeightFormats="1" dataCaption="Verdier" updatedVersion="7" minRefreshableVersion="3" rowGrandTotals="0" colGrandTotals="0" itemPrintTitles="1" createdVersion="7" indent="0" outline="1" outlineData="1" multipleFieldFilters="0">
  <location ref="AM24:AN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Items count="1">
    <i/>
  </colItems>
  <pageFields count="2">
    <pageField fld="0" hier="0" name="[Tab_base].[Region].&amp;[Trøndelag Sør]" cap="Trøndelag Sør"/>
    <pageField fld="1" hier="2" name="[Tab_base].[kommune].&amp;[Rennebu]" cap="Rennebu"/>
  </pageFields>
  <dataFields count="1">
    <dataField fld="3" subtotal="count" showDataAs="percent" baseField="2" baseItem="0" numFmtId="9"/>
  </dataFields>
  <formats count="9">
    <format dxfId="169">
      <pivotArea type="all" dataOnly="0" outline="0" fieldPosition="0"/>
    </format>
    <format dxfId="168">
      <pivotArea outline="0" collapsedLevelsAreSubtotals="1" fieldPosition="0"/>
    </format>
    <format dxfId="167">
      <pivotArea field="2" type="button" dataOnly="0" labelOnly="1" outline="0" axis="axisRow" fieldPosition="0"/>
    </format>
    <format dxfId="166">
      <pivotArea dataOnly="0" labelOnly="1" fieldPosition="0">
        <references count="1">
          <reference field="2" count="0"/>
        </references>
      </pivotArea>
    </format>
    <format dxfId="165">
      <pivotArea dataOnly="0" labelOnly="1" outline="0" axis="axisValues" fieldPosition="0"/>
    </format>
    <format dxfId="164">
      <pivotArea outline="0" fieldPosition="0">
        <references count="1">
          <reference field="4294967294" count="1">
            <x v="0"/>
          </reference>
        </references>
      </pivotArea>
    </format>
    <format dxfId="163">
      <pivotArea outline="0" collapsedLevelsAreSubtotals="1" fieldPosition="0"/>
    </format>
    <format dxfId="162">
      <pivotArea field="2" type="button" dataOnly="0" labelOnly="1" outline="0" axis="axisRow" fieldPosition="0"/>
    </format>
    <format dxfId="161">
      <pivotArea dataOnly="0" labelOnly="1" outline="0" axis="axisValues" fieldPosition="0"/>
    </format>
  </formats>
  <pivotHierarchies count="15">
    <pivotHierarchy multipleItemSelectionAllowed="1" dragToData="1">
      <members count="1" level="1">
        <member name="[Tab_base].[Region].&amp;[Trøndelag Sør]"/>
      </members>
    </pivotHierarchy>
    <pivotHierarchy dragToData="1"/>
    <pivotHierarchy multipleItemSelectionAllowed="1" dragToData="1">
      <members count="1" level="1">
        <member name="[Tab_base].[kommune].&amp;[Rennebu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8C7E1-0597-47CD-A194-A7402ED8779A}" name="Pivottabell9" cacheId="393" applyNumberFormats="0" applyBorderFormats="0" applyFontFormats="0" applyPatternFormats="0" applyAlignmentFormats="0" applyWidthHeightFormats="1" dataCaption="Verdier" grandTotalCaption="Alle kommuner" tag="402eb372-fa3c-4dd3-b7c6-df6354a12718" updatedVersion="7" minRefreshableVersion="3" subtotalHiddenItems="1" colGrandTotals="0" itemPrintTitles="1" createdVersion="7" indent="0" compact="0" compactData="0" multipleFieldFilters="0" chartFormat="9" rowHeaderCaption="Region">
  <location ref="B150:E190" firstHeaderRow="1" firstDataRow="2" firstDataCol="2"/>
  <pivotFields count="4"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compact="0" allDrilled="1" outline="0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compact="0" allDrilled="1" outline="0" subtotalTop="0" showAll="0" dataSourceSort="1" defaultSubtotal="0" defaultAttributeDrillState="1">
      <items count="3">
        <item s="1" x="0"/>
        <item s="1" x="1"/>
        <item x="2"/>
      </items>
    </pivotField>
    <pivotField dataField="1" compact="0" outline="0" subtotalTop="0" showAll="0" defaultSubtotal="0"/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>
      <x v="1"/>
      <x v="4"/>
    </i>
    <i r="1">
      <x v="5"/>
    </i>
    <i r="1">
      <x v="6"/>
    </i>
    <i r="1">
      <x v="7"/>
    </i>
    <i r="1">
      <x v="8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  <x v="19"/>
    </i>
    <i r="1">
      <x v="20"/>
    </i>
    <i r="1">
      <x v="21"/>
    </i>
    <i r="1">
      <x v="22"/>
    </i>
    <i r="1">
      <x v="23"/>
    </i>
    <i r="1">
      <x v="24"/>
    </i>
    <i>
      <x v="4"/>
      <x v="25"/>
    </i>
    <i>
      <x v="5"/>
      <x v="26"/>
    </i>
    <i r="1">
      <x v="27"/>
    </i>
    <i r="1">
      <x v="28"/>
    </i>
    <i r="1">
      <x v="29"/>
    </i>
    <i r="1">
      <x v="30"/>
    </i>
    <i r="1">
      <x v="31"/>
    </i>
    <i>
      <x v="6"/>
      <x v="32"/>
    </i>
    <i r="1">
      <x v="33"/>
    </i>
    <i r="1">
      <x v="34"/>
    </i>
    <i r="1">
      <x v="35"/>
    </i>
    <i r="1">
      <x v="36"/>
    </i>
    <i r="1">
      <x v="37"/>
    </i>
    <i t="grand">
      <x/>
    </i>
  </rowItems>
  <colFields count="1">
    <field x="2"/>
  </colFields>
  <colItems count="2">
    <i>
      <x/>
    </i>
    <i>
      <x v="1"/>
    </i>
  </colItems>
  <dataFields count="1">
    <dataField fld="3" subtotal="count" showDataAs="percent" baseField="2" baseItem="0" numFmtId="9"/>
  </dataFields>
  <formats count="11">
    <format dxfId="44">
      <pivotArea type="all" dataOnly="0" outline="0" fieldPosition="0"/>
    </format>
    <format dxfId="43">
      <pivotArea outline="0" collapsedLevelsAreSubtotals="1" fieldPosition="0"/>
    </format>
    <format dxfId="42">
      <pivotArea type="origin" dataOnly="0" labelOnly="1" outline="0" fieldPosition="0"/>
    </format>
    <format dxfId="41">
      <pivotArea field="1" type="button" dataOnly="0" labelOnly="1" outline="0" axis="axisRow" fieldPosition="1"/>
    </format>
    <format dxfId="40">
      <pivotArea type="topRight" dataOnly="0" labelOnly="1" outline="0" fieldPosition="0"/>
    </format>
    <format dxfId="39">
      <pivotArea field="2" type="button" dataOnly="0" labelOnly="1" outline="0" axis="axisCol" fieldPosition="0"/>
    </format>
    <format dxfId="38">
      <pivotArea dataOnly="0" labelOnly="1" fieldPosition="0">
        <references count="1">
          <reference field="2" count="0"/>
        </references>
      </pivotArea>
    </format>
    <format dxfId="37">
      <pivotArea dataOnly="0" labelOnly="1" fieldPosition="0">
        <references count="1">
          <reference field="1" count="6">
            <x v="32"/>
            <x v="33"/>
            <x v="34"/>
            <x v="35"/>
            <x v="36"/>
            <x v="37"/>
          </reference>
        </references>
      </pivotArea>
    </format>
    <format dxfId="36">
      <pivotArea collapsedLevelsAreSubtotals="1" fieldPosition="0">
        <references count="2">
          <reference field="1" count="1">
            <x v="0"/>
          </reference>
          <reference field="2" count="1" selected="0">
            <x v="2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collapsedLevelsAreSubtotals="1" fieldPosition="0"/>
    </format>
  </formats>
  <conditionalFormats count="1"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Hierarchies count="15"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2">
    <rowHierarchyUsage hierarchyUsage="0"/>
    <rowHierarchyUsage hierarchyUsage="2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D48255-0717-4A78-A04B-4292E470122B}" name="Pivottabell4" cacheId="388" applyNumberFormats="0" applyBorderFormats="0" applyFontFormats="0" applyPatternFormats="0" applyAlignmentFormats="0" applyWidthHeightFormats="1" dataCaption="Verdier" grandTotalCaption="Alle kommuner" tag="402eb372-fa3c-4dd3-b7c6-df6354a12718" updatedVersion="7" minRefreshableVersion="3" subtotalHiddenItems="1" colGrandTotals="0" itemPrintTitles="1" createdVersion="7" indent="0" compact="0" compactData="0" multipleFieldFilters="0" chartFormat="9">
  <location ref="B54:AD94" firstHeaderRow="1" firstDataRow="2" firstDataCol="2"/>
  <pivotFields count="4"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Kommune" axis="axisRow" compact="0" allDrilled="1" outline="0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compact="0" allDrilled="1" outline="0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compact="0" outline="0" subtotalTop="0" showAll="0" defaultSubtotal="0"/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>
      <x v="1"/>
      <x v="4"/>
    </i>
    <i r="1">
      <x v="5"/>
    </i>
    <i r="1">
      <x v="6"/>
    </i>
    <i r="1">
      <x v="7"/>
    </i>
    <i r="1">
      <x v="8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  <x v="19"/>
    </i>
    <i r="1">
      <x v="20"/>
    </i>
    <i r="1">
      <x v="21"/>
    </i>
    <i r="1">
      <x v="22"/>
    </i>
    <i r="1">
      <x v="23"/>
    </i>
    <i r="1">
      <x v="24"/>
    </i>
    <i>
      <x v="4"/>
      <x v="25"/>
    </i>
    <i>
      <x v="5"/>
      <x v="26"/>
    </i>
    <i r="1">
      <x v="27"/>
    </i>
    <i r="1">
      <x v="28"/>
    </i>
    <i r="1">
      <x v="29"/>
    </i>
    <i r="1">
      <x v="30"/>
    </i>
    <i r="1">
      <x v="31"/>
    </i>
    <i>
      <x v="6"/>
      <x v="32"/>
    </i>
    <i r="1">
      <x v="33"/>
    </i>
    <i r="1">
      <x v="34"/>
    </i>
    <i r="1">
      <x v="35"/>
    </i>
    <i r="1">
      <x v="36"/>
    </i>
    <i r="1">
      <x v="37"/>
    </i>
    <i t="grand">
      <x/>
    </i>
  </rowItems>
  <colFields count="1">
    <field x="2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dataFields count="1">
    <dataField fld="3" subtotal="count" showDataAs="percent" baseField="2" baseItem="0" numFmtId="9"/>
  </dataFields>
  <formats count="10">
    <format dxfId="54">
      <pivotArea type="all" dataOnly="0" outline="0" fieldPosition="0"/>
    </format>
    <format dxfId="53">
      <pivotArea outline="0" collapsedLevelsAreSubtotals="1" fieldPosition="0"/>
    </format>
    <format dxfId="52">
      <pivotArea type="origin" dataOnly="0" labelOnly="1" outline="0" fieldPosition="0"/>
    </format>
    <format dxfId="51">
      <pivotArea field="1" type="button" dataOnly="0" labelOnly="1" outline="0" axis="axisRow" fieldPosition="1"/>
    </format>
    <format dxfId="50">
      <pivotArea type="topRight" dataOnly="0" labelOnly="1" outline="0" fieldPosition="0"/>
    </format>
    <format dxfId="49">
      <pivotArea field="2" type="button" dataOnly="0" labelOnly="1" outline="0" axis="axisCol" fieldPosition="0"/>
    </format>
    <format dxfId="48">
      <pivotArea dataOnly="0" labelOnly="1" fieldPosition="0">
        <references count="1">
          <reference field="2" count="0"/>
        </references>
      </pivotArea>
    </format>
    <format dxfId="47">
      <pivotArea dataOnly="0" labelOnly="1" fieldPosition="0">
        <references count="1">
          <reference field="1" count="6">
            <x v="32"/>
            <x v="33"/>
            <x v="34"/>
            <x v="35"/>
            <x v="36"/>
            <x v="37"/>
          </reference>
        </references>
      </pivotArea>
    </format>
    <format dxfId="46">
      <pivotArea outline="0" fieldPosition="0">
        <references count="1">
          <reference field="4294967294" count="1">
            <x v="0"/>
          </reference>
        </references>
      </pivotArea>
    </format>
    <format dxfId="45">
      <pivotArea outline="0" collapsedLevelsAreSubtotals="1" fieldPosition="0"/>
    </format>
  </formats>
  <conditionalFormats count="1">
    <conditionalFormat priority="10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Hierarchies count="15"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2">
    <rowHierarchyUsage hierarchyUsage="0"/>
    <rowHierarchyUsage hierarchyUsage="2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66FF52-C5FA-4FAC-AA27-04594C0CEAED}" name="Pivottabell7" cacheId="387" applyNumberFormats="0" applyBorderFormats="0" applyFontFormats="0" applyPatternFormats="0" applyAlignmentFormats="0" applyWidthHeightFormats="1" dataCaption="Verdier" grandTotalCaption="Alle kommuner" tag="402eb372-fa3c-4dd3-b7c6-df6354a12718" updatedVersion="7" minRefreshableVersion="3" subtotalHiddenItems="1" colGrandTotals="0" itemPrintTitles="1" createdVersion="7" indent="0" compact="0" compactData="0" multipleFieldFilters="0" chartFormat="9">
  <location ref="B10:AD50" firstHeaderRow="1" firstDataRow="2" firstDataCol="2"/>
  <pivotFields count="4">
    <pivotField axis="axisRow" compact="0" allDrilled="1" outline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Kommune" axis="axisRow" compact="0" allDrilled="1" outline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compact="0" allDrilled="1" outline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compact="0" outline="0" showAll="0" defaultSubtotal="0"/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>
      <x v="1"/>
      <x v="4"/>
    </i>
    <i r="1">
      <x v="5"/>
    </i>
    <i r="1">
      <x v="6"/>
    </i>
    <i r="1">
      <x v="7"/>
    </i>
    <i r="1">
      <x v="8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  <x v="19"/>
    </i>
    <i r="1">
      <x v="20"/>
    </i>
    <i r="1">
      <x v="21"/>
    </i>
    <i r="1">
      <x v="22"/>
    </i>
    <i r="1">
      <x v="23"/>
    </i>
    <i r="1">
      <x v="24"/>
    </i>
    <i>
      <x v="4"/>
      <x v="25"/>
    </i>
    <i>
      <x v="5"/>
      <x v="26"/>
    </i>
    <i r="1">
      <x v="27"/>
    </i>
    <i r="1">
      <x v="28"/>
    </i>
    <i r="1">
      <x v="29"/>
    </i>
    <i r="1">
      <x v="30"/>
    </i>
    <i r="1">
      <x v="31"/>
    </i>
    <i>
      <x v="6"/>
      <x v="32"/>
    </i>
    <i r="1">
      <x v="33"/>
    </i>
    <i r="1">
      <x v="34"/>
    </i>
    <i r="1">
      <x v="35"/>
    </i>
    <i r="1">
      <x v="36"/>
    </i>
    <i r="1">
      <x v="37"/>
    </i>
    <i t="grand">
      <x/>
    </i>
  </rowItems>
  <colFields count="1">
    <field x="2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dataFields count="1">
    <dataField fld="3" subtotal="count" showDataAs="percent" baseField="2" baseItem="0" numFmtId="9"/>
  </dataFields>
  <formats count="10"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1" type="button" dataOnly="0" labelOnly="1" outline="0" axis="axisRow" fieldPosition="1"/>
    </format>
    <format dxfId="60">
      <pivotArea type="topRight" dataOnly="0" labelOnly="1" outline="0" fieldPosition="0"/>
    </format>
    <format dxfId="59">
      <pivotArea field="2" type="button" dataOnly="0" labelOnly="1" outline="0" axis="axisCol" fieldPosition="0"/>
    </format>
    <format dxfId="58">
      <pivotArea dataOnly="0" labelOnly="1" fieldPosition="0">
        <references count="1">
          <reference field="2" count="0"/>
        </references>
      </pivotArea>
    </format>
    <format dxfId="57">
      <pivotArea dataOnly="0" labelOnly="1" fieldPosition="0">
        <references count="1">
          <reference field="1" count="6">
            <x v="32"/>
            <x v="33"/>
            <x v="34"/>
            <x v="35"/>
            <x v="36"/>
            <x v="37"/>
          </reference>
        </references>
      </pivotArea>
    </format>
    <format dxfId="56">
      <pivotArea outline="0" fieldPosition="0">
        <references count="1">
          <reference field="4294967294" count="1">
            <x v="0"/>
          </reference>
        </references>
      </pivotArea>
    </format>
    <format dxfId="55">
      <pivotArea outline="0" collapsedLevelsAreSubtotals="1" fieldPosition="0"/>
    </format>
  </formats>
  <conditionalFormats count="1">
    <conditionalFormat priority="7">
      <pivotAreas count="7"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0"/>
            </reference>
            <reference field="1" count="4">
              <x v="0"/>
              <x v="1"/>
              <x v="2"/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1"/>
            </reference>
            <reference field="1" count="5">
              <x v="4"/>
              <x v="5"/>
              <x v="6"/>
              <x v="7"/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2"/>
            </reference>
            <reference field="1" count="10"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3"/>
            </reference>
            <reference field="1" count="6">
              <x v="19"/>
              <x v="20"/>
              <x v="21"/>
              <x v="22"/>
              <x v="23"/>
              <x v="2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4"/>
            </reference>
            <reference field="1" count="1">
              <x v="2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5"/>
            </reference>
            <reference field="1" count="6">
              <x v="26"/>
              <x v="27"/>
              <x v="28"/>
              <x v="29"/>
              <x v="30"/>
              <x v="3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6"/>
            </reference>
            <reference field="1" count="6">
              <x v="32"/>
              <x v="33"/>
              <x v="34"/>
              <x v="35"/>
              <x v="36"/>
              <x v="37"/>
            </reference>
          </references>
        </pivotArea>
      </pivotAreas>
    </conditionalFormat>
  </conditionalFormats>
  <chartFormats count="41"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7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3" format="7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3" format="7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3" format="8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8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8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8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8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8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8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8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8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8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8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8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8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8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2">
    <rowHierarchyUsage hierarchyUsage="0"/>
    <rowHierarchyUsage hierarchyUsage="2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FC9C6C-DF16-4661-870B-561002354B0C}" name="Pivottabell8" cacheId="392" applyNumberFormats="0" applyBorderFormats="0" applyFontFormats="0" applyPatternFormats="0" applyAlignmentFormats="0" applyWidthHeightFormats="1" dataCaption="Verdier" grandTotalCaption="Alle kommuner" tag="402eb372-fa3c-4dd3-b7c6-df6354a12718" updatedVersion="7" minRefreshableVersion="3" subtotalHiddenItems="1" colGrandTotals="0" itemPrintTitles="1" createdVersion="7" indent="0" compact="0" compactData="0" multipleFieldFilters="0" chartFormat="9">
  <location ref="H150:K190" firstHeaderRow="1" firstDataRow="2" firstDataCol="2"/>
  <pivotFields count="4"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Kommune" axis="axisRow" compact="0" allDrilled="1" outline="0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compact="0" allDrilled="1" outline="0" subtotalTop="0" showAll="0" dataSourceSort="1" defaultSubtotal="0" defaultAttributeDrillState="1">
      <items count="2">
        <item s="1" x="0"/>
        <item s="1" x="1"/>
      </items>
    </pivotField>
    <pivotField dataField="1" compact="0" outline="0" subtotalTop="0" showAll="0" defaultSubtotal="0"/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>
      <x v="1"/>
      <x v="4"/>
    </i>
    <i r="1">
      <x v="5"/>
    </i>
    <i r="1">
      <x v="6"/>
    </i>
    <i r="1">
      <x v="7"/>
    </i>
    <i r="1">
      <x v="8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  <x v="19"/>
    </i>
    <i r="1">
      <x v="20"/>
    </i>
    <i r="1">
      <x v="21"/>
    </i>
    <i r="1">
      <x v="22"/>
    </i>
    <i r="1">
      <x v="23"/>
    </i>
    <i r="1">
      <x v="24"/>
    </i>
    <i>
      <x v="4"/>
      <x v="25"/>
    </i>
    <i>
      <x v="5"/>
      <x v="26"/>
    </i>
    <i r="1">
      <x v="27"/>
    </i>
    <i r="1">
      <x v="28"/>
    </i>
    <i r="1">
      <x v="29"/>
    </i>
    <i r="1">
      <x v="30"/>
    </i>
    <i r="1">
      <x v="31"/>
    </i>
    <i>
      <x v="6"/>
      <x v="32"/>
    </i>
    <i r="1">
      <x v="33"/>
    </i>
    <i r="1">
      <x v="34"/>
    </i>
    <i r="1">
      <x v="35"/>
    </i>
    <i r="1">
      <x v="36"/>
    </i>
    <i r="1">
      <x v="37"/>
    </i>
    <i t="grand">
      <x/>
    </i>
  </rowItems>
  <colFields count="1">
    <field x="2"/>
  </colFields>
  <colItems count="2">
    <i>
      <x/>
    </i>
    <i>
      <x v="1"/>
    </i>
  </colItems>
  <dataFields count="1">
    <dataField fld="3" subtotal="count" showDataAs="percent" baseField="2" baseItem="0" numFmtId="9"/>
  </dataFields>
  <formats count="10">
    <format dxfId="74">
      <pivotArea type="all" dataOnly="0" outline="0" fieldPosition="0"/>
    </format>
    <format dxfId="73">
      <pivotArea outline="0" collapsedLevelsAreSubtotals="1" fieldPosition="0"/>
    </format>
    <format dxfId="72">
      <pivotArea type="origin" dataOnly="0" labelOnly="1" outline="0" fieldPosition="0"/>
    </format>
    <format dxfId="71">
      <pivotArea field="1" type="button" dataOnly="0" labelOnly="1" outline="0" axis="axisRow" fieldPosition="1"/>
    </format>
    <format dxfId="70">
      <pivotArea type="topRight" dataOnly="0" labelOnly="1" outline="0" fieldPosition="0"/>
    </format>
    <format dxfId="69">
      <pivotArea field="2" type="button" dataOnly="0" labelOnly="1" outline="0" axis="axisCol" fieldPosition="0"/>
    </format>
    <format dxfId="68">
      <pivotArea dataOnly="0" labelOnly="1" fieldPosition="0">
        <references count="1">
          <reference field="2" count="0"/>
        </references>
      </pivotArea>
    </format>
    <format dxfId="67">
      <pivotArea dataOnly="0" labelOnly="1" fieldPosition="0">
        <references count="1">
          <reference field="1" count="6">
            <x v="32"/>
            <x v="33"/>
            <x v="34"/>
            <x v="35"/>
            <x v="36"/>
            <x v="37"/>
          </reference>
        </references>
      </pivotArea>
    </format>
    <format dxfId="66">
      <pivotArea outline="0" fieldPosition="0">
        <references count="1">
          <reference field="4294967294" count="1">
            <x v="0"/>
          </reference>
        </references>
      </pivotArea>
    </format>
    <format dxfId="65">
      <pivotArea outline="0" collapsedLevelsAreSubtotals="1" fieldPosition="0"/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Hierarchies count="15"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2">
    <rowHierarchyUsage hierarchyUsage="0"/>
    <rowHierarchyUsage hierarchyUsage="2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AC6AEF-315E-4B5E-9CE3-856C1EFEA2C9}" name="Pivottabell5" cacheId="389" applyNumberFormats="0" applyBorderFormats="0" applyFontFormats="0" applyPatternFormats="0" applyAlignmentFormats="0" applyWidthHeightFormats="1" dataCaption="Verdier" grandTotalCaption="Alle kommuner" tag="402eb372-fa3c-4dd3-b7c6-df6354a12718" updatedVersion="7" minRefreshableVersion="3" subtotalHiddenItems="1" colGrandTotals="0" itemPrintTitles="1" createdVersion="7" indent="0" compact="0" compactData="0" multipleFieldFilters="0" chartFormat="9" rowHeaderCaption="Region">
  <location ref="B105:AD145" firstHeaderRow="1" firstDataRow="2" firstDataCol="2"/>
  <pivotFields count="4"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compact="0" allDrilled="1" outline="0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compact="0" allDrilled="1" outline="0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compact="0" outline="0" subtotalTop="0" showAll="0" defaultSubtotal="0"/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>
      <x v="1"/>
      <x v="4"/>
    </i>
    <i r="1">
      <x v="5"/>
    </i>
    <i r="1">
      <x v="6"/>
    </i>
    <i r="1">
      <x v="7"/>
    </i>
    <i r="1">
      <x v="8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  <x v="19"/>
    </i>
    <i r="1">
      <x v="20"/>
    </i>
    <i r="1">
      <x v="21"/>
    </i>
    <i r="1">
      <x v="22"/>
    </i>
    <i r="1">
      <x v="23"/>
    </i>
    <i r="1">
      <x v="24"/>
    </i>
    <i>
      <x v="4"/>
      <x v="25"/>
    </i>
    <i>
      <x v="5"/>
      <x v="26"/>
    </i>
    <i r="1">
      <x v="27"/>
    </i>
    <i r="1">
      <x v="28"/>
    </i>
    <i r="1">
      <x v="29"/>
    </i>
    <i r="1">
      <x v="30"/>
    </i>
    <i r="1">
      <x v="31"/>
    </i>
    <i>
      <x v="6"/>
      <x v="32"/>
    </i>
    <i r="1">
      <x v="33"/>
    </i>
    <i r="1">
      <x v="34"/>
    </i>
    <i r="1">
      <x v="35"/>
    </i>
    <i r="1">
      <x v="36"/>
    </i>
    <i r="1">
      <x v="37"/>
    </i>
    <i t="grand">
      <x/>
    </i>
  </rowItems>
  <colFields count="1">
    <field x="2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dataFields count="1">
    <dataField fld="3" subtotal="count" showDataAs="percent" baseField="2" baseItem="0" numFmtId="9"/>
  </dataFields>
  <formats count="11">
    <format dxfId="85">
      <pivotArea type="all" dataOnly="0" outline="0" fieldPosition="0"/>
    </format>
    <format dxfId="84">
      <pivotArea outline="0" collapsedLevelsAreSubtotals="1" fieldPosition="0"/>
    </format>
    <format dxfId="83">
      <pivotArea type="origin" dataOnly="0" labelOnly="1" outline="0" fieldPosition="0"/>
    </format>
    <format dxfId="82">
      <pivotArea field="1" type="button" dataOnly="0" labelOnly="1" outline="0" axis="axisRow" fieldPosition="1"/>
    </format>
    <format dxfId="81">
      <pivotArea type="topRight" dataOnly="0" labelOnly="1" outline="0" fieldPosition="0"/>
    </format>
    <format dxfId="80">
      <pivotArea field="2" type="button" dataOnly="0" labelOnly="1" outline="0" axis="axisCol" fieldPosition="0"/>
    </format>
    <format dxfId="79">
      <pivotArea dataOnly="0" labelOnly="1" fieldPosition="0">
        <references count="1">
          <reference field="2" count="0"/>
        </references>
      </pivotArea>
    </format>
    <format dxfId="78">
      <pivotArea dataOnly="0" labelOnly="1" fieldPosition="0">
        <references count="1">
          <reference field="1" count="6">
            <x v="32"/>
            <x v="33"/>
            <x v="34"/>
            <x v="35"/>
            <x v="36"/>
            <x v="37"/>
          </reference>
        </references>
      </pivotArea>
    </format>
    <format dxfId="77">
      <pivotArea collapsedLevelsAreSubtotals="1" fieldPosition="0">
        <references count="2">
          <reference field="1" count="1">
            <x v="0"/>
          </reference>
          <reference field="2" count="1" selected="0">
            <x v="20"/>
          </reference>
        </references>
      </pivotArea>
    </format>
    <format dxfId="76">
      <pivotArea outline="0" fieldPosition="0">
        <references count="1">
          <reference field="4294967294" count="1">
            <x v="0"/>
          </reference>
        </references>
      </pivotArea>
    </format>
    <format dxfId="75">
      <pivotArea outline="0" collapsedLevelsAreSubtotals="1" fieldPosition="0"/>
    </format>
  </formats>
  <conditionalFormats count="1"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Hierarchies count="15"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2">
    <rowHierarchyUsage hierarchyUsage="0"/>
    <rowHierarchyUsage hierarchyUsage="2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8A8C9A-5D58-4DA4-AE9D-4A51E367D362}" name="Pivottabell8" cacheId="361" applyNumberFormats="0" applyBorderFormats="0" applyFontFormats="0" applyPatternFormats="0" applyAlignmentFormats="0" applyWidthHeightFormats="1" dataCaption="Verdier" grandTotalCaption="Sum melkemengde" updatedVersion="7" minRefreshableVersion="3" colGrandTotals="0" itemPrintTitles="1" createdVersion="7" indent="0" outline="1" outlineData="1" multipleFieldFilters="0">
  <location ref="G7" firstHeaderRow="0" firstDataRow="0" firstDataCol="0" rowPageCount="1" colPageCount="1"/>
  <pivotFields count="7">
    <pivotField axis="axisPage" multipleItemSelectionAllowed="1" showAll="0">
      <items count="10">
        <item m="1" x="8"/>
        <item m="1" x="7"/>
        <item x="0"/>
        <item x="1"/>
        <item x="2"/>
        <item x="3"/>
        <item x="4"/>
        <item x="5"/>
        <item x="6"/>
        <item t="default"/>
      </items>
    </pivotField>
    <pivotField showAll="0">
      <items count="52">
        <item m="1" x="46"/>
        <item m="1" x="38"/>
        <item m="1" x="44"/>
        <item m="1" x="42"/>
        <item m="1" x="43"/>
        <item m="1" x="48"/>
        <item m="1" x="50"/>
        <item m="1" x="47"/>
        <item m="1" x="49"/>
        <item m="1" x="39"/>
        <item m="1" x="40"/>
        <item m="1" x="45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showAll="0"/>
    <pivotField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numFmtId="3" showAll="0"/>
    <pivotField numFmtId="3" showAll="0"/>
    <pivotField numFmtId="3" showAll="0"/>
  </pivotFields>
  <pageFields count="1">
    <pageField fld="0" hier="-1"/>
  </pageFields>
  <formats count="1">
    <format dxfId="23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F0D2B9-CD97-48B3-AEF9-650CE5CC1EBA}" name="Pivottabell6" cacheId="391" applyNumberFormats="0" applyBorderFormats="0" applyFontFormats="0" applyPatternFormats="0" applyAlignmentFormats="0" applyWidthHeightFormats="1" dataCaption="Verdier" grandTotalCaption="Alle kommuner" tag="402eb372-fa3c-4dd3-b7c6-df6354a12718" updatedVersion="7" minRefreshableVersion="3" subtotalHiddenItems="1" colGrandTotals="0" itemPrintTitles="1" createdVersion="7" indent="0" compact="0" compactData="0" multipleFieldFilters="0" chartFormat="9">
  <location ref="N150:Q190" firstHeaderRow="1" firstDataRow="2" firstDataCol="2"/>
  <pivotFields count="4">
    <pivotField axis="axisRow" compact="0" allDrilled="1" outline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Kommune" axis="axisRow" compact="0" allDrilled="1" outline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compact="0" allDrilled="1" outline="0" showAll="0" dataSourceSort="1" defaultSubtotal="0" defaultAttributeDrillState="1">
      <items count="27">
        <item s="1" x="0"/>
        <item s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compact="0" outline="0" showAll="0" defaultSubtotal="0"/>
  </pivotFields>
  <rowFields count="2">
    <field x="0"/>
    <field x="1"/>
  </rowFields>
  <rowItems count="39">
    <i>
      <x/>
      <x/>
    </i>
    <i r="1">
      <x v="1"/>
    </i>
    <i r="1">
      <x v="2"/>
    </i>
    <i r="1">
      <x v="3"/>
    </i>
    <i>
      <x v="1"/>
      <x v="4"/>
    </i>
    <i r="1">
      <x v="5"/>
    </i>
    <i r="1">
      <x v="6"/>
    </i>
    <i r="1">
      <x v="7"/>
    </i>
    <i r="1">
      <x v="8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  <x v="19"/>
    </i>
    <i r="1">
      <x v="20"/>
    </i>
    <i r="1">
      <x v="21"/>
    </i>
    <i r="1">
      <x v="22"/>
    </i>
    <i r="1">
      <x v="23"/>
    </i>
    <i r="1">
      <x v="24"/>
    </i>
    <i>
      <x v="4"/>
      <x v="25"/>
    </i>
    <i>
      <x v="5"/>
      <x v="26"/>
    </i>
    <i r="1">
      <x v="27"/>
    </i>
    <i r="1">
      <x v="28"/>
    </i>
    <i r="1">
      <x v="29"/>
    </i>
    <i r="1">
      <x v="30"/>
    </i>
    <i r="1">
      <x v="31"/>
    </i>
    <i>
      <x v="6"/>
      <x v="32"/>
    </i>
    <i r="1">
      <x v="33"/>
    </i>
    <i r="1">
      <x v="34"/>
    </i>
    <i r="1">
      <x v="35"/>
    </i>
    <i r="1">
      <x v="36"/>
    </i>
    <i r="1">
      <x v="37"/>
    </i>
    <i t="grand">
      <x/>
    </i>
  </rowItems>
  <colFields count="1">
    <field x="2"/>
  </colFields>
  <colItems count="2">
    <i>
      <x/>
    </i>
    <i>
      <x v="1"/>
    </i>
  </colItems>
  <dataFields count="1">
    <dataField fld="3" subtotal="count" showDataAs="percent" baseField="2" baseItem="0" numFmtId="9"/>
  </dataFields>
  <formats count="10">
    <format dxfId="95">
      <pivotArea type="all" dataOnly="0" outline="0" fieldPosition="0"/>
    </format>
    <format dxfId="94">
      <pivotArea outline="0" collapsedLevelsAreSubtotals="1" fieldPosition="0"/>
    </format>
    <format dxfId="93">
      <pivotArea type="origin" dataOnly="0" labelOnly="1" outline="0" fieldPosition="0"/>
    </format>
    <format dxfId="92">
      <pivotArea field="1" type="button" dataOnly="0" labelOnly="1" outline="0" axis="axisRow" fieldPosition="1"/>
    </format>
    <format dxfId="91">
      <pivotArea type="topRight" dataOnly="0" labelOnly="1" outline="0" fieldPosition="0"/>
    </format>
    <format dxfId="90">
      <pivotArea field="2" type="button" dataOnly="0" labelOnly="1" outline="0" axis="axisCol" fieldPosition="0"/>
    </format>
    <format dxfId="89">
      <pivotArea dataOnly="0" labelOnly="1" fieldPosition="0">
        <references count="1">
          <reference field="2" count="0"/>
        </references>
      </pivotArea>
    </format>
    <format dxfId="88">
      <pivotArea dataOnly="0" labelOnly="1" fieldPosition="0">
        <references count="1">
          <reference field="1" count="6">
            <x v="32"/>
            <x v="33"/>
            <x v="34"/>
            <x v="35"/>
            <x v="36"/>
            <x v="37"/>
          </reference>
        </references>
      </pivotArea>
    </format>
    <format dxfId="87">
      <pivotArea outline="0" fieldPosition="0">
        <references count="1">
          <reference field="4294967294" count="1">
            <x v="0"/>
          </reference>
        </references>
      </pivotArea>
    </format>
    <format dxfId="86">
      <pivotArea outline="0" collapsedLevelsAreSubtotals="1" fieldPosition="0"/>
    </format>
  </formats>
  <conditionalFormats count="1">
    <conditionalFormat priority="1">
      <pivotAreas count="7"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0"/>
            </reference>
            <reference field="1" count="4">
              <x v="0"/>
              <x v="1"/>
              <x v="2"/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1"/>
            </reference>
            <reference field="1" count="5">
              <x v="4"/>
              <x v="5"/>
              <x v="6"/>
              <x v="7"/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2"/>
            </reference>
            <reference field="1" count="10">
              <x v="9"/>
              <x v="10"/>
              <x v="11"/>
              <x v="12"/>
              <x v="13"/>
              <x v="14"/>
              <x v="15"/>
              <x v="16"/>
              <x v="17"/>
              <x v="1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3"/>
            </reference>
            <reference field="1" count="6">
              <x v="19"/>
              <x v="20"/>
              <x v="21"/>
              <x v="22"/>
              <x v="23"/>
              <x v="2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4"/>
            </reference>
            <reference field="1" count="1">
              <x v="2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5"/>
            </reference>
            <reference field="1" count="6">
              <x v="26"/>
              <x v="27"/>
              <x v="28"/>
              <x v="29"/>
              <x v="30"/>
              <x v="3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0" count="1" selected="0">
              <x v="6"/>
            </reference>
            <reference field="1" count="6">
              <x v="32"/>
              <x v="33"/>
              <x v="34"/>
              <x v="35"/>
              <x v="36"/>
              <x v="37"/>
            </reference>
          </references>
        </pivotArea>
      </pivotAreas>
    </conditionalFormat>
  </conditionalFormats>
  <chartFormats count="41"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3" format="7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3" format="7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3" format="7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3" format="8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8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8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8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8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8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8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8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8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8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8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8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8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8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2">
    <rowHierarchyUsage hierarchyUsage="0"/>
    <rowHierarchyUsage hierarchyUsage="2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884C09-A9B9-4C64-A10B-98D44EAFA1A6}" name="Pivottabell11" cacheId="390" applyNumberFormats="0" applyBorderFormats="0" applyFontFormats="0" applyPatternFormats="0" applyAlignmentFormats="0" applyWidthHeightFormats="1" dataCaption="Verdier" tag="402eb372-fa3c-4dd3-b7c6-df6354a12718" updatedVersion="7" minRefreshableVersion="3" subtotalHiddenItems="1" rowGrandTotals="0" colGrandTotals="0" itemPrintTitles="1" createdVersion="7" indent="0" compact="0" compactData="0" multipleFieldFilters="0" chartFormat="9">
  <location ref="W6" firstHeaderRow="0" firstDataRow="0" firstDataCol="0" rowPageCount="1" colPageCount="1"/>
  <pivotFields count="1">
    <pivotField axis="axisPage" compact="0" allDrilled="1" outline="0" subtotalTop="0" showAll="0" dataSourceSort="1" defaultSubtotal="0" defaultAttributeDrillState="1"/>
  </pivotFields>
  <pageFields count="1">
    <pageField fld="0" hier="0" name="[Tab_base].[Region].[All]" cap="All"/>
  </pageFields>
  <formats count="5">
    <format dxfId="100">
      <pivotArea type="all" dataOnly="0" outline="0" fieldPosition="0"/>
    </format>
    <format dxfId="99">
      <pivotArea outline="0" collapsedLevelsAreSubtotals="1" fieldPosition="0"/>
    </format>
    <format dxfId="98">
      <pivotArea type="origin" dataOnly="0" labelOnly="1" outline="0" fieldPosition="0"/>
    </format>
    <format dxfId="97">
      <pivotArea type="topRight" dataOnly="0" labelOnly="1" outline="0" fieldPosition="0"/>
    </format>
    <format dxfId="96">
      <pivotArea outline="0" collapsedLevelsAreSubtotals="1" fieldPosition="0"/>
    </format>
  </formats>
  <pivotHierarchies count="15"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F7FDE7-A3D5-4D3E-80E7-6EE5E720D92D}" name="Pivottabell14" cacheId="441" applyNumberFormats="0" applyBorderFormats="0" applyFontFormats="0" applyPatternFormats="0" applyAlignmentFormats="0" applyWidthHeightFormats="1" dataCaption="Verdier" grandTotalCaption="Melkemengde" tag="8d6b0de8-c523-4b5d-826e-c86a0b461e92" updatedVersion="7" minRefreshableVersion="3" subtotalHiddenItems="1" itemPrintTitles="1" createdVersion="7" indent="0" outline="1" outlineData="1" multipleFieldFilters="0" chartFormat="1" rowHeaderCaption="Kommune">
  <location ref="H12:I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39">
    <i>
      <x v="31"/>
    </i>
    <i>
      <x v="21"/>
    </i>
    <i>
      <x v="11"/>
    </i>
    <i>
      <x v="9"/>
    </i>
    <i>
      <x v="18"/>
    </i>
    <i>
      <x v="19"/>
    </i>
    <i>
      <x v="37"/>
    </i>
    <i>
      <x v="36"/>
    </i>
    <i>
      <x v="35"/>
    </i>
    <i>
      <x v="8"/>
    </i>
    <i>
      <x v="16"/>
    </i>
    <i>
      <x v="4"/>
    </i>
    <i>
      <x v="23"/>
    </i>
    <i>
      <x v="25"/>
    </i>
    <i>
      <x v="28"/>
    </i>
    <i>
      <x v="14"/>
    </i>
    <i>
      <x v="20"/>
    </i>
    <i>
      <x v="30"/>
    </i>
    <i>
      <x v="24"/>
    </i>
    <i>
      <x v="26"/>
    </i>
    <i>
      <x v="3"/>
    </i>
    <i>
      <x v="32"/>
    </i>
    <i>
      <x v="7"/>
    </i>
    <i>
      <x v="33"/>
    </i>
    <i>
      <x v="12"/>
    </i>
    <i>
      <x v="22"/>
    </i>
    <i>
      <x v="29"/>
    </i>
    <i>
      <x v="34"/>
    </i>
    <i>
      <x v="5"/>
    </i>
    <i>
      <x v="13"/>
    </i>
    <i>
      <x v="10"/>
    </i>
    <i>
      <x v="17"/>
    </i>
    <i>
      <x v="6"/>
    </i>
    <i>
      <x/>
    </i>
    <i>
      <x v="1"/>
    </i>
    <i>
      <x v="2"/>
    </i>
    <i>
      <x v="27"/>
    </i>
    <i>
      <x v="15"/>
    </i>
    <i t="grand">
      <x/>
    </i>
  </rowItems>
  <colItems count="1">
    <i/>
  </colItems>
  <pageFields count="2">
    <pageField fld="0" hier="0" name="[Tab_base].[Region].[All]" cap="All"/>
    <pageField fld="1" hier="3" name="[Tab_base].[år].&amp;[2021]" cap="2021"/>
  </pageFields>
  <dataFields count="1">
    <dataField name="Melke-mengde" fld="2" subtotal="count" baseField="0" baseItem="0" numFmtId="164"/>
  </dataFields>
  <formats count="1">
    <format dxfId="28">
      <pivotArea outline="0" collapsedLevelsAreSubtotals="1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2021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 caption="Melke-mengde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3932EE-BBA5-43B7-B0CC-8FC537795CE8}" name="Pivottabell13" cacheId="438" applyNumberFormats="0" applyBorderFormats="0" applyFontFormats="0" applyPatternFormats="0" applyAlignmentFormats="0" applyWidthHeightFormats="1" dataCaption="Verdier" tag="95922b7e-c022-4caa-a388-81a407062dda" updatedVersion="7" minRefreshableVersion="3" useAutoFormatting="1" subtotalHiddenItems="1" itemPrintTitles="1" createdVersion="7" indent="0" outline="1" outlineData="1" multipleFieldFilters="0" chartFormat="4">
  <location ref="E12:F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31"/>
    </i>
    <i>
      <x v="21"/>
    </i>
    <i>
      <x v="9"/>
    </i>
    <i>
      <x v="11"/>
    </i>
    <i>
      <x v="19"/>
    </i>
    <i>
      <x v="16"/>
    </i>
    <i>
      <x v="18"/>
    </i>
    <i>
      <x v="35"/>
    </i>
    <i>
      <x v="37"/>
    </i>
    <i>
      <x v="8"/>
    </i>
    <i>
      <x v="36"/>
    </i>
    <i>
      <x v="4"/>
    </i>
    <i>
      <x v="20"/>
    </i>
    <i>
      <x v="14"/>
    </i>
    <i>
      <x v="25"/>
    </i>
    <i>
      <x v="23"/>
    </i>
    <i>
      <x v="24"/>
    </i>
    <i>
      <x v="30"/>
    </i>
    <i>
      <x v="32"/>
    </i>
    <i>
      <x v="28"/>
    </i>
    <i>
      <x v="26"/>
    </i>
    <i>
      <x v="33"/>
    </i>
    <i>
      <x v="7"/>
    </i>
    <i>
      <x v="10"/>
    </i>
    <i>
      <x v="6"/>
    </i>
    <i>
      <x v="3"/>
    </i>
    <i>
      <x v="5"/>
    </i>
    <i>
      <x v="22"/>
    </i>
    <i>
      <x v="12"/>
    </i>
    <i>
      <x v="29"/>
    </i>
    <i>
      <x v="34"/>
    </i>
    <i>
      <x v="13"/>
    </i>
    <i>
      <x v="17"/>
    </i>
    <i>
      <x v="1"/>
    </i>
    <i>
      <x/>
    </i>
    <i>
      <x v="2"/>
    </i>
    <i>
      <x v="27"/>
    </i>
    <i>
      <x v="15"/>
    </i>
    <i t="grand">
      <x/>
    </i>
  </rowItems>
  <colItems count="1">
    <i/>
  </colItems>
  <pageFields count="2">
    <pageField fld="0" hier="3" name="[Tab_base].[år].&amp;[2021]" cap="2021"/>
    <pageField fld="2" hier="0" name="[Tab_base].[Region].[All]" cap="All"/>
  </pageFields>
  <dataFields count="1">
    <dataField fld="3" subtotal="count" baseField="0" baseItem="0"/>
  </dataFields>
  <formats count="1">
    <format dxfId="29">
      <pivotArea outline="0" collapsedLevelsAreSubtotals="1" fieldPosition="0"/>
    </format>
  </formats>
  <chartFormats count="1"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2021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D66576-3407-4013-8BE5-3C7D3C97F439}" name="Pivottabell18" cacheId="450" applyNumberFormats="0" applyBorderFormats="0" applyFontFormats="0" applyPatternFormats="0" applyAlignmentFormats="0" applyWidthHeightFormats="1" dataCaption="Verdier" tag="c88a431d-86a9-4ce2-b3eb-1b8b140cec1f" updatedVersion="7" minRefreshableVersion="3" subtotalHiddenItems="1" itemPrintTitles="1" createdVersion="7" indent="0" outline="1" outlineData="1" multipleFieldFilters="0" chartFormat="4">
  <location ref="Q12:R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3"/>
    </i>
    <i>
      <x v="11"/>
    </i>
    <i>
      <x v="37"/>
    </i>
    <i>
      <x/>
    </i>
    <i>
      <x v="36"/>
    </i>
    <i>
      <x v="15"/>
    </i>
    <i>
      <x v="18"/>
    </i>
    <i>
      <x v="28"/>
    </i>
    <i>
      <x v="21"/>
    </i>
    <i>
      <x v="12"/>
    </i>
    <i>
      <x v="31"/>
    </i>
    <i>
      <x v="23"/>
    </i>
    <i>
      <x v="9"/>
    </i>
    <i>
      <x v="17"/>
    </i>
    <i>
      <x v="19"/>
    </i>
    <i>
      <x v="22"/>
    </i>
    <i>
      <x v="35"/>
    </i>
    <i>
      <x v="8"/>
    </i>
    <i>
      <x v="25"/>
    </i>
    <i>
      <x v="4"/>
    </i>
    <i>
      <x v="34"/>
    </i>
    <i>
      <x v="29"/>
    </i>
    <i>
      <x v="7"/>
    </i>
    <i>
      <x v="13"/>
    </i>
    <i>
      <x v="30"/>
    </i>
    <i>
      <x v="14"/>
    </i>
    <i>
      <x v="26"/>
    </i>
    <i>
      <x v="2"/>
    </i>
    <i>
      <x v="20"/>
    </i>
    <i>
      <x v="5"/>
    </i>
    <i>
      <x v="1"/>
    </i>
    <i>
      <x v="24"/>
    </i>
    <i>
      <x v="32"/>
    </i>
    <i>
      <x v="33"/>
    </i>
    <i>
      <x v="16"/>
    </i>
    <i>
      <x v="27"/>
    </i>
    <i>
      <x v="10"/>
    </i>
    <i>
      <x v="6"/>
    </i>
    <i t="grand">
      <x/>
    </i>
  </rowItems>
  <colItems count="1">
    <i/>
  </colItems>
  <pageFields count="2">
    <pageField fld="0" hier="3" name="[Tab_base].[år].&amp;[2021]" cap="2021"/>
    <pageField fld="2" hier="0" name="[Tab_base].[Region].[All]" cap="All"/>
  </pageFields>
  <dataFields count="1">
    <dataField fld="3" subtotal="count" baseField="0" baseItem="0"/>
  </dataFields>
  <formats count="1">
    <format dxfId="30">
      <pivotArea outline="0" collapsedLevelsAreSubtotals="1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2021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9BE688-B77D-42D6-9C16-F911E5334457}" name="Pivottabell12" cacheId="435" applyNumberFormats="0" applyBorderFormats="0" applyFontFormats="0" applyPatternFormats="0" applyAlignmentFormats="0" applyWidthHeightFormats="1" dataCaption="Verdier" grandTotalCaption="Antall" tag="9e06e81a-6e9d-4e4a-b0df-9c30ac440ecd" updatedVersion="7" minRefreshableVersion="3" subtotalHiddenItems="1" itemPrintTitles="1" createdVersion="7" indent="0" outline="1" outlineData="1" multipleFieldFilters="0" chartFormat="1" rowHeaderCaption="Kommune">
  <location ref="B12:C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31"/>
    </i>
    <i>
      <x v="21"/>
    </i>
    <i>
      <x v="9"/>
    </i>
    <i>
      <x v="11"/>
    </i>
    <i>
      <x v="19"/>
    </i>
    <i>
      <x v="16"/>
    </i>
    <i>
      <x v="18"/>
    </i>
    <i>
      <x v="35"/>
    </i>
    <i>
      <x v="37"/>
    </i>
    <i>
      <x v="8"/>
    </i>
    <i>
      <x v="36"/>
    </i>
    <i>
      <x v="4"/>
    </i>
    <i>
      <x v="20"/>
    </i>
    <i>
      <x v="14"/>
    </i>
    <i>
      <x v="25"/>
    </i>
    <i>
      <x v="23"/>
    </i>
    <i>
      <x v="24"/>
    </i>
    <i>
      <x v="30"/>
    </i>
    <i>
      <x v="32"/>
    </i>
    <i>
      <x v="28"/>
    </i>
    <i>
      <x v="26"/>
    </i>
    <i>
      <x v="33"/>
    </i>
    <i>
      <x v="7"/>
    </i>
    <i>
      <x v="10"/>
    </i>
    <i>
      <x v="6"/>
    </i>
    <i>
      <x v="3"/>
    </i>
    <i>
      <x v="5"/>
    </i>
    <i>
      <x v="22"/>
    </i>
    <i>
      <x v="12"/>
    </i>
    <i>
      <x v="29"/>
    </i>
    <i>
      <x v="34"/>
    </i>
    <i>
      <x v="13"/>
    </i>
    <i>
      <x v="17"/>
    </i>
    <i>
      <x v="1"/>
    </i>
    <i>
      <x/>
    </i>
    <i>
      <x v="2"/>
    </i>
    <i>
      <x v="27"/>
    </i>
    <i>
      <x v="15"/>
    </i>
    <i t="grand">
      <x/>
    </i>
  </rowItems>
  <colItems count="1">
    <i/>
  </colItems>
  <pageFields count="2">
    <pageField fld="0" hier="3" name="[Tab_base].[år].&amp;[2021]" cap="2021"/>
    <pageField fld="2" hier="0" name="[Tab_base].[Region].[All]" cap="All"/>
  </pageFields>
  <dataFields count="1">
    <dataField name="Leverandører" fld="3" subtotal="count" baseField="0" baseItem="0"/>
  </dataFields>
  <formats count="1">
    <format dxfId="31">
      <pivotArea outline="0" collapsedLevelsAreSubtotals="1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2021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 caption="Leverandører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D89D1-89A0-4700-AEF8-A93740623084}" name="Pivottabell17" cacheId="447" applyNumberFormats="0" applyBorderFormats="0" applyFontFormats="0" applyPatternFormats="0" applyAlignmentFormats="0" applyWidthHeightFormats="1" dataCaption="Verdier" grandTotalCaption="Gj. Snitt" tag="007d005d-e476-4bdc-a620-d36a8254ed1b" updatedVersion="7" minRefreshableVersion="3" subtotalHiddenItems="1" itemPrintTitles="1" createdVersion="7" indent="0" outline="1" outlineData="1" multipleFieldFilters="0" chartFormat="1" rowHeaderCaption="Kommune">
  <location ref="N12:O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3"/>
    </i>
    <i>
      <x v="11"/>
    </i>
    <i>
      <x v="37"/>
    </i>
    <i>
      <x/>
    </i>
    <i>
      <x v="36"/>
    </i>
    <i>
      <x v="15"/>
    </i>
    <i>
      <x v="18"/>
    </i>
    <i>
      <x v="28"/>
    </i>
    <i>
      <x v="21"/>
    </i>
    <i>
      <x v="12"/>
    </i>
    <i>
      <x v="31"/>
    </i>
    <i>
      <x v="23"/>
    </i>
    <i>
      <x v="9"/>
    </i>
    <i>
      <x v="17"/>
    </i>
    <i>
      <x v="19"/>
    </i>
    <i>
      <x v="22"/>
    </i>
    <i>
      <x v="35"/>
    </i>
    <i>
      <x v="8"/>
    </i>
    <i>
      <x v="25"/>
    </i>
    <i>
      <x v="4"/>
    </i>
    <i>
      <x v="34"/>
    </i>
    <i>
      <x v="29"/>
    </i>
    <i>
      <x v="7"/>
    </i>
    <i>
      <x v="13"/>
    </i>
    <i>
      <x v="30"/>
    </i>
    <i>
      <x v="14"/>
    </i>
    <i>
      <x v="26"/>
    </i>
    <i>
      <x v="2"/>
    </i>
    <i>
      <x v="20"/>
    </i>
    <i>
      <x v="5"/>
    </i>
    <i>
      <x v="1"/>
    </i>
    <i>
      <x v="24"/>
    </i>
    <i>
      <x v="32"/>
    </i>
    <i>
      <x v="33"/>
    </i>
    <i>
      <x v="16"/>
    </i>
    <i>
      <x v="27"/>
    </i>
    <i>
      <x v="10"/>
    </i>
    <i>
      <x v="6"/>
    </i>
    <i t="grand">
      <x/>
    </i>
  </rowItems>
  <colItems count="1">
    <i/>
  </colItems>
  <pageFields count="2">
    <pageField fld="0" hier="3" name="[Tab_base].[år].&amp;[2021]" cap="2021"/>
    <pageField fld="2" hier="0" name="[Tab_base].[Region].[All]" cap="All"/>
  </pageFields>
  <dataFields count="1">
    <dataField name="Gj.snitt" fld="3" subtotal="count" baseField="0" baseItem="0"/>
  </dataFields>
  <formats count="1">
    <format dxfId="32">
      <pivotArea outline="0" collapsedLevelsAreSubtotals="1" fieldPosition="0"/>
    </format>
  </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2021]"/>
      </members>
    </pivotHierarchy>
    <pivotHierarchy dragToData="1"/>
    <pivotHierarchy dragToData="1"/>
    <pivotHierarchy dragToData="1"/>
    <pivotHierarchy dragToRow="0" dragToCol="0" dragToPage="0" dragToData="1" caption="Gj.snit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ED4A88-8EE0-47D4-B6D8-82123AB1E0BA}" name="Pivottabell16" cacheId="444" applyNumberFormats="0" applyBorderFormats="0" applyFontFormats="0" applyPatternFormats="0" applyAlignmentFormats="0" applyWidthHeightFormats="1" dataCaption="Verdier" tag="698cb0c3-944b-4eb9-b058-6af2eb1764d0" updatedVersion="7" minRefreshableVersion="3" subtotalHiddenItems="1" itemPrintTitles="1" createdVersion="7" indent="0" outline="1" outlineData="1" multipleFieldFilters="0" chartFormat="4">
  <location ref="K12:L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39">
    <i>
      <x v="31"/>
    </i>
    <i>
      <x v="21"/>
    </i>
    <i>
      <x v="11"/>
    </i>
    <i>
      <x v="9"/>
    </i>
    <i>
      <x v="18"/>
    </i>
    <i>
      <x v="19"/>
    </i>
    <i>
      <x v="37"/>
    </i>
    <i>
      <x v="36"/>
    </i>
    <i>
      <x v="35"/>
    </i>
    <i>
      <x v="8"/>
    </i>
    <i>
      <x v="16"/>
    </i>
    <i>
      <x v="4"/>
    </i>
    <i>
      <x v="23"/>
    </i>
    <i>
      <x v="25"/>
    </i>
    <i>
      <x v="28"/>
    </i>
    <i>
      <x v="14"/>
    </i>
    <i>
      <x v="20"/>
    </i>
    <i>
      <x v="30"/>
    </i>
    <i>
      <x v="24"/>
    </i>
    <i>
      <x v="26"/>
    </i>
    <i>
      <x v="3"/>
    </i>
    <i>
      <x v="32"/>
    </i>
    <i>
      <x v="7"/>
    </i>
    <i>
      <x v="33"/>
    </i>
    <i>
      <x v="12"/>
    </i>
    <i>
      <x v="22"/>
    </i>
    <i>
      <x v="29"/>
    </i>
    <i>
      <x v="34"/>
    </i>
    <i>
      <x v="5"/>
    </i>
    <i>
      <x v="13"/>
    </i>
    <i>
      <x v="10"/>
    </i>
    <i>
      <x v="17"/>
    </i>
    <i>
      <x v="6"/>
    </i>
    <i>
      <x/>
    </i>
    <i>
      <x v="1"/>
    </i>
    <i>
      <x v="2"/>
    </i>
    <i>
      <x v="27"/>
    </i>
    <i>
      <x v="15"/>
    </i>
    <i t="grand">
      <x/>
    </i>
  </rowItems>
  <colItems count="1">
    <i/>
  </colItems>
  <pageFields count="2">
    <pageField fld="0" hier="0" name="[Tab_base].[Region].[All]" cap="All"/>
    <pageField fld="1" hier="3" name="[Tab_base].[år].&amp;[2021]" cap="2021"/>
  </pageFields>
  <dataFields count="1">
    <dataField fld="2" subtotal="count" baseField="0" baseItem="0" numFmtId="164"/>
  </dataFields>
  <formats count="1">
    <format dxfId="33">
      <pivotArea outline="0" collapsedLevelsAreSubtotals="1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2021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27C523-11D1-4E18-BAC0-341132B644CA}" name="Pivottabell7" cacheId="361" applyNumberFormats="0" applyBorderFormats="0" applyFontFormats="0" applyPatternFormats="0" applyAlignmentFormats="0" applyWidthHeightFormats="1" dataCaption="Verdier" grandTotalCaption="Sum melkemengde" updatedVersion="7" minRefreshableVersion="3" colGrandTotals="0" itemPrintTitles="1" createdVersion="7" indent="0" compact="0" outline="1" outlineData="1" compactData="0" multipleFieldFilters="0">
  <location ref="A14:AC61" firstHeaderRow="1" firstDataRow="2" firstDataCol="2"/>
  <pivotFields count="7">
    <pivotField axis="axisRow" compact="0" multipleItemSelectionAllowed="1" showAll="0" defaultSubtotal="0">
      <items count="9">
        <item m="1" x="8"/>
        <item m="1" x="7"/>
        <item x="0"/>
        <item x="1"/>
        <item x="2"/>
        <item x="3"/>
        <item x="4"/>
        <item x="5"/>
        <item x="6"/>
      </items>
    </pivotField>
    <pivotField compact="0" showAll="0" defaultSubtotal="0">
      <items count="51">
        <item m="1" x="46"/>
        <item m="1" x="38"/>
        <item m="1" x="44"/>
        <item m="1" x="42"/>
        <item m="1" x="43"/>
        <item m="1" x="48"/>
        <item m="1" x="50"/>
        <item m="1" x="47"/>
        <item m="1" x="49"/>
        <item m="1" x="39"/>
        <item m="1" x="40"/>
        <item m="1" x="45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Row" compact="0" showAll="0" defaultSubtotal="0">
      <items count="38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</items>
    </pivotField>
    <pivotField axis="axisCol" compact="0" showAll="0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numFmtId="3" showAll="0" defaultSubtotal="0"/>
    <pivotField dataField="1" compact="0" numFmtId="3" showAll="0" defaultSubtotal="0"/>
    <pivotField compact="0" numFmtId="3" showAll="0" defaultSubtotal="0"/>
  </pivotFields>
  <rowFields count="2">
    <field x="0"/>
    <field x="2"/>
  </rowFields>
  <rowItems count="46">
    <i>
      <x v="2"/>
    </i>
    <i r="1">
      <x v="33"/>
    </i>
    <i>
      <x v="3"/>
    </i>
    <i r="1">
      <x v="8"/>
    </i>
    <i r="1">
      <x v="11"/>
    </i>
    <i r="1">
      <x v="30"/>
    </i>
    <i r="1">
      <x v="31"/>
    </i>
    <i r="1">
      <x v="35"/>
    </i>
    <i>
      <x v="4"/>
    </i>
    <i r="1">
      <x/>
    </i>
    <i r="1">
      <x v="3"/>
    </i>
    <i r="1">
      <x v="7"/>
    </i>
    <i r="1">
      <x v="10"/>
    </i>
    <i r="1">
      <x v="12"/>
    </i>
    <i r="1">
      <x v="17"/>
    </i>
    <i r="1">
      <x v="18"/>
    </i>
    <i r="1">
      <x v="19"/>
    </i>
    <i r="1">
      <x v="23"/>
    </i>
    <i r="1">
      <x v="27"/>
    </i>
    <i>
      <x v="5"/>
    </i>
    <i r="1">
      <x v="2"/>
    </i>
    <i r="1">
      <x v="4"/>
    </i>
    <i r="1">
      <x v="5"/>
    </i>
    <i r="1">
      <x v="21"/>
    </i>
    <i r="1">
      <x v="25"/>
    </i>
    <i r="1">
      <x v="29"/>
    </i>
    <i>
      <x v="6"/>
    </i>
    <i r="1">
      <x v="9"/>
    </i>
    <i r="1">
      <x v="22"/>
    </i>
    <i r="1">
      <x v="36"/>
    </i>
    <i r="1">
      <x v="37"/>
    </i>
    <i>
      <x v="7"/>
    </i>
    <i r="1">
      <x v="6"/>
    </i>
    <i r="1">
      <x v="14"/>
    </i>
    <i r="1">
      <x v="16"/>
    </i>
    <i r="1">
      <x v="20"/>
    </i>
    <i r="1">
      <x v="24"/>
    </i>
    <i r="1">
      <x v="26"/>
    </i>
    <i>
      <x v="8"/>
    </i>
    <i r="1">
      <x v="1"/>
    </i>
    <i r="1">
      <x v="13"/>
    </i>
    <i r="1">
      <x v="15"/>
    </i>
    <i r="1">
      <x v="28"/>
    </i>
    <i r="1">
      <x v="32"/>
    </i>
    <i r="1">
      <x v="34"/>
    </i>
    <i t="grand">
      <x/>
    </i>
  </rowItems>
  <colFields count="1">
    <field x="3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dataFields count="1">
    <dataField name="Summer av melkeleveranse" fld="5" baseField="0" baseItem="0"/>
  </dataFields>
  <formats count="1">
    <format dxfId="23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97388D-2824-4027-B5BE-9BD9188F7884}" name="Pivottabell1" cacheId="361" applyNumberFormats="0" applyBorderFormats="0" applyFontFormats="0" applyPatternFormats="0" applyAlignmentFormats="0" applyWidthHeightFormats="1" dataCaption="Verdier" grandTotalCaption="Sum melkemengde" updatedVersion="7" minRefreshableVersion="3" colGrandTotals="0" itemPrintTitles="1" createdVersion="7" indent="0" compact="0" outline="1" outlineData="1" compactData="0" multipleFieldFilters="0">
  <location ref="M4" firstHeaderRow="0" firstDataRow="0" firstDataCol="0" rowPageCount="1" colPageCount="1"/>
  <pivotFields count="7">
    <pivotField compact="0" multipleItemSelectionAllowed="1" showAll="0" defaultSubtotal="0">
      <items count="9">
        <item m="1" x="8"/>
        <item m="1" x="7"/>
        <item x="0"/>
        <item x="1"/>
        <item x="2"/>
        <item x="3"/>
        <item x="4"/>
        <item x="5"/>
        <item x="6"/>
      </items>
    </pivotField>
    <pivotField compact="0" showAll="0" defaultSubtotal="0">
      <items count="51">
        <item m="1" x="46"/>
        <item m="1" x="38"/>
        <item m="1" x="44"/>
        <item m="1" x="42"/>
        <item m="1" x="43"/>
        <item m="1" x="48"/>
        <item m="1" x="50"/>
        <item m="1" x="47"/>
        <item m="1" x="49"/>
        <item m="1" x="39"/>
        <item m="1" x="40"/>
        <item m="1" x="45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Page" compact="0" multipleItemSelectionAllowed="1" showAll="0" defaultSubtotal="0">
      <items count="38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</items>
    </pivotField>
    <pivotField compact="0" showAll="0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numFmtId="3" showAll="0" defaultSubtotal="0"/>
    <pivotField compact="0" numFmtId="3" showAll="0" defaultSubtotal="0"/>
    <pivotField compact="0" numFmtId="3" showAll="0" defaultSubtotal="0"/>
  </pivotFields>
  <pageFields count="1">
    <pageField fld="2" hier="-1"/>
  </pageFields>
  <formats count="1">
    <format dxfId="23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030757-480C-4585-9840-747A78A8D118}" name="Pivottabell10" cacheId="363" applyNumberFormats="0" applyBorderFormats="0" applyFontFormats="0" applyPatternFormats="0" applyAlignmentFormats="0" applyWidthHeightFormats="1" dataCaption="Verdier" grandTotalCaption="Gj.snitt alle kom." tag="811c84a8-fe2b-446b-86b5-ceabd42b1728" updatedVersion="7" minRefreshableVersion="3" subtotalHiddenItems="1" colGrandTotals="0" itemPrintTitles="1" createdVersion="7" indent="0" outline="1" outlineData="1" multipleFieldFilters="0" rowHeaderCaption="Kommune">
  <location ref="Q4" firstHeaderRow="0" firstDataRow="0" firstDataCol="0" rowPageCount="1" colPageCount="1"/>
  <pivotFields count="1">
    <pivotField axis="axisPage" allDrilled="1" subtotalTop="0" showAll="0" dataSourceSort="1" defaultSubtotal="0" defaultAttributeDrillState="1">
      <items count="1">
        <item x="0"/>
      </items>
    </pivotField>
  </pivotFields>
  <pageFields count="1">
    <pageField fld="0" hier="0" name="[Tab_base].[Region].[All]" cap="All"/>
  </pageFields>
  <formats count="1">
    <format dxfId="228">
      <pivotArea outline="0" collapsedLevelsAreSubtotals="1" fieldPosition="0"/>
    </format>
  </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9812AE-C8C7-4295-BCB1-1AB6F10A68CE}" name="Pivottabell9" cacheId="362" applyNumberFormats="0" applyBorderFormats="0" applyFontFormats="0" applyPatternFormats="0" applyAlignmentFormats="0" applyWidthHeightFormats="1" dataCaption="Verdier" grandTotalCaption="Gj.snitt alle kom." tag="811c84a8-fe2b-446b-86b5-ceabd42b1728" updatedVersion="7" minRefreshableVersion="3" subtotalHiddenItems="1" colGrandTotals="0" itemPrintTitles="1" createdVersion="7" indent="0" compact="0" outline="1" outlineData="1" compactData="0" multipleFieldFilters="0" rowHeaderCaption="Kommune">
  <location ref="B12:AD59" firstHeaderRow="1" firstDataRow="2" firstDataCol="2"/>
  <pivotFields count="4">
    <pivotField axis="axisCol" compact="0" allDrilled="1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allDrilled="1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compact="0" showAll="0" defaultSubtotal="0"/>
    <pivotField axis="axisRow" compact="0" allDrilled="1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2">
    <field x="1"/>
    <field x="3"/>
  </rowFields>
  <rowItems count="46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"/>
    </i>
    <i r="1">
      <x v="25"/>
    </i>
    <i>
      <x v="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6"/>
    </i>
    <i r="1">
      <x v="32"/>
    </i>
    <i r="1">
      <x v="33"/>
    </i>
    <i r="1">
      <x v="34"/>
    </i>
    <i r="1">
      <x v="35"/>
    </i>
    <i r="1">
      <x v="36"/>
    </i>
    <i r="1">
      <x v="37"/>
    </i>
    <i t="grand">
      <x/>
    </i>
  </rowItems>
  <colFields count="1">
    <field x="0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dataFields count="1">
    <dataField fld="2" subtotal="count" baseField="0" baseItem="0" numFmtId="1"/>
  </dataFields>
  <formats count="1">
    <format dxfId="229">
      <pivotArea outline="0" collapsedLevelsAreSubtotals="1" fieldPosition="0"/>
    </format>
  </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2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0E9835-CA63-44C8-AF9D-C295F57C8F75}" name="Pivottabell5" cacheId="370" applyNumberFormats="0" applyBorderFormats="0" applyFontFormats="0" applyPatternFormats="0" applyAlignmentFormats="0" applyWidthHeightFormats="1" dataCaption="Verdier" tag="6b9aa1b7-9323-4207-a833-f21abf9d4330" updatedVersion="7" minRefreshableVersion="3" rowGrandTotals="0" colGrandTotals="0" itemPrintTitles="1" createdVersion="7" indent="0" outline="1" outlineData="1" multipleFieldFilters="0" chartFormat="13" rowHeaderCaption="År">
  <location ref="L45:S73" firstHeaderRow="1" firstDataRow="2" firstDataCol="1"/>
  <pivotFields count="3"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" baseField="0" baseItem="0" numFmtId="9"/>
  </dataFields>
  <formats count="8">
    <format dxfId="177">
      <pivotArea outline="0" collapsedLevelsAreSubtotals="1" fieldPosition="0"/>
    </format>
    <format dxfId="176">
      <pivotArea field="0" type="button" dataOnly="0" labelOnly="1" outline="0" axis="axisRow" fieldPosition="0"/>
    </format>
    <format dxfId="175">
      <pivotArea type="topRight" dataOnly="0" labelOnly="1" outline="0" fieldPosition="0"/>
    </format>
    <format dxfId="174">
      <pivotArea dataOnly="0" labelOnly="1" fieldPosition="0">
        <references count="1">
          <reference field="0" count="0"/>
        </references>
      </pivotArea>
    </format>
    <format dxfId="173">
      <pivotArea outline="0" fieldPosition="0">
        <references count="1">
          <reference field="4294967294" count="1">
            <x v="0"/>
          </reference>
        </references>
      </pivotArea>
    </format>
    <format dxfId="172">
      <pivotArea outline="0" collapsedLevelsAreSubtotals="1" fieldPosition="0"/>
    </format>
    <format dxfId="171">
      <pivotArea field="0" type="button" dataOnly="0" labelOnly="1" outline="0" axis="axisRow" fieldPosition="0"/>
    </format>
    <format dxfId="170">
      <pivotArea dataOnly="0" labelOnly="1" fieldPosition="0">
        <references count="1">
          <reference field="2" count="0"/>
        </references>
      </pivotArea>
    </format>
  </formats>
  <chartFormats count="49"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5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5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5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5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5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5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5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BE9F7C-D2E1-40E2-BE6C-9657A9270046}" name="Pivottabell7" cacheId="364" applyNumberFormats="0" applyBorderFormats="0" applyFontFormats="0" applyPatternFormats="0" applyAlignmentFormats="0" applyWidthHeightFormats="1" dataCaption="Verdier" tag="6b9aa1b7-9323-4207-a833-f21abf9d4330" updatedVersion="7" minRefreshableVersion="3" rowGrandTotals="0" colGrandTotals="0" itemPrintTitles="1" createdVersion="7" indent="0" outline="1" outlineData="1" multipleFieldFilters="0" chartFormat="15" rowHeaderCaption="År">
  <location ref="V45:AC73" firstHeaderRow="1" firstDataRow="2" firstDataCol="1"/>
  <pivotFields count="3">
    <pivotField axis="axisRow" allDrilled="1" subtotalTop="0" showAll="0" dataSourceSort="1" defaultSubtotal="0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OfRow" baseField="0" baseItem="0" numFmtId="9"/>
  </dataFields>
  <formats count="8">
    <format dxfId="185">
      <pivotArea outline="0" collapsedLevelsAreSubtotals="1" fieldPosition="0"/>
    </format>
    <format dxfId="184">
      <pivotArea field="0" type="button" dataOnly="0" labelOnly="1" outline="0" axis="axisRow" fieldPosition="0"/>
    </format>
    <format dxfId="183">
      <pivotArea type="topRight" dataOnly="0" labelOnly="1" outline="0" fieldPosition="0"/>
    </format>
    <format dxfId="182">
      <pivotArea dataOnly="0" labelOnly="1" fieldPosition="0">
        <references count="1">
          <reference field="0" count="0"/>
        </references>
      </pivotArea>
    </format>
    <format dxfId="181">
      <pivotArea field="0" type="button" dataOnly="0" labelOnly="1" outline="0" axis="axisRow" fieldPosition="0"/>
    </format>
    <format dxfId="180">
      <pivotArea dataOnly="0" labelOnly="1" fieldPosition="0">
        <references count="1">
          <reference field="2" count="0"/>
        </references>
      </pivotArea>
    </format>
    <format dxfId="179">
      <pivotArea outline="0" fieldPosition="0">
        <references count="1">
          <reference field="4294967294" count="1">
            <x v="0"/>
          </reference>
        </references>
      </pivotArea>
    </format>
    <format dxfId="178">
      <pivotArea outline="0" collapsedLevelsAreSubtotals="1" fieldPosition="0"/>
    </format>
  </formats>
  <chartFormats count="34">
    <chartFormat chart="1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4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4" format="55">
      <pivotArea type="data" outline="0" fieldPosition="0">
        <references count="3">
          <reference field="4294967294" count="1" selected="0">
            <x v="0"/>
          </reference>
          <reference field="0" count="1" selected="0">
            <x v="23"/>
          </reference>
          <reference field="2" count="1" selected="0">
            <x v="0"/>
          </reference>
        </references>
      </pivotArea>
    </chartFormat>
    <chartFormat chart="14" format="56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0"/>
          </reference>
        </references>
      </pivotArea>
    </chartFormat>
    <chartFormat chart="14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4" format="58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14" format="59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1"/>
          </reference>
        </references>
      </pivotArea>
    </chartFormat>
    <chartFormat chart="14" format="60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1"/>
          </reference>
        </references>
      </pivotArea>
    </chartFormat>
    <chartFormat chart="14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4" format="62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2"/>
          </reference>
        </references>
      </pivotArea>
    </chartFormat>
    <chartFormat chart="14" format="63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2"/>
          </reference>
        </references>
      </pivotArea>
    </chartFormat>
    <chartFormat chart="14" format="64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2"/>
          </reference>
        </references>
      </pivotArea>
    </chartFormat>
    <chartFormat chart="14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4" format="66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3"/>
          </reference>
        </references>
      </pivotArea>
    </chartFormat>
    <chartFormat chart="14" format="67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3"/>
          </reference>
        </references>
      </pivotArea>
    </chartFormat>
    <chartFormat chart="14" format="68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3"/>
          </reference>
        </references>
      </pivotArea>
    </chartFormat>
    <chartFormat chart="14" format="6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4" format="70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4"/>
          </reference>
        </references>
      </pivotArea>
    </chartFormat>
    <chartFormat chart="14" format="71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2" count="1" selected="0">
            <x v="4"/>
          </reference>
        </references>
      </pivotArea>
    </chartFormat>
    <chartFormat chart="14" format="72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4"/>
          </reference>
        </references>
      </pivotArea>
    </chartFormat>
    <chartFormat chart="14" format="7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4" format="74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5"/>
          </reference>
        </references>
      </pivotArea>
    </chartFormat>
    <chartFormat chart="14" format="75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5"/>
          </reference>
        </references>
      </pivotArea>
    </chartFormat>
    <chartFormat chart="14" format="76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5"/>
          </reference>
        </references>
      </pivotArea>
    </chartFormat>
    <chartFormat chart="14" format="7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4" format="78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6"/>
          </reference>
        </references>
      </pivotArea>
    </chartFormat>
    <chartFormat chart="14" format="79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6"/>
          </reference>
        </references>
      </pivotArea>
    </chartFormat>
    <chartFormat chart="14" format="80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" xr10:uid="{540B85A6-B318-4EE1-8A47-221053E21A25}" sourceName="Region">
  <pivotTables>
    <pivotTable tabId="26" name="Pivottabell6"/>
    <pivotTable tabId="26" name="Pivottabell7"/>
  </pivotTables>
  <data>
    <tabular pivotCacheId="807072749">
      <items count="9">
        <i x="4" s="1"/>
        <i x="1" s="1"/>
        <i x="2" s="1"/>
        <i x="3" s="1"/>
        <i x="0" s="1"/>
        <i x="5" s="1"/>
        <i x="6" s="1"/>
        <i x="8" s="1" nd="1"/>
        <i x="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5" xr10:uid="{11F24A12-D8D8-4D70-AA03-CADCAD72DF6D}" sourceName="[Tab_base].[Region]">
  <pivotTables>
    <pivotTable tabId="47" name="Pivottabell11"/>
    <pivotTable tabId="47" name="Pivottabell12"/>
    <pivotTable tabId="47" name="Pivottabell13"/>
  </pivotTables>
  <data>
    <olap pivotCacheId="1794300440">
      <levels count="2">
        <level uniqueName="[Tab_base].[Region].[(All)]" sourceCaption="(All)" count="0"/>
        <level uniqueName="[Tab_base].[Region].[Region]" sourceCaption="Region" count="7">
          <ranges>
            <range startItem="0">
              <i n="[Tab_base].[Region].&amp;[Inn-Trøndelag]" c="Inn-Trøndelag"/>
              <i n="[Tab_base].[Region].&amp;[Fosenregionen]" c="Fosenregionen" nd="1"/>
              <i n="[Tab_base].[Region].&amp;[Namdalsregionen]" c="Namdalsregionen" nd="1"/>
              <i n="[Tab_base].[Region].&amp;[Orkdalsregionen]" c="Orkdalsregionen" nd="1"/>
              <i n="[Tab_base].[Region].&amp;[Trondheim]" c="Trondheim" nd="1"/>
              <i n="[Tab_base].[Region].&amp;[Trøndelag Sør]" c="Trøndelag Sør" nd="1"/>
              <i n="[Tab_base].[Region].&amp;[Værnesregionen]" c="Værnesregionen" nd="1"/>
            </range>
          </ranges>
        </level>
      </levels>
      <selections count="1">
        <selection n="[Tab_base].[Region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2" xr10:uid="{E7B4018A-7353-475F-822C-22412E0B119D}" sourceName="[Tab_base].[kommune]">
  <pivotTables>
    <pivotTable tabId="47" name="Pivottabell11"/>
    <pivotTable tabId="47" name="Pivottabell12"/>
    <pivotTable tabId="47" name="Pivottabell13"/>
  </pivotTables>
  <data>
    <olap pivotCacheId="1794300440">
      <levels count="2">
        <level uniqueName="[Tab_base].[kommune].[(All)]" sourceCaption="(All)" count="0"/>
        <level uniqueName="[Tab_base].[kommune].[kommune]" sourceCaption="kommune" count="38">
          <ranges>
            <range startItem="0">
              <i n="[Tab_base].[kommune].&amp;[Flatanger]" c="Flatanger"/>
              <i n="[Tab_base].[kommune].&amp;[Frosta]" c="Frosta"/>
              <i n="[Tab_base].[kommune].&amp;[Frøya]" c="Frøya"/>
              <i n="[Tab_base].[kommune].&amp;[Grong]" c="Grong"/>
              <i n="[Tab_base].[kommune].&amp;[Heim]" c="Heim"/>
              <i n="[Tab_base].[kommune].&amp;[Hitra]" c="Hitra"/>
              <i n="[Tab_base].[kommune].&amp;[Holtålen]" c="Holtålen"/>
              <i n="[Tab_base].[kommune].&amp;[Høylandet]" c="Høylandet"/>
              <i n="[Tab_base].[kommune].&amp;[Inderøy]" c="Inderøy"/>
              <i n="[Tab_base].[kommune].&amp;[Indre Fosen]" c="Indre Fosen"/>
              <i n="[Tab_base].[kommune].&amp;[Leka]" c="Leka"/>
              <i n="[Tab_base].[kommune].&amp;[Levanger]" c="Levanger"/>
              <i n="[Tab_base].[kommune].&amp;[Lierne]" c="Lierne"/>
              <i n="[Tab_base].[kommune].&amp;[Malvik]" c="Malvik"/>
              <i n="[Tab_base].[kommune].&amp;[Melhus]" c="Melhus"/>
              <i n="[Tab_base].[kommune].&amp;[Meråker]" c="Meråker"/>
              <i n="[Tab_base].[kommune].&amp;[Midtre Gauldal]" c="Midtre Gauldal"/>
              <i n="[Tab_base].[kommune].&amp;[Namskogan]" c="Namskogan"/>
              <i n="[Tab_base].[kommune].&amp;[Namsos]" c="Namsos"/>
              <i n="[Tab_base].[kommune].&amp;[Nærøysund]" c="Nærøysund"/>
              <i n="[Tab_base].[kommune].&amp;[Oppdal]" c="Oppdal"/>
              <i n="[Tab_base].[kommune].&amp;[Orkland]" c="Orkland"/>
              <i n="[Tab_base].[kommune].&amp;[Osen]" c="Osen"/>
              <i n="[Tab_base].[kommune].&amp;[Overhalla]" c="Overhalla"/>
              <i n="[Tab_base].[kommune].&amp;[Rennebu]" c="Rennebu"/>
              <i n="[Tab_base].[kommune].&amp;[Rindal]" c="Rindal"/>
              <i n="[Tab_base].[kommune].&amp;[Røros]" c="Røros"/>
              <i n="[Tab_base].[kommune].&amp;[Røyrvik]" c="Røyrvik"/>
              <i n="[Tab_base].[kommune].&amp;[Selbu]" c="Selbu"/>
              <i n="[Tab_base].[kommune].&amp;[Skaun]" c="Skaun"/>
              <i n="[Tab_base].[kommune].&amp;[Snåsa]" c="Snåsa"/>
              <i n="[Tab_base].[kommune].&amp;[Steinkjer]" c="Steinkjer"/>
              <i n="[Tab_base].[kommune].&amp;[Stjørdal]" c="Stjørdal"/>
              <i n="[Tab_base].[kommune].&amp;[Trondheim]" c="Trondheim"/>
              <i n="[Tab_base].[kommune].&amp;[Tydal]" c="Tydal"/>
              <i n="[Tab_base].[kommune].&amp;[Verdal]" c="Verdal"/>
              <i n="[Tab_base].[kommune].&amp;[Ørland]" c="Ørland"/>
              <i n="[Tab_base].[kommune].&amp;[Åfjord]" c="Åfjord"/>
            </range>
          </ranges>
        </level>
      </levels>
      <selections count="1">
        <selection n="[Tab_base].[kommune].&amp;[Levanger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3" xr10:uid="{AB393FA2-10E5-47A3-B016-9272EA52A0D1}" sourceName="kommune">
  <pivotTables>
    <pivotTable tabId="27" name="Pivottabell7"/>
    <pivotTable tabId="27" name="Pivottabell1"/>
  </pivotTables>
  <data>
    <tabular pivotCacheId="807072749">
      <items count="38">
        <i x="27" s="1"/>
        <i x="17" s="1"/>
        <i x="3" s="1"/>
        <i x="24" s="1"/>
        <i x="31" s="1"/>
        <i x="32" s="1"/>
        <i x="8" s="1"/>
        <i x="25" s="1"/>
        <i x="29" s="1"/>
        <i x="30" s="1"/>
        <i x="28" s="1"/>
        <i x="18" s="1"/>
        <i x="21" s="1"/>
        <i x="12" s="1"/>
        <i x="10" s="1"/>
        <i x="15" s="1"/>
        <i x="9" s="1"/>
        <i x="23" s="1"/>
        <i x="2" s="1"/>
        <i x="36" s="1"/>
        <i x="5" s="1"/>
        <i x="35" s="1"/>
        <i x="4" s="1"/>
        <i x="26" s="1"/>
        <i x="6" s="1"/>
        <i x="37" s="1"/>
        <i x="7" s="1"/>
        <i x="22" s="1"/>
        <i x="13" s="1"/>
        <i x="11" s="1"/>
        <i x="20" s="1"/>
        <i x="1" s="1"/>
        <i x="16" s="1"/>
        <i x="0" s="1"/>
        <i x="14" s="1"/>
        <i x="19" s="1"/>
        <i x="33" s="1"/>
        <i x="3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1" xr10:uid="{D4FA2D13-7079-4A2C-B961-245C9EEDBEA1}" sourceName="Region">
  <pivotTables>
    <pivotTable tabId="27" name="Pivottabell7"/>
    <pivotTable tabId="27" name="Pivottabell8"/>
    <pivotTable tabId="27" name="Pivottabell1"/>
  </pivotTables>
  <data>
    <tabular pivotCacheId="807072749">
      <items count="9">
        <i x="4" s="1"/>
        <i x="1" s="1"/>
        <i x="2" s="1"/>
        <i x="3" s="1"/>
        <i x="0" s="1"/>
        <i x="5" s="1"/>
        <i x="6" s="1"/>
        <i x="8" s="1" nd="1"/>
        <i x="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2" xr10:uid="{258B0466-72E0-4F1F-B9ED-6D1D886A5E07}" sourceName="[Tab_base].[Region]">
  <pivotTables>
    <pivotTable tabId="30" name="Pivottabell9"/>
    <pivotTable tabId="30" name="Pivottabell10"/>
  </pivotTables>
  <data>
    <olap pivotCacheId="663979672">
      <levels count="2">
        <level uniqueName="[Tab_base].[Region].[(All)]" sourceCaption="(All)" count="0"/>
        <level uniqueName="[Tab_base].[Region].[Region]" sourceCaption="Region" count="7">
          <ranges>
            <range startItem="0">
              <i n="[Tab_base].[Region].&amp;[Fosenregionen]" c="Fosenregionen"/>
              <i n="[Tab_base].[Region].&amp;[Inn-Trøndelag]" c="Inn-Trøndelag"/>
              <i n="[Tab_base].[Region].&amp;[Namdalsregionen]" c="Namdalsregionen"/>
              <i n="[Tab_base].[Region].&amp;[Orkdalsregionen]" c="Orkdalsregionen"/>
              <i n="[Tab_base].[Region].&amp;[Trondheim]" c="Trondheim"/>
              <i n="[Tab_base].[Region].&amp;[Trøndelag Sør]" c="Trøndelag Sør"/>
              <i n="[Tab_base].[Region].&amp;[Værnesregionen]" c="Værnesregionen"/>
            </range>
          </ranges>
        </level>
      </levels>
      <selections count="1">
        <selection n="[Tab_base].[Region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" xr10:uid="{B8DC076F-A52C-446F-9008-43584A8342D0}" sourceName="[Tab_base].[år]">
  <pivotTables>
    <pivotTable tabId="34" name="Pivottabell12"/>
    <pivotTable tabId="34" name="Pivottabell13"/>
    <pivotTable tabId="34" name="Pivottabell14"/>
    <pivotTable tabId="34" name="Pivottabell16"/>
    <pivotTable tabId="34" name="Pivottabell17"/>
    <pivotTable tabId="34" name="Pivottabell18"/>
  </pivotTables>
  <data>
    <olap pivotCacheId="1646642316">
      <levels count="2">
        <level uniqueName="[Tab_base].[år].[(All)]" sourceCaption="(All)" count="0"/>
        <level uniqueName="[Tab_base].[år].[år]" sourceCaption="år" count="27">
          <ranges>
            <range startItem="0">
              <i n="[Tab_base].[år].&amp;[1995]" c="1995"/>
              <i n="[Tab_base].[år].&amp;[1996]" c="1996"/>
              <i n="[Tab_base].[år].&amp;[1997]" c="1997"/>
              <i n="[Tab_base].[år].&amp;[1998]" c="1998"/>
              <i n="[Tab_base].[år].&amp;[1999]" c="1999"/>
              <i n="[Tab_base].[år].&amp;[2000]" c="2000"/>
              <i n="[Tab_base].[år].&amp;[2001]" c="2001"/>
              <i n="[Tab_base].[år].&amp;[2002]" c="2002"/>
              <i n="[Tab_base].[år].&amp;[2003]" c="2003"/>
              <i n="[Tab_base].[år].&amp;[2004]" c="2004"/>
              <i n="[Tab_base].[år].&amp;[2005]" c="2005"/>
              <i n="[Tab_base].[år].&amp;[2006]" c="2006"/>
              <i n="[Tab_base].[år].&amp;[2007]" c="2007"/>
              <i n="[Tab_base].[år].&amp;[2008]" c="2008"/>
              <i n="[Tab_base].[år].&amp;[2009]" c="2009"/>
              <i n="[Tab_base].[år].&amp;[2010]" c="2010"/>
              <i n="[Tab_base].[år].&amp;[2011]" c="2011"/>
              <i n="[Tab_base].[år].&amp;[2012]" c="2012"/>
              <i n="[Tab_base].[år].&amp;[2013]" c="2013"/>
              <i n="[Tab_base].[år].&amp;[2014]" c="2014"/>
              <i n="[Tab_base].[år].&amp;[2015]" c="2015"/>
              <i n="[Tab_base].[år].&amp;[2016]" c="2016"/>
              <i n="[Tab_base].[år].&amp;[2017]" c="2017"/>
              <i n="[Tab_base].[år].&amp;[2018]" c="2018"/>
              <i n="[Tab_base].[år].&amp;[2019]" c="2019"/>
              <i n="[Tab_base].[år].&amp;[2020]" c="2020"/>
              <i n="[Tab_base].[år].&amp;[2021]" c="2021"/>
            </range>
          </ranges>
        </level>
      </levels>
      <selections count="1">
        <selection n="[Tab_base].[år].&amp;[2021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3" xr10:uid="{A30996E0-D11C-4F35-917E-FB3FF00020B7}" sourceName="[Tab_base].[Region]">
  <pivotTables>
    <pivotTable tabId="34" name="Pivottabell12"/>
    <pivotTable tabId="34" name="Pivottabell13"/>
    <pivotTable tabId="34" name="Pivottabell14"/>
    <pivotTable tabId="34" name="Pivottabell16"/>
    <pivotTable tabId="34" name="Pivottabell17"/>
    <pivotTable tabId="34" name="Pivottabell18"/>
  </pivotTables>
  <data>
    <olap pivotCacheId="1646642316">
      <levels count="2">
        <level uniqueName="[Tab_base].[Region].[(All)]" sourceCaption="(All)" count="0"/>
        <level uniqueName="[Tab_base].[Region].[Region]" sourceCaption="Region" count="7">
          <ranges>
            <range startItem="0">
              <i n="[Tab_base].[Region].&amp;[Fosenregionen]" c="Fosenregionen"/>
              <i n="[Tab_base].[Region].&amp;[Inn-Trøndelag]" c="Inn-Trøndelag"/>
              <i n="[Tab_base].[Region].&amp;[Namdalsregionen]" c="Namdalsregionen"/>
              <i n="[Tab_base].[Region].&amp;[Orkdalsregionen]" c="Orkdalsregionen"/>
              <i n="[Tab_base].[Region].&amp;[Trondheim]" c="Trondheim"/>
              <i n="[Tab_base].[Region].&amp;[Trøndelag Sør]" c="Trøndelag Sør"/>
              <i n="[Tab_base].[Region].&amp;[Værnesregionen]" c="Værnesregionen"/>
            </range>
          </ranges>
        </level>
      </levels>
      <selections count="1">
        <selection n="[Tab_base].[Region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6EF45272-615B-4686-8EF5-70317F2DE08A}" sourceName="[Tab_base].[kommune]">
  <pivotTables>
    <pivotTable tabId="34" name="Pivottabell12"/>
    <pivotTable tabId="34" name="Pivottabell13"/>
    <pivotTable tabId="34" name="Pivottabell14"/>
    <pivotTable tabId="34" name="Pivottabell16"/>
    <pivotTable tabId="34" name="Pivottabell17"/>
    <pivotTable tabId="34" name="Pivottabell18"/>
  </pivotTables>
  <data>
    <olap pivotCacheId="1646642316">
      <levels count="2">
        <level uniqueName="[Tab_base].[kommune].[(All)]" sourceCaption="(All)" count="0"/>
        <level uniqueName="[Tab_base].[kommune].[kommune]" sourceCaption="kommune" count="38">
          <ranges>
            <range startItem="0">
              <i n="[Tab_base].[kommune].&amp;[Flatanger]" c="Flatanger"/>
              <i n="[Tab_base].[kommune].&amp;[Frosta]" c="Frosta"/>
              <i n="[Tab_base].[kommune].&amp;[Frøya]" c="Frøya"/>
              <i n="[Tab_base].[kommune].&amp;[Grong]" c="Grong"/>
              <i n="[Tab_base].[kommune].&amp;[Heim]" c="Heim"/>
              <i n="[Tab_base].[kommune].&amp;[Hitra]" c="Hitra"/>
              <i n="[Tab_base].[kommune].&amp;[Holtålen]" c="Holtålen"/>
              <i n="[Tab_base].[kommune].&amp;[Høylandet]" c="Høylandet"/>
              <i n="[Tab_base].[kommune].&amp;[Inderøy]" c="Inderøy"/>
              <i n="[Tab_base].[kommune].&amp;[Indre Fosen]" c="Indre Fosen"/>
              <i n="[Tab_base].[kommune].&amp;[Leka]" c="Leka"/>
              <i n="[Tab_base].[kommune].&amp;[Levanger]" c="Levanger"/>
              <i n="[Tab_base].[kommune].&amp;[Lierne]" c="Lierne"/>
              <i n="[Tab_base].[kommune].&amp;[Malvik]" c="Malvik"/>
              <i n="[Tab_base].[kommune].&amp;[Melhus]" c="Melhus"/>
              <i n="[Tab_base].[kommune].&amp;[Meråker]" c="Meråker"/>
              <i n="[Tab_base].[kommune].&amp;[Midtre Gauldal]" c="Midtre Gauldal"/>
              <i n="[Tab_base].[kommune].&amp;[Namskogan]" c="Namskogan"/>
              <i n="[Tab_base].[kommune].&amp;[Namsos]" c="Namsos"/>
              <i n="[Tab_base].[kommune].&amp;[Nærøysund]" c="Nærøysund"/>
              <i n="[Tab_base].[kommune].&amp;[Oppdal]" c="Oppdal"/>
              <i n="[Tab_base].[kommune].&amp;[Orkland]" c="Orkland"/>
              <i n="[Tab_base].[kommune].&amp;[Osen]" c="Osen"/>
              <i n="[Tab_base].[kommune].&amp;[Overhalla]" c="Overhalla"/>
              <i n="[Tab_base].[kommune].&amp;[Rennebu]" c="Rennebu"/>
              <i n="[Tab_base].[kommune].&amp;[Rindal]" c="Rindal"/>
              <i n="[Tab_base].[kommune].&amp;[Røros]" c="Røros"/>
              <i n="[Tab_base].[kommune].&amp;[Røyrvik]" c="Røyrvik"/>
              <i n="[Tab_base].[kommune].&amp;[Selbu]" c="Selbu"/>
              <i n="[Tab_base].[kommune].&amp;[Skaun]" c="Skaun"/>
              <i n="[Tab_base].[kommune].&amp;[Snåsa]" c="Snåsa"/>
              <i n="[Tab_base].[kommune].&amp;[Steinkjer]" c="Steinkjer"/>
              <i n="[Tab_base].[kommune].&amp;[Stjørdal]" c="Stjørdal"/>
              <i n="[Tab_base].[kommune].&amp;[Trondheim]" c="Trondheim"/>
              <i n="[Tab_base].[kommune].&amp;[Tydal]" c="Tydal"/>
              <i n="[Tab_base].[kommune].&amp;[Verdal]" c="Verdal"/>
              <i n="[Tab_base].[kommune].&amp;[Ørland]" c="Ørland"/>
              <i n="[Tab_base].[kommune].&amp;[Åfjord]" c="Åfjord"/>
            </range>
          </ranges>
        </level>
      </levels>
      <selections count="1">
        <selection n="[Tab_base].[kommune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41" xr10:uid="{093D81B9-9A65-4135-9FB9-0DC919F4922F}" sourceName="[Tab_base].[Region]">
  <pivotTables>
    <pivotTable tabId="39" name="Pivottabell7"/>
    <pivotTable tabId="39" name="Pivottabell4"/>
    <pivotTable tabId="39" name="Pivottabell5"/>
    <pivotTable tabId="39" name="Pivottabell11"/>
    <pivotTable tabId="39" name="Pivottabell6"/>
    <pivotTable tabId="39" name="Pivottabell8"/>
    <pivotTable tabId="39" name="Pivottabell9"/>
  </pivotTables>
  <data>
    <olap pivotCacheId="1794300440">
      <levels count="2">
        <level uniqueName="[Tab_base].[Region].[(All)]" sourceCaption="(All)" count="0"/>
        <level uniqueName="[Tab_base].[Region].[Region]" sourceCaption="Region" count="7">
          <ranges>
            <range startItem="0">
              <i n="[Tab_base].[Region].&amp;[Fosenregionen]" c="Fosenregionen"/>
              <i n="[Tab_base].[Region].&amp;[Inn-Trøndelag]" c="Inn-Trøndelag"/>
              <i n="[Tab_base].[Region].&amp;[Namdalsregionen]" c="Namdalsregionen"/>
              <i n="[Tab_base].[Region].&amp;[Orkdalsregionen]" c="Orkdalsregionen"/>
              <i n="[Tab_base].[Region].&amp;[Trondheim]" c="Trondheim"/>
              <i n="[Tab_base].[Region].&amp;[Trøndelag Sør]" c="Trøndelag Sør"/>
              <i n="[Tab_base].[Region].&amp;[Værnesregionen]" c="Værnesregionen"/>
            </range>
          </ranges>
        </level>
      </levels>
      <selections count="1">
        <selection n="[Tab_base].[Region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4" xr10:uid="{6E03D89F-47E7-4024-9725-6C3CC2495D0B}" sourceName="[Tab_base].[Region]">
  <pivotTables>
    <pivotTable tabId="47" name="Pivottabell8"/>
    <pivotTable tabId="47" name="Pivottabell9"/>
    <pivotTable tabId="47" name="Pivottabell10"/>
    <pivotTable tabId="47" name="Pivottabell14"/>
    <pivotTable tabId="47" name="Pivottabell15"/>
    <pivotTable tabId="47" name="Pivottabell16"/>
  </pivotTables>
  <data>
    <olap pivotCacheId="1794300440">
      <levels count="2">
        <level uniqueName="[Tab_base].[Region].[(All)]" sourceCaption="(All)" count="0"/>
        <level uniqueName="[Tab_base].[Region].[Region]" sourceCaption="Region" count="7">
          <ranges>
            <range startItem="0">
              <i n="[Tab_base].[Region].&amp;[Trøndelag Sør]" c="Trøndelag Sør"/>
              <i n="[Tab_base].[Region].&amp;[Fosenregionen]" c="Fosenregionen" nd="1"/>
              <i n="[Tab_base].[Region].&amp;[Inn-Trøndelag]" c="Inn-Trøndelag" nd="1"/>
              <i n="[Tab_base].[Region].&amp;[Namdalsregionen]" c="Namdalsregionen" nd="1"/>
              <i n="[Tab_base].[Region].&amp;[Orkdalsregionen]" c="Orkdalsregionen" nd="1"/>
              <i n="[Tab_base].[Region].&amp;[Trondheim]" c="Trondheim" nd="1"/>
              <i n="[Tab_base].[Region].&amp;[Værnesregionen]" c="Værnesregionen" nd="1"/>
            </range>
          </ranges>
        </level>
      </levels>
      <selections count="1">
        <selection n="[Tab_base].[Region].&amp;[Trøndelag Sør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" xr10:uid="{D4B9C15E-6278-43E3-93D6-FEF3AB002E6B}" sourceName="[Tab_base].[kommune]">
  <pivotTables>
    <pivotTable tabId="47" name="Pivottabell8"/>
    <pivotTable tabId="47" name="Pivottabell9"/>
    <pivotTable tabId="47" name="Pivottabell10"/>
    <pivotTable tabId="47" name="Pivottabell14"/>
    <pivotTable tabId="47" name="Pivottabell15"/>
    <pivotTable tabId="47" name="Pivottabell16"/>
  </pivotTables>
  <data>
    <olap pivotCacheId="1794300440">
      <levels count="2">
        <level uniqueName="[Tab_base].[kommune].[(All)]" sourceCaption="(All)" count="0"/>
        <level uniqueName="[Tab_base].[kommune].[kommune]" sourceCaption="kommune" count="38">
          <ranges>
            <range startItem="0">
              <i n="[Tab_base].[kommune].&amp;[Holtålen]" c="Holtålen"/>
              <i n="[Tab_base].[kommune].&amp;[Melhus]" c="Melhus"/>
              <i n="[Tab_base].[kommune].&amp;[Midtre Gauldal]" c="Midtre Gauldal"/>
              <i n="[Tab_base].[kommune].&amp;[Oppdal]" c="Oppdal"/>
              <i n="[Tab_base].[kommune].&amp;[Rennebu]" c="Rennebu"/>
              <i n="[Tab_base].[kommune].&amp;[Røros]" c="Røros"/>
              <i n="[Tab_base].[kommune].&amp;[Flatanger]" c="Flatanger" nd="1"/>
              <i n="[Tab_base].[kommune].&amp;[Frosta]" c="Frosta" nd="1"/>
              <i n="[Tab_base].[kommune].&amp;[Frøya]" c="Frøya" nd="1"/>
              <i n="[Tab_base].[kommune].&amp;[Grong]" c="Grong" nd="1"/>
              <i n="[Tab_base].[kommune].&amp;[Heim]" c="Heim" nd="1"/>
              <i n="[Tab_base].[kommune].&amp;[Hitra]" c="Hitra" nd="1"/>
              <i n="[Tab_base].[kommune].&amp;[Høylandet]" c="Høylandet" nd="1"/>
              <i n="[Tab_base].[kommune].&amp;[Inderøy]" c="Inderøy" nd="1"/>
              <i n="[Tab_base].[kommune].&amp;[Indre Fosen]" c="Indre Fosen" nd="1"/>
              <i n="[Tab_base].[kommune].&amp;[Leka]" c="Leka" nd="1"/>
              <i n="[Tab_base].[kommune].&amp;[Levanger]" c="Levanger" nd="1"/>
              <i n="[Tab_base].[kommune].&amp;[Lierne]" c="Lierne" nd="1"/>
              <i n="[Tab_base].[kommune].&amp;[Malvik]" c="Malvik" nd="1"/>
              <i n="[Tab_base].[kommune].&amp;[Meråker]" c="Meråker" nd="1"/>
              <i n="[Tab_base].[kommune].&amp;[Namskogan]" c="Namskogan" nd="1"/>
              <i n="[Tab_base].[kommune].&amp;[Namsos]" c="Namsos" nd="1"/>
              <i n="[Tab_base].[kommune].&amp;[Nærøysund]" c="Nærøysund" nd="1"/>
              <i n="[Tab_base].[kommune].&amp;[Orkland]" c="Orkland" nd="1"/>
              <i n="[Tab_base].[kommune].&amp;[Osen]" c="Osen" nd="1"/>
              <i n="[Tab_base].[kommune].&amp;[Overhalla]" c="Overhalla" nd="1"/>
              <i n="[Tab_base].[kommune].&amp;[Rindal]" c="Rindal" nd="1"/>
              <i n="[Tab_base].[kommune].&amp;[Røyrvik]" c="Røyrvik" nd="1"/>
              <i n="[Tab_base].[kommune].&amp;[Selbu]" c="Selbu" nd="1"/>
              <i n="[Tab_base].[kommune].&amp;[Skaun]" c="Skaun" nd="1"/>
              <i n="[Tab_base].[kommune].&amp;[Snåsa]" c="Snåsa" nd="1"/>
              <i n="[Tab_base].[kommune].&amp;[Steinkjer]" c="Steinkjer" nd="1"/>
              <i n="[Tab_base].[kommune].&amp;[Stjørdal]" c="Stjørdal" nd="1"/>
              <i n="[Tab_base].[kommune].&amp;[Trondheim]" c="Trondheim" nd="1"/>
              <i n="[Tab_base].[kommune].&amp;[Tydal]" c="Tydal" nd="1"/>
              <i n="[Tab_base].[kommune].&amp;[Verdal]" c="Verdal" nd="1"/>
              <i n="[Tab_base].[kommune].&amp;[Ørland]" c="Ørland" nd="1"/>
              <i n="[Tab_base].[kommune].&amp;[Åfjord]" c="Åfjord" nd="1"/>
            </range>
          </ranges>
        </level>
      </levels>
      <selections count="1">
        <selection n="[Tab_base].[kommune].&amp;[Rennebu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år" xr10:uid="{537362F5-7744-471A-8E75-C71D213F05C6}" cache="Slicer_år" caption="år" columnCount="3" level="1" style="SlicerStyleOther2" rowHeight="180000"/>
  <slicer name="Region 3" xr10:uid="{AAEB86D9-FD5B-405E-AAE8-82970827E23C}" cache="Slicer_Region3" caption="Region" level="1" style="SlicerStyleLight5" rowHeight="193675"/>
  <slicer name="kommune" xr10:uid="{02F55C91-728D-4BF6-ABB9-8945079FA7D0}" cache="Slicer_kommune" caption="kommune" columnCount="2" level="1" style="SlicerStyleLight5" rowHeight="1800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4" xr10:uid="{B3744371-5273-4A5E-961E-9806CDBC75B3}" cache="Slicer_Region4" caption="Region" level="1" rowHeight="193675"/>
  <slicer name="kommune 1" xr10:uid="{3690B398-334D-4AC2-A1AF-9C4ED26D6A7A}" cache="Slicer_kommune1" caption="kommune" level="1" rowHeight="193675"/>
  <slicer name="Region 5" xr10:uid="{E2539B69-E64D-4A9F-8BAB-95A42EEF3EDE}" cache="Slicer_Region5" caption="Sammenlikngsregion" level="1" style="SlicerStyleLight2" rowHeight="193675"/>
  <slicer name="kommune 2" xr10:uid="{CB341D85-7DEC-4BCF-8822-CF6AE5560BA9}" cache="Slicer_kommune2" caption="Sammenlikningskommune" level="1" style="SlicerStyleLight2" rowHeight="1936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9" xr10:uid="{51F6ADA3-473D-41F1-ACB3-AFC3AB4822B8}" cache="Slicer_Region4" caption="Region" level="1" style="SlicerStyleDark1" rowHeight="180000"/>
  <slicer name="kommune 3" xr10:uid="{2323A2EF-929F-42CE-9B75-451B8F7B1205}" cache="Slicer_kommune1" caption="kommune" columnCount="6" level="1" style="SlicerStyleDark1" rowHeight="180000"/>
  <slicer name="Region 10" xr10:uid="{946E0C3F-F4E7-4BD6-AFDE-A905003A8D2C}" cache="Slicer_Region5" caption="Sammenlikngsregion" level="1" style="SlicerStyleDark2" rowHeight="180000"/>
  <slicer name="kommune 4" xr10:uid="{7B53AC7B-115C-4C96-9E0B-27072AE5478D}" cache="Slicer_kommune2" caption="Sammenlikningskommune" columnCount="6" level="1" style="SlicerStyleDark2" rowHeight="180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F6B32DCB-A121-49CA-8103-AF731A4DBF25}" cache="Slicer_Region" caption="Region" columnCount="7" style="SlicerStyleOther2" rowHeight="180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1" xr10:uid="{9AA5366B-0328-40CD-B6B2-4E516A0FB0CA}" cache="Slicer_Region1" caption="Region" columnCount="7" rowHeight="2160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 5" xr10:uid="{9F1E3085-311A-461F-BCA2-7D4275E5019D}" cache="Slicer_kommune3" caption="kommune" rowHeight="19367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2" xr10:uid="{F755938E-E597-48FE-8921-F05FAB10649C}" cache="Slicer_Region2" caption="Region" columnCount="7" level="1" rowHeight="1800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7" xr10:uid="{3A8A1489-DE68-4C59-ADC8-404B96B96173}" cache="Slicer_Region41" caption="Region" columnCount="7" level="1" rowHeight="1800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8" xr10:uid="{17E071B1-105C-421A-B407-DD7ACFFDC2FD}" cache="Slicer_Region41" caption="Region" columnCount="7" level="1" rowHeight="1800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6" xr10:uid="{2CD21638-AF70-4FAD-96F6-557FB2B9FA16}" cache="Slicer_Region41" caption="Region" columnCount="7" level="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374FF38-B4AF-4D87-8612-3DEE2C45BFA9}" name="Tab_base" displayName="Tab_base" ref="D2:J1028" totalsRowShown="0" headerRowDxfId="27" tableBorderDxfId="26">
  <autoFilter ref="D2:J1028" xr:uid="{D374FF38-B4AF-4D87-8612-3DEE2C45BFA9}"/>
  <tableColumns count="7">
    <tableColumn id="1" xr3:uid="{7F71716B-745C-4AF1-A703-8B89C69E76D8}" name="Region" dataDxfId="25"/>
    <tableColumn id="2" xr3:uid="{BBDA4DA1-3385-413C-952A-AB73FD42BD82}" name="knr kommune" dataDxfId="24"/>
    <tableColumn id="3" xr3:uid="{617ED4E8-FD9E-4931-8603-1DAF2473FB41}" name="kommune" dataDxfId="23"/>
    <tableColumn id="4" xr3:uid="{1F7248DC-62BB-42E3-B11E-9ECEA1A28472}" name="år" dataDxfId="22"/>
    <tableColumn id="5" xr3:uid="{CD7AD702-6DE1-45FF-A28C-4E5C2D9E7896}" name="leverandører" dataDxfId="21"/>
    <tableColumn id="6" xr3:uid="{F1B57140-6B8B-4A33-8F2D-E30EBB137CD8}" name="melkeleveranse" dataDxfId="20"/>
    <tableColumn id="7" xr3:uid="{A105C0CD-732B-44F3-951D-F0ACA92FFEF1}" name="gjennomsnitt" dataDxfId="19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johan.sandberg@outlook%20com" TargetMode="External"/><Relationship Id="rId1" Type="http://schemas.openxmlformats.org/officeDocument/2006/relationships/hyperlink" Target="mailto:anstein.lyngstad@statsforvalteren.no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25.xml"/></Relationships>
</file>

<file path=xl/worksheets/_rels/sheet12.xml.rels><?xml version="1.0" encoding="UTF-8" standalone="yes"?>
<Relationships xmlns="http://schemas.openxmlformats.org/package/2006/relationships"><Relationship Id="rId2" Type="http://schemas.microsoft.com/office/2007/relationships/slicer" Target="../slicers/slicer8.xml"/><Relationship Id="rId1" Type="http://schemas.openxmlformats.org/officeDocument/2006/relationships/drawing" Target="../drawings/drawing26.xml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9.xml"/><Relationship Id="rId1" Type="http://schemas.openxmlformats.org/officeDocument/2006/relationships/drawing" Target="../drawings/drawing27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5.xml"/><Relationship Id="rId3" Type="http://schemas.openxmlformats.org/officeDocument/2006/relationships/pivotTable" Target="../pivotTables/pivotTable10.xml"/><Relationship Id="rId7" Type="http://schemas.openxmlformats.org/officeDocument/2006/relationships/pivotTable" Target="../pivotTables/pivotTable14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openxmlformats.org/officeDocument/2006/relationships/pivotTable" Target="../pivotTables/pivotTable13.xml"/><Relationship Id="rId5" Type="http://schemas.openxmlformats.org/officeDocument/2006/relationships/pivotTable" Target="../pivotTables/pivotTable12.xml"/><Relationship Id="rId4" Type="http://schemas.openxmlformats.org/officeDocument/2006/relationships/pivotTable" Target="../pivotTables/pivotTable11.xml"/><Relationship Id="rId9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3.xml"/><Relationship Id="rId3" Type="http://schemas.openxmlformats.org/officeDocument/2006/relationships/pivotTable" Target="../pivotTables/pivotTable18.xml"/><Relationship Id="rId7" Type="http://schemas.openxmlformats.org/officeDocument/2006/relationships/pivotTable" Target="../pivotTables/pivotTable22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6" Type="http://schemas.openxmlformats.org/officeDocument/2006/relationships/pivotTable" Target="../pivotTables/pivotTable21.xml"/><Relationship Id="rId11" Type="http://schemas.microsoft.com/office/2007/relationships/slicer" Target="../slicers/slicer10.xml"/><Relationship Id="rId5" Type="http://schemas.openxmlformats.org/officeDocument/2006/relationships/pivotTable" Target="../pivotTables/pivotTable20.xml"/><Relationship Id="rId10" Type="http://schemas.openxmlformats.org/officeDocument/2006/relationships/drawing" Target="../drawings/drawing28.xml"/><Relationship Id="rId4" Type="http://schemas.openxmlformats.org/officeDocument/2006/relationships/pivotTable" Target="../pivotTables/pivotTable19.xml"/><Relationship Id="rId9" Type="http://schemas.openxmlformats.org/officeDocument/2006/relationships/pivotTable" Target="../pivotTables/pivotTable2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27.xml"/><Relationship Id="rId7" Type="http://schemas.openxmlformats.org/officeDocument/2006/relationships/pivotTable" Target="../pivotTables/pivotTable31.xml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6" Type="http://schemas.openxmlformats.org/officeDocument/2006/relationships/pivotTable" Target="../pivotTables/pivotTable30.xml"/><Relationship Id="rId5" Type="http://schemas.openxmlformats.org/officeDocument/2006/relationships/pivotTable" Target="../pivotTables/pivotTable29.xml"/><Relationship Id="rId4" Type="http://schemas.openxmlformats.org/officeDocument/2006/relationships/pivotTable" Target="../pivotTables/pivotTable2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4.xml"/><Relationship Id="rId7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33.xml"/><Relationship Id="rId1" Type="http://schemas.openxmlformats.org/officeDocument/2006/relationships/pivotTable" Target="../pivotTables/pivotTable32.xml"/><Relationship Id="rId6" Type="http://schemas.openxmlformats.org/officeDocument/2006/relationships/pivotTable" Target="../pivotTables/pivotTable37.xml"/><Relationship Id="rId5" Type="http://schemas.openxmlformats.org/officeDocument/2006/relationships/pivotTable" Target="../pivotTables/pivotTable36.xml"/><Relationship Id="rId4" Type="http://schemas.openxmlformats.org/officeDocument/2006/relationships/pivotTable" Target="../pivotTables/pivotTable35.xm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15.xml"/></Relationships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2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microsoft.com/office/2007/relationships/slicer" Target="../slicers/slicer5.xml"/><Relationship Id="rId4" Type="http://schemas.openxmlformats.org/officeDocument/2006/relationships/drawing" Target="../drawings/drawing23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26800-EC4F-4888-B720-04CE36F16445}">
  <sheetPr>
    <tabColor rgb="FFFF4747"/>
  </sheetPr>
  <dimension ref="B2:B59"/>
  <sheetViews>
    <sheetView showGridLines="0" showRowColHeaders="0" tabSelected="1" workbookViewId="0">
      <selection activeCell="B44" sqref="B44"/>
    </sheetView>
  </sheetViews>
  <sheetFormatPr baseColWidth="10" defaultRowHeight="12" x14ac:dyDescent="0.2"/>
  <cols>
    <col min="1" max="1" width="12" style="183"/>
    <col min="2" max="2" width="171" style="183" customWidth="1"/>
    <col min="3" max="16384" width="12" style="183"/>
  </cols>
  <sheetData>
    <row r="2" spans="2:2" ht="18.75" x14ac:dyDescent="0.3">
      <c r="B2" s="185" t="s">
        <v>168</v>
      </c>
    </row>
    <row r="3" spans="2:2" ht="12.75" x14ac:dyDescent="0.2">
      <c r="B3" s="186"/>
    </row>
    <row r="4" spans="2:2" ht="12.75" x14ac:dyDescent="0.2">
      <c r="B4" s="187"/>
    </row>
    <row r="5" spans="2:2" s="184" customFormat="1" ht="15.75" x14ac:dyDescent="0.25">
      <c r="B5" s="188" t="s">
        <v>169</v>
      </c>
    </row>
    <row r="6" spans="2:2" s="184" customFormat="1" ht="15.75" x14ac:dyDescent="0.25">
      <c r="B6" s="188" t="s">
        <v>170</v>
      </c>
    </row>
    <row r="7" spans="2:2" s="184" customFormat="1" ht="15.75" x14ac:dyDescent="0.25">
      <c r="B7" s="188" t="s">
        <v>171</v>
      </c>
    </row>
    <row r="8" spans="2:2" s="184" customFormat="1" ht="15.75" x14ac:dyDescent="0.25">
      <c r="B8" s="188"/>
    </row>
    <row r="9" spans="2:2" s="184" customFormat="1" ht="15.75" x14ac:dyDescent="0.25">
      <c r="B9" s="189" t="s">
        <v>172</v>
      </c>
    </row>
    <row r="10" spans="2:2" s="184" customFormat="1" ht="15.75" x14ac:dyDescent="0.25">
      <c r="B10" s="188" t="s">
        <v>188</v>
      </c>
    </row>
    <row r="11" spans="2:2" s="184" customFormat="1" ht="15.75" x14ac:dyDescent="0.25">
      <c r="B11" s="190" t="s">
        <v>173</v>
      </c>
    </row>
    <row r="12" spans="2:2" s="184" customFormat="1" ht="15.75" x14ac:dyDescent="0.25">
      <c r="B12" s="188" t="s">
        <v>174</v>
      </c>
    </row>
    <row r="13" spans="2:2" s="184" customFormat="1" ht="15.75" x14ac:dyDescent="0.25">
      <c r="B13" s="188"/>
    </row>
    <row r="14" spans="2:2" s="184" customFormat="1" ht="15.75" x14ac:dyDescent="0.25">
      <c r="B14" s="197" t="s">
        <v>189</v>
      </c>
    </row>
    <row r="15" spans="2:2" s="184" customFormat="1" ht="15.75" x14ac:dyDescent="0.25">
      <c r="B15" s="188"/>
    </row>
    <row r="16" spans="2:2" s="184" customFormat="1" ht="15.75" x14ac:dyDescent="0.25">
      <c r="B16" s="196" t="s">
        <v>190</v>
      </c>
    </row>
    <row r="17" spans="2:2" s="184" customFormat="1" ht="15.75" x14ac:dyDescent="0.25">
      <c r="B17" s="191" t="s">
        <v>180</v>
      </c>
    </row>
    <row r="18" spans="2:2" ht="12.75" x14ac:dyDescent="0.2">
      <c r="B18" s="186" t="s">
        <v>181</v>
      </c>
    </row>
    <row r="19" spans="2:2" ht="12.75" x14ac:dyDescent="0.2">
      <c r="B19" s="186" t="s">
        <v>182</v>
      </c>
    </row>
    <row r="20" spans="2:2" x14ac:dyDescent="0.2">
      <c r="B20" s="195"/>
    </row>
    <row r="21" spans="2:2" ht="12.75" x14ac:dyDescent="0.2">
      <c r="B21" s="186" t="s">
        <v>183</v>
      </c>
    </row>
    <row r="22" spans="2:2" ht="12.75" x14ac:dyDescent="0.2">
      <c r="B22" s="186"/>
    </row>
    <row r="23" spans="2:2" ht="12.75" x14ac:dyDescent="0.2">
      <c r="B23" s="186"/>
    </row>
    <row r="24" spans="2:2" ht="12.75" x14ac:dyDescent="0.2">
      <c r="B24" s="186"/>
    </row>
    <row r="25" spans="2:2" ht="12.75" x14ac:dyDescent="0.2">
      <c r="B25" s="186"/>
    </row>
    <row r="26" spans="2:2" ht="12.75" x14ac:dyDescent="0.2">
      <c r="B26" s="186"/>
    </row>
    <row r="27" spans="2:2" ht="12.75" x14ac:dyDescent="0.2">
      <c r="B27" s="186"/>
    </row>
    <row r="28" spans="2:2" ht="12.75" x14ac:dyDescent="0.2">
      <c r="B28" s="186"/>
    </row>
    <row r="29" spans="2:2" ht="12.75" x14ac:dyDescent="0.2">
      <c r="B29" s="186"/>
    </row>
    <row r="30" spans="2:2" ht="12.75" x14ac:dyDescent="0.2">
      <c r="B30" s="186"/>
    </row>
    <row r="31" spans="2:2" ht="12.75" x14ac:dyDescent="0.2">
      <c r="B31" s="186"/>
    </row>
    <row r="32" spans="2:2" ht="12.75" x14ac:dyDescent="0.2">
      <c r="B32" s="186" t="s">
        <v>184</v>
      </c>
    </row>
    <row r="33" spans="2:2" ht="12.75" x14ac:dyDescent="0.2">
      <c r="B33" s="186"/>
    </row>
    <row r="34" spans="2:2" ht="12.75" x14ac:dyDescent="0.2">
      <c r="B34" s="186" t="s">
        <v>193</v>
      </c>
    </row>
    <row r="35" spans="2:2" ht="12.75" x14ac:dyDescent="0.2">
      <c r="B35" s="192"/>
    </row>
    <row r="36" spans="2:2" s="184" customFormat="1" ht="15.75" x14ac:dyDescent="0.25">
      <c r="B36" s="196" t="s">
        <v>194</v>
      </c>
    </row>
    <row r="37" spans="2:2" s="184" customFormat="1" ht="15.75" x14ac:dyDescent="0.25">
      <c r="B37" s="193" t="s">
        <v>177</v>
      </c>
    </row>
    <row r="38" spans="2:2" s="184" customFormat="1" ht="15.75" x14ac:dyDescent="0.25">
      <c r="B38" s="193" t="s">
        <v>195</v>
      </c>
    </row>
    <row r="39" spans="2:2" s="184" customFormat="1" ht="15.75" x14ac:dyDescent="0.25">
      <c r="B39" s="193" t="s">
        <v>185</v>
      </c>
    </row>
    <row r="40" spans="2:2" s="184" customFormat="1" ht="15.75" x14ac:dyDescent="0.25">
      <c r="B40" s="193"/>
    </row>
    <row r="41" spans="2:2" s="184" customFormat="1" ht="15.75" x14ac:dyDescent="0.25">
      <c r="B41" s="188" t="s">
        <v>175</v>
      </c>
    </row>
    <row r="42" spans="2:2" s="184" customFormat="1" ht="15.75" x14ac:dyDescent="0.25">
      <c r="B42" s="188" t="s">
        <v>178</v>
      </c>
    </row>
    <row r="43" spans="2:2" s="184" customFormat="1" ht="15.75" x14ac:dyDescent="0.25">
      <c r="B43" s="194" t="s">
        <v>179</v>
      </c>
    </row>
    <row r="44" spans="2:2" s="184" customFormat="1" ht="15.75" x14ac:dyDescent="0.25">
      <c r="B44" s="188" t="s">
        <v>176</v>
      </c>
    </row>
    <row r="45" spans="2:2" x14ac:dyDescent="0.2">
      <c r="B45" s="195"/>
    </row>
    <row r="46" spans="2:2" x14ac:dyDescent="0.2">
      <c r="B46" s="195"/>
    </row>
    <row r="47" spans="2:2" x14ac:dyDescent="0.2">
      <c r="B47" s="195"/>
    </row>
    <row r="48" spans="2:2" x14ac:dyDescent="0.2">
      <c r="B48" s="195"/>
    </row>
    <row r="49" spans="2:2" x14ac:dyDescent="0.2">
      <c r="B49" s="195"/>
    </row>
    <row r="50" spans="2:2" x14ac:dyDescent="0.2">
      <c r="B50" s="195"/>
    </row>
    <row r="51" spans="2:2" x14ac:dyDescent="0.2">
      <c r="B51" s="195"/>
    </row>
    <row r="52" spans="2:2" x14ac:dyDescent="0.2">
      <c r="B52" s="195"/>
    </row>
    <row r="53" spans="2:2" x14ac:dyDescent="0.2">
      <c r="B53" s="195"/>
    </row>
    <row r="54" spans="2:2" x14ac:dyDescent="0.2">
      <c r="B54" s="195"/>
    </row>
    <row r="55" spans="2:2" x14ac:dyDescent="0.2">
      <c r="B55" s="195"/>
    </row>
    <row r="56" spans="2:2" x14ac:dyDescent="0.2">
      <c r="B56" s="195"/>
    </row>
    <row r="57" spans="2:2" x14ac:dyDescent="0.2">
      <c r="B57" s="195"/>
    </row>
    <row r="58" spans="2:2" x14ac:dyDescent="0.2">
      <c r="B58" s="199" t="s">
        <v>192</v>
      </c>
    </row>
    <row r="59" spans="2:2" x14ac:dyDescent="0.2">
      <c r="B59" s="198" t="s">
        <v>191</v>
      </c>
    </row>
  </sheetData>
  <hyperlinks>
    <hyperlink ref="B43" r:id="rId1" xr:uid="{D8AB96D3-97D3-4ED5-9A18-4CEE68553773}"/>
    <hyperlink ref="B59" r:id="rId2" xr:uid="{17B25549-F78B-4832-B957-3FC1ECBAB165}"/>
  </hyperlinks>
  <pageMargins left="0.7" right="0.7" top="0.75" bottom="0.75" header="0.3" footer="0.3"/>
  <pageSetup paperSize="9" orientation="portrait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29772-0B96-418C-B6AD-B513F6FFAE23}">
  <sheetPr>
    <tabColor theme="9"/>
  </sheetPr>
  <dimension ref="B1:AD59"/>
  <sheetViews>
    <sheetView workbookViewId="0">
      <selection activeCell="C7" sqref="C7"/>
    </sheetView>
  </sheetViews>
  <sheetFormatPr baseColWidth="10" defaultRowHeight="12" x14ac:dyDescent="0.2"/>
  <cols>
    <col min="2" max="2" width="19.6640625" bestFit="1" customWidth="1"/>
    <col min="3" max="29" width="7.5" customWidth="1"/>
    <col min="30" max="30" width="12.1640625" bestFit="1" customWidth="1"/>
  </cols>
  <sheetData>
    <row r="1" spans="2:30" x14ac:dyDescent="0.2">
      <c r="C1" t="s">
        <v>92</v>
      </c>
    </row>
    <row r="2" spans="2:30" x14ac:dyDescent="0.2">
      <c r="C2" t="s">
        <v>2</v>
      </c>
      <c r="Q2" s="3" t="s">
        <v>82</v>
      </c>
      <c r="R2" t="s" vm="1">
        <v>92</v>
      </c>
    </row>
    <row r="3" spans="2:30" x14ac:dyDescent="0.2">
      <c r="C3" t="s">
        <v>107</v>
      </c>
    </row>
    <row r="4" spans="2:30" x14ac:dyDescent="0.2">
      <c r="C4" t="s">
        <v>108</v>
      </c>
    </row>
    <row r="6" spans="2:30" x14ac:dyDescent="0.2">
      <c r="C6" t="str">
        <f>IF(R2=C1,C2,IF(R2=C3,C4,R2))</f>
        <v>Trøndelag</v>
      </c>
    </row>
    <row r="7" spans="2:30" x14ac:dyDescent="0.2">
      <c r="C7" t="str">
        <f>_xlfn.CONCAT("Gjennomsnittlig melkeleveranse per leverandør i ",C6," 1995 - 2021 i tusen liter")</f>
        <v>Gjennomsnittlig melkeleveranse per leverandør i Trøndelag 1995 - 2021 i tusen liter</v>
      </c>
    </row>
    <row r="12" spans="2:30" x14ac:dyDescent="0.2">
      <c r="B12" s="3" t="s">
        <v>110</v>
      </c>
      <c r="D12" s="3" t="s">
        <v>64</v>
      </c>
    </row>
    <row r="13" spans="2:30" x14ac:dyDescent="0.2">
      <c r="B13" s="3" t="s">
        <v>82</v>
      </c>
      <c r="C13" s="3" t="s">
        <v>85</v>
      </c>
      <c r="D13">
        <v>1995</v>
      </c>
      <c r="E13">
        <v>1996</v>
      </c>
      <c r="F13">
        <v>1997</v>
      </c>
      <c r="G13">
        <v>1998</v>
      </c>
      <c r="H13">
        <v>1999</v>
      </c>
      <c r="I13">
        <v>2000</v>
      </c>
      <c r="J13">
        <v>2001</v>
      </c>
      <c r="K13">
        <v>2002</v>
      </c>
      <c r="L13">
        <v>2003</v>
      </c>
      <c r="M13">
        <v>2004</v>
      </c>
      <c r="N13">
        <v>2005</v>
      </c>
      <c r="O13">
        <v>2006</v>
      </c>
      <c r="P13">
        <v>2007</v>
      </c>
      <c r="Q13">
        <v>2008</v>
      </c>
      <c r="R13">
        <v>2009</v>
      </c>
      <c r="S13">
        <v>2010</v>
      </c>
      <c r="T13">
        <v>2011</v>
      </c>
      <c r="U13">
        <v>2012</v>
      </c>
      <c r="V13">
        <v>2013</v>
      </c>
      <c r="W13">
        <v>2014</v>
      </c>
      <c r="X13">
        <v>2015</v>
      </c>
      <c r="Y13">
        <v>2016</v>
      </c>
      <c r="Z13">
        <v>2017</v>
      </c>
      <c r="AA13">
        <v>2018</v>
      </c>
      <c r="AB13">
        <v>2019</v>
      </c>
      <c r="AC13">
        <v>2020</v>
      </c>
      <c r="AD13">
        <v>2021</v>
      </c>
    </row>
    <row r="14" spans="2:30" x14ac:dyDescent="0.2">
      <c r="B14" t="s">
        <v>106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</row>
    <row r="15" spans="2:30" x14ac:dyDescent="0.2">
      <c r="C15" t="s">
        <v>61</v>
      </c>
      <c r="D15" s="5">
        <v>61.514905149051494</v>
      </c>
      <c r="E15" s="5">
        <v>61.179836512261581</v>
      </c>
      <c r="F15" s="5">
        <v>62.138122562674091</v>
      </c>
      <c r="G15" s="5">
        <v>63.051939306358378</v>
      </c>
      <c r="H15" s="5">
        <v>66.226088957055225</v>
      </c>
      <c r="I15" s="5">
        <v>63.987102893890679</v>
      </c>
      <c r="J15" s="5">
        <v>69.754021978021967</v>
      </c>
      <c r="K15" s="5">
        <v>73.944719844357962</v>
      </c>
      <c r="L15" s="5">
        <v>82.058282700421927</v>
      </c>
      <c r="M15" s="5">
        <v>86.407079646017692</v>
      </c>
      <c r="N15" s="5">
        <v>90.637209302325587</v>
      </c>
      <c r="O15" s="5">
        <v>97.781725888324871</v>
      </c>
      <c r="P15" s="5">
        <v>114.10227272727273</v>
      </c>
      <c r="Q15" s="5">
        <v>118.68674698795181</v>
      </c>
      <c r="R15" s="5">
        <v>123.76623376623377</v>
      </c>
      <c r="S15" s="5">
        <v>140.114</v>
      </c>
      <c r="T15" s="5">
        <v>137.20229629629628</v>
      </c>
      <c r="U15" s="5">
        <v>154.7727786885246</v>
      </c>
      <c r="V15" s="5">
        <v>167.62604587155965</v>
      </c>
      <c r="W15" s="5">
        <v>172.99731067961164</v>
      </c>
      <c r="X15" s="5">
        <v>193.62086170212766</v>
      </c>
      <c r="Y15" s="5">
        <v>206.99770786516856</v>
      </c>
      <c r="Z15" s="5">
        <v>208.89181395348837</v>
      </c>
      <c r="AA15" s="5">
        <v>211.95645348837209</v>
      </c>
      <c r="AB15" s="5">
        <v>214.62324999999998</v>
      </c>
      <c r="AC15" s="5">
        <v>235.63376543209876</v>
      </c>
      <c r="AD15" s="5">
        <v>257.40607692307691</v>
      </c>
    </row>
    <row r="16" spans="2:30" x14ac:dyDescent="0.2">
      <c r="C16" t="s">
        <v>9</v>
      </c>
      <c r="D16" s="5">
        <v>67.279069767441854</v>
      </c>
      <c r="E16" s="5">
        <v>63.465116279069768</v>
      </c>
      <c r="F16" s="5">
        <v>63.900976744186053</v>
      </c>
      <c r="G16" s="5">
        <v>69.125853658536585</v>
      </c>
      <c r="H16" s="5">
        <v>73.147540540540533</v>
      </c>
      <c r="I16" s="5">
        <v>69.312794117647059</v>
      </c>
      <c r="J16" s="5">
        <v>74.025700000000001</v>
      </c>
      <c r="K16" s="5">
        <v>81.350344827586198</v>
      </c>
      <c r="L16" s="5">
        <v>83.331965517241372</v>
      </c>
      <c r="M16" s="5">
        <v>88.464285714285708</v>
      </c>
      <c r="N16" s="5">
        <v>90.642857142857139</v>
      </c>
      <c r="O16" s="5">
        <v>91.259259259259252</v>
      </c>
      <c r="P16" s="5">
        <v>108.45833333333333</v>
      </c>
      <c r="Q16" s="5">
        <v>117.1304347826087</v>
      </c>
      <c r="R16" s="5">
        <v>123</v>
      </c>
      <c r="S16" s="5">
        <v>147.64542105263158</v>
      </c>
      <c r="T16" s="5">
        <v>154.6123</v>
      </c>
      <c r="U16" s="5">
        <v>193.49229411764708</v>
      </c>
      <c r="V16" s="5">
        <v>178.85422222222223</v>
      </c>
      <c r="W16" s="5">
        <v>212.04831250000001</v>
      </c>
      <c r="X16" s="5">
        <v>225.94912500000001</v>
      </c>
      <c r="Y16" s="5">
        <v>232.20487499999999</v>
      </c>
      <c r="Z16" s="5">
        <v>220.56437500000001</v>
      </c>
      <c r="AA16" s="5">
        <v>254.98128571428569</v>
      </c>
      <c r="AB16" s="5">
        <v>263.69023076923077</v>
      </c>
      <c r="AC16" s="5">
        <v>258.18200000000002</v>
      </c>
      <c r="AD16" s="5">
        <v>249.36985714285714</v>
      </c>
    </row>
    <row r="17" spans="2:30" x14ac:dyDescent="0.2">
      <c r="C17" t="s">
        <v>6</v>
      </c>
      <c r="D17" s="5">
        <v>82.108870967741936</v>
      </c>
      <c r="E17" s="5">
        <v>82.12955465587045</v>
      </c>
      <c r="F17" s="5">
        <v>82.139004048583004</v>
      </c>
      <c r="G17" s="5">
        <v>84.001903361344546</v>
      </c>
      <c r="H17" s="5">
        <v>88.354892857142858</v>
      </c>
      <c r="I17" s="5">
        <v>85.03888073394495</v>
      </c>
      <c r="J17" s="5">
        <v>90.163072538860092</v>
      </c>
      <c r="K17" s="5">
        <v>96.456939226519324</v>
      </c>
      <c r="L17" s="5">
        <v>103.64542045454546</v>
      </c>
      <c r="M17" s="5">
        <v>107.46987951807229</v>
      </c>
      <c r="N17" s="5">
        <v>111</v>
      </c>
      <c r="O17" s="5">
        <v>118.02758620689656</v>
      </c>
      <c r="P17" s="5">
        <v>135.07936507936509</v>
      </c>
      <c r="Q17" s="5">
        <v>143.29565217391306</v>
      </c>
      <c r="R17" s="5">
        <v>154.78</v>
      </c>
      <c r="S17" s="5">
        <v>164.83407692307694</v>
      </c>
      <c r="T17" s="5">
        <v>172.70035802469135</v>
      </c>
      <c r="U17" s="5">
        <v>177.72820987654322</v>
      </c>
      <c r="V17" s="5">
        <v>197.13894520547944</v>
      </c>
      <c r="W17" s="5">
        <v>203.51652857142855</v>
      </c>
      <c r="X17" s="5">
        <v>213.2272205882353</v>
      </c>
      <c r="Y17" s="5">
        <v>217.98725757575758</v>
      </c>
      <c r="Z17" s="5">
        <v>208.88842424242424</v>
      </c>
      <c r="AA17" s="5">
        <v>242.3749107142857</v>
      </c>
      <c r="AB17" s="5">
        <v>251.7270754716981</v>
      </c>
      <c r="AC17" s="5">
        <v>279.06092000000001</v>
      </c>
      <c r="AD17" s="5">
        <v>290.63763829787234</v>
      </c>
    </row>
    <row r="18" spans="2:30" x14ac:dyDescent="0.2">
      <c r="C18" t="s">
        <v>7</v>
      </c>
      <c r="D18" s="5">
        <v>63.147321428571431</v>
      </c>
      <c r="E18" s="5">
        <v>62.077272727272728</v>
      </c>
      <c r="F18" s="5">
        <v>61.2703623853211</v>
      </c>
      <c r="G18" s="5">
        <v>64.607995098039225</v>
      </c>
      <c r="H18" s="5">
        <v>68.752666666666656</v>
      </c>
      <c r="I18" s="5">
        <v>66.828122994652404</v>
      </c>
      <c r="J18" s="5">
        <v>72.686262195121941</v>
      </c>
      <c r="K18" s="5">
        <v>77.364935897435899</v>
      </c>
      <c r="L18" s="5">
        <v>81.695554054054043</v>
      </c>
      <c r="M18" s="5">
        <v>89.647058823529406</v>
      </c>
      <c r="N18" s="5">
        <v>98.086614173228341</v>
      </c>
      <c r="O18" s="5">
        <v>107.28813559322033</v>
      </c>
      <c r="P18" s="5">
        <v>120.76991150442478</v>
      </c>
      <c r="Q18" s="5">
        <v>129.4368932038835</v>
      </c>
      <c r="R18" s="5">
        <v>145.04301075268816</v>
      </c>
      <c r="S18" s="5">
        <v>174.44356962025316</v>
      </c>
      <c r="T18" s="5">
        <v>174.05494871794872</v>
      </c>
      <c r="U18" s="5">
        <v>187.48517105263159</v>
      </c>
      <c r="V18" s="5">
        <v>198.26680555555558</v>
      </c>
      <c r="W18" s="5">
        <v>205.46818840579709</v>
      </c>
      <c r="X18" s="5">
        <v>212.06715942028987</v>
      </c>
      <c r="Y18" s="5">
        <v>218.80419696969696</v>
      </c>
      <c r="Z18" s="5">
        <v>227.32034920634922</v>
      </c>
      <c r="AA18" s="5">
        <v>237.39803225806452</v>
      </c>
      <c r="AB18" s="5">
        <v>253.04784210526313</v>
      </c>
      <c r="AC18" s="5">
        <v>284.59398039215688</v>
      </c>
      <c r="AD18" s="5">
        <v>306.37589795918365</v>
      </c>
    </row>
    <row r="19" spans="2:30" x14ac:dyDescent="0.2">
      <c r="B19" t="s">
        <v>101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</row>
    <row r="20" spans="2:30" x14ac:dyDescent="0.2">
      <c r="C20" t="s">
        <v>59</v>
      </c>
      <c r="D20" s="5">
        <v>77.910958904109592</v>
      </c>
      <c r="E20" s="5">
        <v>76.870748299319729</v>
      </c>
      <c r="F20" s="5">
        <v>77.779557823129267</v>
      </c>
      <c r="G20" s="5">
        <v>78.844854166666664</v>
      </c>
      <c r="H20" s="5">
        <v>80.323007246376804</v>
      </c>
      <c r="I20" s="5">
        <v>81.363038167938925</v>
      </c>
      <c r="J20" s="5">
        <v>85.106845528455281</v>
      </c>
      <c r="K20" s="5">
        <v>90.093191304347826</v>
      </c>
      <c r="L20" s="5">
        <v>94.89855045871559</v>
      </c>
      <c r="M20" s="5">
        <v>96.398148148148152</v>
      </c>
      <c r="N20" s="5">
        <v>100.57281553398059</v>
      </c>
      <c r="O20" s="5">
        <v>105.38775510204081</v>
      </c>
      <c r="P20" s="5">
        <v>119.60869565217391</v>
      </c>
      <c r="Q20" s="5">
        <v>123.8</v>
      </c>
      <c r="R20" s="5">
        <v>132.2439024390244</v>
      </c>
      <c r="S20" s="5">
        <v>144.74664473684209</v>
      </c>
      <c r="T20" s="5">
        <v>145.47899999999998</v>
      </c>
      <c r="U20" s="5">
        <v>155.47889189189189</v>
      </c>
      <c r="V20" s="5">
        <v>161.54207142857143</v>
      </c>
      <c r="W20" s="5">
        <v>168.4996153846154</v>
      </c>
      <c r="X20" s="5">
        <v>193.99056666666667</v>
      </c>
      <c r="Y20" s="5">
        <v>198.41844827586209</v>
      </c>
      <c r="Z20" s="5">
        <v>193.41445762711862</v>
      </c>
      <c r="AA20" s="5">
        <v>206.22158181818182</v>
      </c>
      <c r="AB20" s="5">
        <v>210.56990740740741</v>
      </c>
      <c r="AC20" s="5">
        <v>221.01398</v>
      </c>
      <c r="AD20" s="5">
        <v>248.78314583333335</v>
      </c>
    </row>
    <row r="21" spans="2:30" x14ac:dyDescent="0.2">
      <c r="C21" t="s">
        <v>39</v>
      </c>
      <c r="D21" s="5">
        <v>86.188461538461539</v>
      </c>
      <c r="E21" s="5">
        <v>86.546153846153842</v>
      </c>
      <c r="F21" s="5">
        <v>88.07382558139534</v>
      </c>
      <c r="G21" s="5">
        <v>90.128681102362208</v>
      </c>
      <c r="H21" s="5">
        <v>92.821878048780491</v>
      </c>
      <c r="I21" s="5">
        <v>91.50585654008438</v>
      </c>
      <c r="J21" s="5">
        <v>96.969279816513762</v>
      </c>
      <c r="K21" s="5">
        <v>106.70577184466019</v>
      </c>
      <c r="L21" s="5">
        <v>112.04423076923077</v>
      </c>
      <c r="M21" s="5">
        <v>116.56914893617021</v>
      </c>
      <c r="N21" s="5">
        <v>123.83707865168539</v>
      </c>
      <c r="O21" s="5">
        <v>133.05988023952096</v>
      </c>
      <c r="P21" s="5">
        <v>152.7483870967742</v>
      </c>
      <c r="Q21" s="5">
        <v>163.15068493150685</v>
      </c>
      <c r="R21" s="5">
        <v>181.44444444444446</v>
      </c>
      <c r="S21" s="5">
        <v>197.11622033898306</v>
      </c>
      <c r="T21" s="5">
        <v>202.16819658119658</v>
      </c>
      <c r="U21" s="5">
        <v>222.30256756756756</v>
      </c>
      <c r="V21" s="5">
        <v>224.70948181818184</v>
      </c>
      <c r="W21" s="5">
        <v>235.80140952380953</v>
      </c>
      <c r="X21" s="5">
        <v>255.07949484536081</v>
      </c>
      <c r="Y21" s="5">
        <v>262.69497826086956</v>
      </c>
      <c r="Z21" s="5">
        <v>267.08417977528086</v>
      </c>
      <c r="AA21" s="5">
        <v>274.83624719101124</v>
      </c>
      <c r="AB21" s="5">
        <v>290.69816666666668</v>
      </c>
      <c r="AC21" s="5">
        <v>299.78265432098766</v>
      </c>
      <c r="AD21" s="5">
        <v>325.0365526315789</v>
      </c>
    </row>
    <row r="22" spans="2:30" x14ac:dyDescent="0.2">
      <c r="C22" t="s">
        <v>43</v>
      </c>
      <c r="D22" s="5">
        <v>77.293577981651381</v>
      </c>
      <c r="E22" s="5">
        <v>76.651376146788991</v>
      </c>
      <c r="F22" s="5">
        <v>78.888862385321104</v>
      </c>
      <c r="G22" s="5">
        <v>79.777009259259259</v>
      </c>
      <c r="H22" s="5">
        <v>79.221177570093445</v>
      </c>
      <c r="I22" s="5">
        <v>77.252726415094344</v>
      </c>
      <c r="J22" s="5">
        <v>79.032900990099009</v>
      </c>
      <c r="K22" s="5">
        <v>87.487234042553183</v>
      </c>
      <c r="L22" s="5">
        <v>92.797233333333338</v>
      </c>
      <c r="M22" s="5">
        <v>95.174418604651166</v>
      </c>
      <c r="N22" s="5">
        <v>97.904761904761898</v>
      </c>
      <c r="O22" s="5">
        <v>106.23076923076923</v>
      </c>
      <c r="P22" s="5">
        <v>116.34666666666666</v>
      </c>
      <c r="Q22" s="5">
        <v>115.73239436619718</v>
      </c>
      <c r="R22" s="5">
        <v>123.98484848484848</v>
      </c>
      <c r="S22" s="5">
        <v>132.2175</v>
      </c>
      <c r="T22" s="5">
        <v>135.2443442622951</v>
      </c>
      <c r="U22" s="5">
        <v>143.10046666666668</v>
      </c>
      <c r="V22" s="5">
        <v>142.3298474576271</v>
      </c>
      <c r="W22" s="5">
        <v>149.02073584905662</v>
      </c>
      <c r="X22" s="5">
        <v>168.5368125</v>
      </c>
      <c r="Y22" s="5">
        <v>167.82075</v>
      </c>
      <c r="Z22" s="5">
        <v>168.14378723404255</v>
      </c>
      <c r="AA22" s="5">
        <v>177.39463043478261</v>
      </c>
      <c r="AB22" s="5">
        <v>201.39980487804877</v>
      </c>
      <c r="AC22" s="5">
        <v>205.74623076923078</v>
      </c>
      <c r="AD22" s="5">
        <v>213.7533157894737</v>
      </c>
    </row>
    <row r="23" spans="2:30" x14ac:dyDescent="0.2">
      <c r="C23" t="s">
        <v>30</v>
      </c>
      <c r="D23" s="5">
        <v>82.667447306791573</v>
      </c>
      <c r="E23" s="5">
        <v>82.058823529411768</v>
      </c>
      <c r="F23" s="5">
        <v>83.156593380614666</v>
      </c>
      <c r="G23" s="5">
        <v>85.124227817745805</v>
      </c>
      <c r="H23" s="5">
        <v>86.146179104477625</v>
      </c>
      <c r="I23" s="5">
        <v>85.4609378238342</v>
      </c>
      <c r="J23" s="5">
        <v>89.411122905027938</v>
      </c>
      <c r="K23" s="5">
        <v>97.954583832335331</v>
      </c>
      <c r="L23" s="5">
        <v>107.45195176848875</v>
      </c>
      <c r="M23" s="5">
        <v>111.07516339869281</v>
      </c>
      <c r="N23" s="5">
        <v>116.40753424657534</v>
      </c>
      <c r="O23" s="5">
        <v>123.32967032967034</v>
      </c>
      <c r="P23" s="5">
        <v>145.49180327868854</v>
      </c>
      <c r="Q23" s="5">
        <v>148.93013100436681</v>
      </c>
      <c r="R23" s="5">
        <v>162.37019230769232</v>
      </c>
      <c r="S23" s="5">
        <v>172.43954545454545</v>
      </c>
      <c r="T23" s="5">
        <v>168.47304522613064</v>
      </c>
      <c r="U23" s="5">
        <v>185.8293475935829</v>
      </c>
      <c r="V23" s="5">
        <v>188.98005000000001</v>
      </c>
      <c r="W23" s="5">
        <v>192.61824705882356</v>
      </c>
      <c r="X23" s="5">
        <v>217.52801986754966</v>
      </c>
      <c r="Y23" s="5">
        <v>224.94810273972604</v>
      </c>
      <c r="Z23" s="5">
        <v>223.19717021276594</v>
      </c>
      <c r="AA23" s="5">
        <v>231.80880714285715</v>
      </c>
      <c r="AB23" s="5">
        <v>236.59173684210526</v>
      </c>
      <c r="AC23" s="5">
        <v>240.87973809523811</v>
      </c>
      <c r="AD23" s="5">
        <v>267.14152136752136</v>
      </c>
    </row>
    <row r="24" spans="2:30" x14ac:dyDescent="0.2">
      <c r="C24" t="s">
        <v>41</v>
      </c>
      <c r="D24" s="5">
        <v>75.927927927927925</v>
      </c>
      <c r="E24" s="5">
        <v>75.631818181818176</v>
      </c>
      <c r="F24" s="5">
        <v>78.315908675799093</v>
      </c>
      <c r="G24" s="5">
        <v>78.307458333333329</v>
      </c>
      <c r="H24" s="5">
        <v>79.223846889952156</v>
      </c>
      <c r="I24" s="5">
        <v>76.155753768844221</v>
      </c>
      <c r="J24" s="5">
        <v>81.474288135593227</v>
      </c>
      <c r="K24" s="5">
        <v>88.980202453987729</v>
      </c>
      <c r="L24" s="5">
        <v>98.940335616438361</v>
      </c>
      <c r="M24" s="5">
        <v>105.06716417910448</v>
      </c>
      <c r="N24" s="5">
        <v>107.06870229007633</v>
      </c>
      <c r="O24" s="5">
        <v>115.36974789915966</v>
      </c>
      <c r="P24" s="5">
        <v>131.57798165137615</v>
      </c>
      <c r="Q24" s="5">
        <v>140.39795918367346</v>
      </c>
      <c r="R24" s="5">
        <v>137</v>
      </c>
      <c r="S24" s="5">
        <v>150.52387804878049</v>
      </c>
      <c r="T24" s="5">
        <v>156.01785897435897</v>
      </c>
      <c r="U24" s="5">
        <v>176.25729333333334</v>
      </c>
      <c r="V24" s="5">
        <v>178.39882857142857</v>
      </c>
      <c r="W24" s="5">
        <v>178.41824285714287</v>
      </c>
      <c r="X24" s="5">
        <v>200.06089230769231</v>
      </c>
      <c r="Y24" s="5">
        <v>200.51863076923075</v>
      </c>
      <c r="Z24" s="5">
        <v>202.08896874999999</v>
      </c>
      <c r="AA24" s="5">
        <v>217.72336065573771</v>
      </c>
      <c r="AB24" s="5">
        <v>216.48666666666668</v>
      </c>
      <c r="AC24" s="5">
        <v>243.2018888888889</v>
      </c>
      <c r="AD24" s="5">
        <v>249.23557407407407</v>
      </c>
    </row>
    <row r="25" spans="2:30" x14ac:dyDescent="0.2">
      <c r="B25" t="s">
        <v>102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2:30" x14ac:dyDescent="0.2">
      <c r="C26" t="s">
        <v>55</v>
      </c>
      <c r="D26" s="5">
        <v>64.59574468085107</v>
      </c>
      <c r="E26" s="5">
        <v>64.869565217391298</v>
      </c>
      <c r="F26" s="5">
        <v>65.139173913043479</v>
      </c>
      <c r="G26" s="5">
        <v>67.796136363636364</v>
      </c>
      <c r="H26" s="5">
        <v>66.46071111111111</v>
      </c>
      <c r="I26" s="5">
        <v>67.791818181818186</v>
      </c>
      <c r="J26" s="5">
        <v>71.225853658536593</v>
      </c>
      <c r="K26" s="5">
        <v>73.437282051282054</v>
      </c>
      <c r="L26" s="5">
        <v>72.641513513513516</v>
      </c>
      <c r="M26" s="5">
        <v>74.51428571428572</v>
      </c>
      <c r="N26" s="5">
        <v>79</v>
      </c>
      <c r="O26" s="5">
        <v>92.461538461538467</v>
      </c>
      <c r="P26" s="5">
        <v>98.090909090909093</v>
      </c>
      <c r="Q26" s="5">
        <v>102.31578947368421</v>
      </c>
      <c r="R26" s="5">
        <v>123.375</v>
      </c>
      <c r="S26" s="5">
        <v>152.39871428571428</v>
      </c>
      <c r="T26" s="5">
        <v>143.08386666666667</v>
      </c>
      <c r="U26" s="5">
        <v>166.20935714285716</v>
      </c>
      <c r="V26" s="5">
        <v>185.2895</v>
      </c>
      <c r="W26" s="5">
        <v>205.99518181818183</v>
      </c>
      <c r="X26" s="5">
        <v>193.72809090909092</v>
      </c>
      <c r="Y26" s="5">
        <v>217.251</v>
      </c>
      <c r="Z26" s="5">
        <v>240.678</v>
      </c>
      <c r="AA26" s="5">
        <v>239.58837500000001</v>
      </c>
      <c r="AB26" s="5">
        <v>235.398</v>
      </c>
      <c r="AC26" s="5">
        <v>239.40614285714287</v>
      </c>
      <c r="AD26" s="5">
        <v>303.78000000000003</v>
      </c>
    </row>
    <row r="27" spans="2:30" x14ac:dyDescent="0.2">
      <c r="C27" t="s">
        <v>49</v>
      </c>
      <c r="D27" s="5">
        <v>82.698113207547166</v>
      </c>
      <c r="E27" s="5">
        <v>81.075471698113205</v>
      </c>
      <c r="F27" s="5">
        <v>82.447962264150945</v>
      </c>
      <c r="G27" s="5">
        <v>82.816264150943397</v>
      </c>
      <c r="H27" s="5">
        <v>84.788615384615383</v>
      </c>
      <c r="I27" s="5">
        <v>81.221686274509793</v>
      </c>
      <c r="J27" s="5">
        <v>87.011234042553184</v>
      </c>
      <c r="K27" s="5">
        <v>93.694978260869561</v>
      </c>
      <c r="L27" s="5">
        <v>95.448978723404252</v>
      </c>
      <c r="M27" s="5">
        <v>99.325581395348834</v>
      </c>
      <c r="N27" s="5">
        <v>114.70270270270271</v>
      </c>
      <c r="O27" s="5">
        <v>123.45454545454545</v>
      </c>
      <c r="P27" s="5">
        <v>134.33333333333334</v>
      </c>
      <c r="Q27" s="5">
        <v>132.78787878787878</v>
      </c>
      <c r="R27" s="5">
        <v>141.54838709677421</v>
      </c>
      <c r="S27" s="5">
        <v>156.29565517241377</v>
      </c>
      <c r="T27" s="5">
        <v>148.72800000000001</v>
      </c>
      <c r="U27" s="5">
        <v>197.56973076923077</v>
      </c>
      <c r="V27" s="5">
        <v>233.75186956521739</v>
      </c>
      <c r="W27" s="5">
        <v>254.57250000000002</v>
      </c>
      <c r="X27" s="5">
        <v>290.07125000000002</v>
      </c>
      <c r="Y27" s="5">
        <v>308.04233333333332</v>
      </c>
      <c r="Z27" s="5">
        <v>326.90017647058824</v>
      </c>
      <c r="AA27" s="5">
        <v>339.92035294117647</v>
      </c>
      <c r="AB27" s="5">
        <v>343.46517647058823</v>
      </c>
      <c r="AC27" s="5">
        <v>349.98700000000002</v>
      </c>
      <c r="AD27" s="5">
        <v>367.67423529411769</v>
      </c>
    </row>
    <row r="28" spans="2:30" x14ac:dyDescent="0.2">
      <c r="C28" t="s">
        <v>51</v>
      </c>
      <c r="D28" s="5">
        <v>79.958904109589042</v>
      </c>
      <c r="E28" s="5">
        <v>76.972602739726028</v>
      </c>
      <c r="F28" s="5">
        <v>78.918945205479446</v>
      </c>
      <c r="G28" s="5">
        <v>79.378513888888889</v>
      </c>
      <c r="H28" s="5">
        <v>81.626376811594213</v>
      </c>
      <c r="I28" s="5">
        <v>83.925132352941176</v>
      </c>
      <c r="J28" s="5">
        <v>85.237328125000005</v>
      </c>
      <c r="K28" s="5">
        <v>88.278033333333326</v>
      </c>
      <c r="L28" s="5">
        <v>94.663499999999999</v>
      </c>
      <c r="M28" s="5">
        <v>99.327272727272728</v>
      </c>
      <c r="N28" s="5">
        <v>105.88461538461539</v>
      </c>
      <c r="O28" s="5">
        <v>109.49019607843137</v>
      </c>
      <c r="P28" s="5">
        <v>123.1063829787234</v>
      </c>
      <c r="Q28" s="5">
        <v>129.15909090909091</v>
      </c>
      <c r="R28" s="5">
        <v>130.67441860465115</v>
      </c>
      <c r="S28" s="5">
        <v>142.48112195121951</v>
      </c>
      <c r="T28" s="5">
        <v>144.48089999999999</v>
      </c>
      <c r="U28" s="5">
        <v>144.74975000000001</v>
      </c>
      <c r="V28" s="5">
        <v>147.93594736842104</v>
      </c>
      <c r="W28" s="5">
        <v>155.66411111111111</v>
      </c>
      <c r="X28" s="5">
        <v>175.41796875</v>
      </c>
      <c r="Y28" s="5">
        <v>164.63647058823531</v>
      </c>
      <c r="Z28" s="5">
        <v>159.68651515151515</v>
      </c>
      <c r="AA28" s="5">
        <v>168.805125</v>
      </c>
      <c r="AB28" s="5">
        <v>180.41466666666665</v>
      </c>
      <c r="AC28" s="5">
        <v>196.79639285714285</v>
      </c>
      <c r="AD28" s="5">
        <v>230.15741666666668</v>
      </c>
    </row>
    <row r="29" spans="2:30" x14ac:dyDescent="0.2">
      <c r="C29" t="s">
        <v>57</v>
      </c>
      <c r="D29" s="5">
        <v>59.508771929824562</v>
      </c>
      <c r="E29" s="5">
        <v>61.017857142857146</v>
      </c>
      <c r="F29" s="5">
        <v>62.383517857142856</v>
      </c>
      <c r="G29" s="5">
        <v>63.043818181818182</v>
      </c>
      <c r="H29" s="5">
        <v>65.269830188679251</v>
      </c>
      <c r="I29" s="5">
        <v>62.255529411764712</v>
      </c>
      <c r="J29" s="5">
        <v>68.835244444444442</v>
      </c>
      <c r="K29" s="5">
        <v>72.43068181818181</v>
      </c>
      <c r="L29" s="5">
        <v>84.630099999999999</v>
      </c>
      <c r="M29" s="5">
        <v>86.84615384615384</v>
      </c>
      <c r="N29" s="5">
        <v>85</v>
      </c>
      <c r="O29" s="5">
        <v>97.117647058823536</v>
      </c>
      <c r="P29" s="5">
        <v>105.60606060606061</v>
      </c>
      <c r="Q29" s="5">
        <v>106.96969696969697</v>
      </c>
      <c r="R29" s="5">
        <v>118.3225806451613</v>
      </c>
      <c r="S29" s="5">
        <v>116.56825806451613</v>
      </c>
      <c r="T29" s="5">
        <v>122.51113333333333</v>
      </c>
      <c r="U29" s="5">
        <v>135.05724137931034</v>
      </c>
      <c r="V29" s="5">
        <v>128.15333333333334</v>
      </c>
      <c r="W29" s="5">
        <v>135.01057142857141</v>
      </c>
      <c r="X29" s="5">
        <v>144.10476923076925</v>
      </c>
      <c r="Y29" s="5">
        <v>138.14995999999999</v>
      </c>
      <c r="Z29" s="5">
        <v>136.23108695652175</v>
      </c>
      <c r="AA29" s="5">
        <v>156.17414285714287</v>
      </c>
      <c r="AB29" s="5">
        <v>144.2338</v>
      </c>
      <c r="AC29" s="5">
        <v>145.10133333333334</v>
      </c>
      <c r="AD29" s="5">
        <v>137.38972222222222</v>
      </c>
    </row>
    <row r="30" spans="2:30" x14ac:dyDescent="0.2">
      <c r="C30" t="s">
        <v>45</v>
      </c>
      <c r="D30" s="5">
        <v>64.433962264150949</v>
      </c>
      <c r="E30" s="5">
        <v>68.415094339622641</v>
      </c>
      <c r="F30" s="5">
        <v>72.431173076923073</v>
      </c>
      <c r="G30" s="5">
        <v>72.888120000000001</v>
      </c>
      <c r="H30" s="5">
        <v>75.360159999999993</v>
      </c>
      <c r="I30" s="5">
        <v>79.131833333333333</v>
      </c>
      <c r="J30" s="5">
        <v>85.052888888888887</v>
      </c>
      <c r="K30" s="5">
        <v>91.25830952380953</v>
      </c>
      <c r="L30" s="5">
        <v>97.099880952380957</v>
      </c>
      <c r="M30" s="5">
        <v>98.05</v>
      </c>
      <c r="N30" s="5">
        <v>118.70588235294117</v>
      </c>
      <c r="O30" s="5">
        <v>117.17647058823529</v>
      </c>
      <c r="P30" s="5">
        <v>133.48387096774192</v>
      </c>
      <c r="Q30" s="5">
        <v>137.41935483870967</v>
      </c>
      <c r="R30" s="5">
        <v>144.60714285714286</v>
      </c>
      <c r="S30" s="5">
        <v>163.11824000000001</v>
      </c>
      <c r="T30" s="5">
        <v>139.24148</v>
      </c>
      <c r="U30" s="5">
        <v>141.91743478260869</v>
      </c>
      <c r="V30" s="5">
        <v>144.62995652173913</v>
      </c>
      <c r="W30" s="5">
        <v>147.61014285714288</v>
      </c>
      <c r="X30" s="5">
        <v>177.11795000000001</v>
      </c>
      <c r="Y30" s="5">
        <v>199.4073157894737</v>
      </c>
      <c r="Z30" s="5">
        <v>217.20850000000002</v>
      </c>
      <c r="AA30" s="5">
        <v>230.72141176470589</v>
      </c>
      <c r="AB30" s="5">
        <v>224.67623529411765</v>
      </c>
      <c r="AC30" s="5">
        <v>235.84168750000001</v>
      </c>
      <c r="AD30" s="5">
        <v>268.89053846153848</v>
      </c>
    </row>
    <row r="31" spans="2:30" x14ac:dyDescent="0.2">
      <c r="C31" t="s">
        <v>86</v>
      </c>
      <c r="D31" s="5">
        <v>69.083333333333329</v>
      </c>
      <c r="E31" s="5">
        <v>67.75</v>
      </c>
      <c r="F31" s="5">
        <v>76.959190476190471</v>
      </c>
      <c r="G31" s="5">
        <v>74.91385714285714</v>
      </c>
      <c r="H31" s="5">
        <v>81.398449999999997</v>
      </c>
      <c r="I31" s="5">
        <v>79.835842105263168</v>
      </c>
      <c r="J31" s="5">
        <v>90.450466666666671</v>
      </c>
      <c r="K31" s="5">
        <v>103.35146153846154</v>
      </c>
      <c r="L31" s="5">
        <v>115.99641666666668</v>
      </c>
      <c r="M31" s="5">
        <v>116.66666666666667</v>
      </c>
      <c r="N31" s="5">
        <v>119.91666666666667</v>
      </c>
      <c r="O31" s="5">
        <v>120.5</v>
      </c>
      <c r="P31" s="5">
        <v>112.25</v>
      </c>
      <c r="Q31" s="5">
        <v>133.4</v>
      </c>
      <c r="R31" s="5">
        <v>133.9</v>
      </c>
      <c r="S31" s="5">
        <v>137.14400000000001</v>
      </c>
      <c r="T31" s="5">
        <v>143.2456</v>
      </c>
      <c r="U31" s="5">
        <v>160.67033333333333</v>
      </c>
      <c r="V31" s="5">
        <v>157.7362</v>
      </c>
      <c r="W31" s="5">
        <v>176.16</v>
      </c>
      <c r="X31" s="5">
        <v>185.73622222222221</v>
      </c>
      <c r="Y31" s="5">
        <v>199.69133333333332</v>
      </c>
      <c r="Z31" s="5">
        <v>224.16187500000001</v>
      </c>
      <c r="AA31" s="5">
        <v>192.124</v>
      </c>
      <c r="AB31" s="5">
        <v>236.33475000000001</v>
      </c>
      <c r="AC31" s="5">
        <v>243.86112499999999</v>
      </c>
      <c r="AD31" s="5">
        <v>256.70100000000002</v>
      </c>
    </row>
    <row r="32" spans="2:30" x14ac:dyDescent="0.2">
      <c r="C32" t="s">
        <v>31</v>
      </c>
      <c r="D32" s="5">
        <v>79.804347826086953</v>
      </c>
      <c r="E32" s="5">
        <v>79.640350877192986</v>
      </c>
      <c r="F32" s="5">
        <v>81.213378854625546</v>
      </c>
      <c r="G32" s="5">
        <v>82.112900900900911</v>
      </c>
      <c r="H32" s="5">
        <v>81.732838709677424</v>
      </c>
      <c r="I32" s="5">
        <v>78.660476415094337</v>
      </c>
      <c r="J32" s="5">
        <v>83.586340206185568</v>
      </c>
      <c r="K32" s="5">
        <v>85.418476439790581</v>
      </c>
      <c r="L32" s="5">
        <v>93.791134078212295</v>
      </c>
      <c r="M32" s="5">
        <v>98.845238095238102</v>
      </c>
      <c r="N32" s="5">
        <v>102.85714285714286</v>
      </c>
      <c r="O32" s="5">
        <v>110.74496644295301</v>
      </c>
      <c r="P32" s="5">
        <v>134.00769230769231</v>
      </c>
      <c r="Q32" s="5">
        <v>135.71653543307087</v>
      </c>
      <c r="R32" s="5">
        <v>152.18965517241378</v>
      </c>
      <c r="S32" s="5">
        <v>159.82130088495572</v>
      </c>
      <c r="T32" s="5">
        <v>158.09842342342344</v>
      </c>
      <c r="U32" s="5">
        <v>170.79254285714285</v>
      </c>
      <c r="V32" s="5">
        <v>187.09194791666667</v>
      </c>
      <c r="W32" s="5">
        <v>180.99046534653471</v>
      </c>
      <c r="X32" s="5">
        <v>207.17273118279573</v>
      </c>
      <c r="Y32" s="5">
        <v>214.76353932584271</v>
      </c>
      <c r="Z32" s="5">
        <v>210.95126136363635</v>
      </c>
      <c r="AA32" s="5">
        <v>227.42486904761907</v>
      </c>
      <c r="AB32" s="5">
        <v>235.35726829268296</v>
      </c>
      <c r="AC32" s="5">
        <v>263.51601351351354</v>
      </c>
      <c r="AD32" s="5">
        <v>280.88888732394366</v>
      </c>
    </row>
    <row r="33" spans="2:30" x14ac:dyDescent="0.2">
      <c r="C33" t="s">
        <v>67</v>
      </c>
      <c r="D33" s="5">
        <v>66.256</v>
      </c>
      <c r="E33" s="5">
        <v>66.689516129032256</v>
      </c>
      <c r="F33" s="5">
        <v>67.27892828685259</v>
      </c>
      <c r="G33" s="5">
        <v>68.615639676113346</v>
      </c>
      <c r="H33" s="5">
        <v>70.301120689655178</v>
      </c>
      <c r="I33" s="5">
        <v>70.010968609865472</v>
      </c>
      <c r="J33" s="5">
        <v>74.17680582524271</v>
      </c>
      <c r="K33" s="5">
        <v>79.972613402061867</v>
      </c>
      <c r="L33" s="5">
        <v>88.170170329670327</v>
      </c>
      <c r="M33" s="5">
        <v>91.228571428571428</v>
      </c>
      <c r="N33" s="5">
        <v>91.16</v>
      </c>
      <c r="O33" s="5">
        <v>102.42138364779875</v>
      </c>
      <c r="P33" s="5">
        <v>118.27027027027027</v>
      </c>
      <c r="Q33" s="5">
        <v>123.21014492753623</v>
      </c>
      <c r="R33" s="5">
        <v>142.09090909090909</v>
      </c>
      <c r="S33" s="5">
        <v>154.00224347826085</v>
      </c>
      <c r="T33" s="5">
        <v>155.46763392857142</v>
      </c>
      <c r="U33" s="5">
        <v>178.38881372549019</v>
      </c>
      <c r="V33" s="5">
        <v>187.84412244897956</v>
      </c>
      <c r="W33" s="5">
        <v>189.18091578947366</v>
      </c>
      <c r="X33" s="5">
        <v>219.42470588235292</v>
      </c>
      <c r="Y33" s="5">
        <v>223.60022891566265</v>
      </c>
      <c r="Z33" s="5">
        <v>216.53001176470588</v>
      </c>
      <c r="AA33" s="5">
        <v>231.28512195121948</v>
      </c>
      <c r="AB33" s="5">
        <v>232.64272151898737</v>
      </c>
      <c r="AC33" s="5">
        <v>249.91610810810812</v>
      </c>
      <c r="AD33" s="5">
        <v>251.98033333333331</v>
      </c>
    </row>
    <row r="34" spans="2:30" x14ac:dyDescent="0.2">
      <c r="C34" t="s">
        <v>53</v>
      </c>
      <c r="D34" s="5">
        <v>95.784946236559136</v>
      </c>
      <c r="E34" s="5">
        <v>93.602150537634415</v>
      </c>
      <c r="F34" s="5">
        <v>95.511053763440856</v>
      </c>
      <c r="G34" s="5">
        <v>97.054413043478249</v>
      </c>
      <c r="H34" s="5">
        <v>97.734043956043962</v>
      </c>
      <c r="I34" s="5">
        <v>96.442539325842702</v>
      </c>
      <c r="J34" s="5">
        <v>101.94120238095238</v>
      </c>
      <c r="K34" s="5">
        <v>108.490375</v>
      </c>
      <c r="L34" s="5">
        <v>120.40261333333333</v>
      </c>
      <c r="M34" s="5">
        <v>122.47222222222223</v>
      </c>
      <c r="N34" s="5">
        <v>124.74285714285715</v>
      </c>
      <c r="O34" s="5">
        <v>130.6764705882353</v>
      </c>
      <c r="P34" s="5">
        <v>152.42857142857142</v>
      </c>
      <c r="Q34" s="5">
        <v>154.30158730158729</v>
      </c>
      <c r="R34" s="5">
        <v>160.81967213114754</v>
      </c>
      <c r="S34" s="5">
        <v>171.74314999999999</v>
      </c>
      <c r="T34" s="5">
        <v>168.99836666666667</v>
      </c>
      <c r="U34" s="5">
        <v>185.89631034482761</v>
      </c>
      <c r="V34" s="5">
        <v>193.47071929824563</v>
      </c>
      <c r="W34" s="5">
        <v>194.51721428571429</v>
      </c>
      <c r="X34" s="5">
        <v>214.8295283018868</v>
      </c>
      <c r="Y34" s="5">
        <v>212.08726923076924</v>
      </c>
      <c r="Z34" s="5">
        <v>210.46151999999998</v>
      </c>
      <c r="AA34" s="5">
        <v>220.06152083333333</v>
      </c>
      <c r="AB34" s="5">
        <v>225.9158085106383</v>
      </c>
      <c r="AC34" s="5">
        <v>243.34095555555558</v>
      </c>
      <c r="AD34" s="5">
        <v>260.43154761904759</v>
      </c>
    </row>
    <row r="35" spans="2:30" x14ac:dyDescent="0.2">
      <c r="C35" t="s">
        <v>47</v>
      </c>
      <c r="D35" s="5">
        <v>46.1875</v>
      </c>
      <c r="E35" s="5">
        <v>49.75</v>
      </c>
      <c r="F35" s="5">
        <v>62.031769230769228</v>
      </c>
      <c r="G35" s="5">
        <v>66.347384615384613</v>
      </c>
      <c r="H35" s="5">
        <v>63.928538461538466</v>
      </c>
      <c r="I35" s="5">
        <v>68.606333333333325</v>
      </c>
      <c r="J35" s="5">
        <v>69.819636363636363</v>
      </c>
      <c r="K35" s="5">
        <v>83.819000000000003</v>
      </c>
      <c r="L35" s="5">
        <v>86.99366666666667</v>
      </c>
      <c r="M35" s="5">
        <v>89.125</v>
      </c>
      <c r="N35" s="5">
        <v>86.285714285714292</v>
      </c>
      <c r="O35" s="5">
        <v>86</v>
      </c>
      <c r="P35" s="5">
        <v>87.714285714285708</v>
      </c>
      <c r="Q35" s="5">
        <v>93.833333333333329</v>
      </c>
      <c r="R35" s="5">
        <v>87.5</v>
      </c>
      <c r="S35" s="5">
        <v>87.214666666666673</v>
      </c>
      <c r="T35" s="5">
        <v>92.165500000000009</v>
      </c>
      <c r="U35" s="5">
        <v>89.265666666666675</v>
      </c>
      <c r="V35" s="5">
        <v>90.530333333333331</v>
      </c>
      <c r="W35" s="5">
        <v>84.075499999999991</v>
      </c>
      <c r="X35" s="5">
        <v>88.375</v>
      </c>
      <c r="Y35" s="5">
        <v>81.208666666666673</v>
      </c>
      <c r="Z35" s="5">
        <v>94.293833333333339</v>
      </c>
      <c r="AA35" s="5">
        <v>68.394500000000008</v>
      </c>
      <c r="AB35" s="5">
        <v>99.58475</v>
      </c>
      <c r="AC35" s="5">
        <v>123.66733333333333</v>
      </c>
      <c r="AD35" s="5">
        <v>143.6225</v>
      </c>
    </row>
    <row r="36" spans="2:30" x14ac:dyDescent="0.2">
      <c r="B36" t="s">
        <v>103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2:30" x14ac:dyDescent="0.2">
      <c r="C37" t="s">
        <v>5</v>
      </c>
      <c r="D37" s="5">
        <v>55.5</v>
      </c>
      <c r="E37" s="5">
        <v>51.25</v>
      </c>
      <c r="F37" s="5">
        <v>50.009100000000004</v>
      </c>
      <c r="G37" s="5">
        <v>54.843000000000004</v>
      </c>
      <c r="H37" s="5">
        <v>59.856833333333334</v>
      </c>
      <c r="I37" s="5">
        <v>58.721529411764706</v>
      </c>
      <c r="J37" s="5">
        <v>67.760153846153841</v>
      </c>
      <c r="K37" s="5">
        <v>72.410250000000005</v>
      </c>
      <c r="L37" s="5">
        <v>77.040000000000006</v>
      </c>
      <c r="M37" s="5">
        <v>78.7</v>
      </c>
      <c r="N37" s="5">
        <v>83.2</v>
      </c>
      <c r="O37" s="5">
        <v>91.444444444444443</v>
      </c>
      <c r="P37" s="5">
        <v>80.875</v>
      </c>
      <c r="Q37" s="5">
        <v>94.8</v>
      </c>
      <c r="R37" s="5">
        <v>117.75</v>
      </c>
      <c r="S37" s="5">
        <v>116.66025</v>
      </c>
      <c r="T37" s="5">
        <v>116.425</v>
      </c>
      <c r="U37" s="5">
        <v>139.089</v>
      </c>
      <c r="V37" s="5">
        <v>171.68566666666666</v>
      </c>
      <c r="W37" s="5">
        <v>172.71433333333334</v>
      </c>
      <c r="X37" s="5">
        <v>153.75899999999999</v>
      </c>
      <c r="Y37" s="5">
        <v>169.55033333333333</v>
      </c>
      <c r="Z37" s="5">
        <v>172.25466666666668</v>
      </c>
      <c r="AA37" s="5">
        <v>174.798</v>
      </c>
      <c r="AB37" s="5">
        <v>175.298</v>
      </c>
      <c r="AC37" s="5">
        <v>178.393</v>
      </c>
      <c r="AD37" s="5">
        <v>200.42766666666668</v>
      </c>
    </row>
    <row r="38" spans="2:30" x14ac:dyDescent="0.2">
      <c r="C38" t="s">
        <v>65</v>
      </c>
      <c r="D38" s="5">
        <v>60.659340659340657</v>
      </c>
      <c r="E38" s="5">
        <v>59.622950819672134</v>
      </c>
      <c r="F38" s="5">
        <v>60.653366666666663</v>
      </c>
      <c r="G38" s="5">
        <v>63.597105263157893</v>
      </c>
      <c r="H38" s="5">
        <v>65.678532934131738</v>
      </c>
      <c r="I38" s="5">
        <v>63.807689440993791</v>
      </c>
      <c r="J38" s="5">
        <v>68.65135664335665</v>
      </c>
      <c r="K38" s="5">
        <v>70.572422222222229</v>
      </c>
      <c r="L38" s="5">
        <v>75.699944881889763</v>
      </c>
      <c r="M38" s="5">
        <v>79.652542372881356</v>
      </c>
      <c r="N38" s="5">
        <v>84.321428571428569</v>
      </c>
      <c r="O38" s="5">
        <v>97.278350515463913</v>
      </c>
      <c r="P38" s="5">
        <v>107.53846153846153</v>
      </c>
      <c r="Q38" s="5">
        <v>119</v>
      </c>
      <c r="R38" s="5">
        <v>127.69333333333333</v>
      </c>
      <c r="S38" s="5">
        <v>139.48082857142856</v>
      </c>
      <c r="T38" s="5">
        <v>132.16816901408453</v>
      </c>
      <c r="U38" s="5">
        <v>157.89681666666669</v>
      </c>
      <c r="V38" s="5">
        <v>178.73270370370372</v>
      </c>
      <c r="W38" s="5">
        <v>189.86813461538461</v>
      </c>
      <c r="X38" s="5">
        <v>206.13254000000001</v>
      </c>
      <c r="Y38" s="5">
        <v>235.2386956521739</v>
      </c>
      <c r="Z38" s="5">
        <v>231.78834782608695</v>
      </c>
      <c r="AA38" s="5">
        <v>249.51504545454546</v>
      </c>
      <c r="AB38" s="5">
        <v>226.87026086956521</v>
      </c>
      <c r="AC38" s="5">
        <v>231.13802083333334</v>
      </c>
      <c r="AD38" s="5">
        <v>239.99091489361703</v>
      </c>
    </row>
    <row r="39" spans="2:30" x14ac:dyDescent="0.2">
      <c r="C39" t="s">
        <v>3</v>
      </c>
      <c r="D39" s="5">
        <v>59.785714285714285</v>
      </c>
      <c r="E39" s="5">
        <v>58.901408450704224</v>
      </c>
      <c r="F39" s="5">
        <v>57.446157142857146</v>
      </c>
      <c r="G39" s="5">
        <v>61.372923076923072</v>
      </c>
      <c r="H39" s="5">
        <v>62.979080645161289</v>
      </c>
      <c r="I39" s="5">
        <v>63.075052631578941</v>
      </c>
      <c r="J39" s="5">
        <v>63.601921568627446</v>
      </c>
      <c r="K39" s="5">
        <v>64.895958333333326</v>
      </c>
      <c r="L39" s="5">
        <v>71.185204545454539</v>
      </c>
      <c r="M39" s="5">
        <v>76.25</v>
      </c>
      <c r="N39" s="5">
        <v>78</v>
      </c>
      <c r="O39" s="5">
        <v>85.885714285714286</v>
      </c>
      <c r="P39" s="5">
        <v>92.290322580645167</v>
      </c>
      <c r="Q39" s="5">
        <v>89.433333333333337</v>
      </c>
      <c r="R39" s="5">
        <v>93.8</v>
      </c>
      <c r="S39" s="5">
        <v>93.785041666666658</v>
      </c>
      <c r="T39" s="5">
        <v>102.40857142857142</v>
      </c>
      <c r="U39" s="5">
        <v>98.36176190476192</v>
      </c>
      <c r="V39" s="5">
        <v>102.46494444444444</v>
      </c>
      <c r="W39" s="5">
        <v>104.2636875</v>
      </c>
      <c r="X39" s="5">
        <v>118.77464285714287</v>
      </c>
      <c r="Y39" s="5">
        <v>104.6168</v>
      </c>
      <c r="Z39" s="5">
        <v>111.08423076923077</v>
      </c>
      <c r="AA39" s="5">
        <v>131.69363636363639</v>
      </c>
      <c r="AB39" s="5">
        <v>114.86491666666666</v>
      </c>
      <c r="AC39" s="5">
        <v>158.75956249999999</v>
      </c>
      <c r="AD39" s="5">
        <v>179.61426666666665</v>
      </c>
    </row>
    <row r="40" spans="2:30" x14ac:dyDescent="0.2">
      <c r="C40" t="s">
        <v>66</v>
      </c>
      <c r="D40" s="5">
        <v>74.926020408163268</v>
      </c>
      <c r="E40" s="5">
        <v>73.284615384615378</v>
      </c>
      <c r="F40" s="5">
        <v>73.938447300771216</v>
      </c>
      <c r="G40" s="5">
        <v>76.470992021276601</v>
      </c>
      <c r="H40" s="5">
        <v>78.745941340782124</v>
      </c>
      <c r="I40" s="5">
        <v>76.693239193083556</v>
      </c>
      <c r="J40" s="5">
        <v>80.655283018867934</v>
      </c>
      <c r="K40" s="5">
        <v>88.06064827586205</v>
      </c>
      <c r="L40" s="5">
        <v>93.824029090909079</v>
      </c>
      <c r="M40" s="5">
        <v>98.928838951310865</v>
      </c>
      <c r="N40" s="5">
        <v>102.00766283524904</v>
      </c>
      <c r="O40" s="5">
        <v>106.69354838709677</v>
      </c>
      <c r="P40" s="5">
        <v>118.07594936708861</v>
      </c>
      <c r="Q40" s="5">
        <v>123.14285714285714</v>
      </c>
      <c r="R40" s="5">
        <v>131.03301886792454</v>
      </c>
      <c r="S40" s="5">
        <v>146.38410994764396</v>
      </c>
      <c r="T40" s="5">
        <v>150.0111945945946</v>
      </c>
      <c r="U40" s="5">
        <v>164.56724581005588</v>
      </c>
      <c r="V40" s="5">
        <v>170.3063837209302</v>
      </c>
      <c r="W40" s="5">
        <v>181.25071698113206</v>
      </c>
      <c r="X40" s="5">
        <v>201.08442953020136</v>
      </c>
      <c r="Y40" s="5">
        <v>207.57037241379308</v>
      </c>
      <c r="Z40" s="5">
        <v>212.42392142857142</v>
      </c>
      <c r="AA40" s="5">
        <v>232.03794573643412</v>
      </c>
      <c r="AB40" s="5">
        <v>229.43303252032518</v>
      </c>
      <c r="AC40" s="5">
        <v>248.40326213592232</v>
      </c>
      <c r="AD40" s="5">
        <v>272.27772727272725</v>
      </c>
    </row>
    <row r="41" spans="2:30" x14ac:dyDescent="0.2">
      <c r="C41" t="s">
        <v>62</v>
      </c>
      <c r="D41" s="5">
        <v>69.626865671641795</v>
      </c>
      <c r="E41" s="5">
        <v>68.368421052631575</v>
      </c>
      <c r="F41" s="5">
        <v>68.196060606060598</v>
      </c>
      <c r="G41" s="5">
        <v>71.945136000000005</v>
      </c>
      <c r="H41" s="5">
        <v>74.035581967213119</v>
      </c>
      <c r="I41" s="5">
        <v>72.337249999999997</v>
      </c>
      <c r="J41" s="5">
        <v>75.775873873873863</v>
      </c>
      <c r="K41" s="5">
        <v>77.553065420560742</v>
      </c>
      <c r="L41" s="5">
        <v>84.323407766990286</v>
      </c>
      <c r="M41" s="5">
        <v>87.851485148514854</v>
      </c>
      <c r="N41" s="5">
        <v>90.206185567010309</v>
      </c>
      <c r="O41" s="5">
        <v>96.703296703296701</v>
      </c>
      <c r="P41" s="5">
        <v>105.10588235294118</v>
      </c>
      <c r="Q41" s="5">
        <v>109.86585365853658</v>
      </c>
      <c r="R41" s="5">
        <v>120.27272727272727</v>
      </c>
      <c r="S41" s="5">
        <v>140.43623188405797</v>
      </c>
      <c r="T41" s="5">
        <v>143.27358208955224</v>
      </c>
      <c r="U41" s="5">
        <v>149.03706153846153</v>
      </c>
      <c r="V41" s="5">
        <v>163.08996551724138</v>
      </c>
      <c r="W41" s="5">
        <v>171.96192592592593</v>
      </c>
      <c r="X41" s="5">
        <v>185.64401960784312</v>
      </c>
      <c r="Y41" s="5">
        <v>199.40776000000002</v>
      </c>
      <c r="Z41" s="5">
        <v>206.03848979591837</v>
      </c>
      <c r="AA41" s="5">
        <v>214.13899999999998</v>
      </c>
      <c r="AB41" s="5">
        <v>221.67014893617019</v>
      </c>
      <c r="AC41" s="5">
        <v>233.18818181818185</v>
      </c>
      <c r="AD41" s="5">
        <v>247.7835348837209</v>
      </c>
    </row>
    <row r="42" spans="2:30" x14ac:dyDescent="0.2">
      <c r="C42" t="s">
        <v>23</v>
      </c>
      <c r="D42" s="5">
        <v>67.402439024390247</v>
      </c>
      <c r="E42" s="5">
        <v>66.740740740740748</v>
      </c>
      <c r="F42" s="5">
        <v>66.779111111111106</v>
      </c>
      <c r="G42" s="5">
        <v>67.581844155844152</v>
      </c>
      <c r="H42" s="5">
        <v>69.80554794520549</v>
      </c>
      <c r="I42" s="5">
        <v>68.325405797101453</v>
      </c>
      <c r="J42" s="5">
        <v>73.139370967741925</v>
      </c>
      <c r="K42" s="5">
        <v>76.544403508771936</v>
      </c>
      <c r="L42" s="5">
        <v>80.155629629629644</v>
      </c>
      <c r="M42" s="5">
        <v>82.48</v>
      </c>
      <c r="N42" s="5">
        <v>83.152173913043484</v>
      </c>
      <c r="O42" s="5">
        <v>83.847826086956516</v>
      </c>
      <c r="P42" s="5">
        <v>84.61363636363636</v>
      </c>
      <c r="Q42" s="5">
        <v>101.84210526315789</v>
      </c>
      <c r="R42" s="5">
        <v>100.16666666666667</v>
      </c>
      <c r="S42" s="5">
        <v>121.41516666666666</v>
      </c>
      <c r="T42" s="5">
        <v>117.6345</v>
      </c>
      <c r="U42" s="5">
        <v>135.49854166666668</v>
      </c>
      <c r="V42" s="5">
        <v>144.1228695652174</v>
      </c>
      <c r="W42" s="5">
        <v>145.47436363636365</v>
      </c>
      <c r="X42" s="5">
        <v>160.73305555555555</v>
      </c>
      <c r="Y42" s="5">
        <v>176.1170625</v>
      </c>
      <c r="Z42" s="5">
        <v>181.73106250000001</v>
      </c>
      <c r="AA42" s="5">
        <v>205.19099999999997</v>
      </c>
      <c r="AB42" s="5">
        <v>205.85720000000001</v>
      </c>
      <c r="AC42" s="5">
        <v>225.29661538461539</v>
      </c>
      <c r="AD42" s="5">
        <v>230.45007692307692</v>
      </c>
    </row>
    <row r="43" spans="2:30" x14ac:dyDescent="0.2">
      <c r="B43" t="s">
        <v>1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2:30" x14ac:dyDescent="0.2">
      <c r="C44" t="s">
        <v>1</v>
      </c>
      <c r="D44" s="5">
        <v>78.75454545454545</v>
      </c>
      <c r="E44" s="5">
        <v>77.796296296296291</v>
      </c>
      <c r="F44" s="5">
        <v>77.825831775700948</v>
      </c>
      <c r="G44" s="5">
        <v>78.363504854368927</v>
      </c>
      <c r="H44" s="5">
        <v>79.244079207920791</v>
      </c>
      <c r="I44" s="5">
        <v>77.96889583333332</v>
      </c>
      <c r="J44" s="5">
        <v>80.991709302325589</v>
      </c>
      <c r="K44" s="5">
        <v>85.594571428571427</v>
      </c>
      <c r="L44" s="5">
        <v>88.358249999999998</v>
      </c>
      <c r="M44" s="5">
        <v>94.149253731343279</v>
      </c>
      <c r="N44" s="5">
        <v>95.390625</v>
      </c>
      <c r="O44" s="5">
        <v>104.44444444444444</v>
      </c>
      <c r="P44" s="5">
        <v>115.92</v>
      </c>
      <c r="Q44" s="5">
        <v>122.55555555555556</v>
      </c>
      <c r="R44" s="5">
        <v>129.64285714285714</v>
      </c>
      <c r="S44" s="5">
        <v>140.66602499999999</v>
      </c>
      <c r="T44" s="5">
        <v>136.63621951219511</v>
      </c>
      <c r="U44" s="5">
        <v>140.42217500000001</v>
      </c>
      <c r="V44" s="5">
        <v>151.26149999999998</v>
      </c>
      <c r="W44" s="5">
        <v>152.70847222222221</v>
      </c>
      <c r="X44" s="5">
        <v>167.61727272727273</v>
      </c>
      <c r="Y44" s="5">
        <v>171.97484374999999</v>
      </c>
      <c r="Z44" s="5">
        <v>144.8449411764706</v>
      </c>
      <c r="AA44" s="5">
        <v>158.80479310344828</v>
      </c>
      <c r="AB44" s="5">
        <v>149.41582758620692</v>
      </c>
      <c r="AC44" s="5">
        <v>166.65124</v>
      </c>
      <c r="AD44" s="5">
        <v>171.05870833333333</v>
      </c>
    </row>
    <row r="45" spans="2:30" x14ac:dyDescent="0.2">
      <c r="B45" t="s">
        <v>104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2:30" x14ac:dyDescent="0.2">
      <c r="C46" t="s">
        <v>17</v>
      </c>
      <c r="D46" s="5">
        <v>50.051282051282051</v>
      </c>
      <c r="E46" s="5">
        <v>50.173333333333332</v>
      </c>
      <c r="F46" s="5">
        <v>49.755111111111113</v>
      </c>
      <c r="G46" s="5">
        <v>51.953348484848483</v>
      </c>
      <c r="H46" s="5">
        <v>59.193125000000002</v>
      </c>
      <c r="I46" s="5">
        <v>53.92566037735849</v>
      </c>
      <c r="J46" s="5">
        <v>68.147897435897434</v>
      </c>
      <c r="K46" s="5">
        <v>69.871054054054042</v>
      </c>
      <c r="L46" s="5">
        <v>74.61181818181818</v>
      </c>
      <c r="M46" s="5">
        <v>78.0625</v>
      </c>
      <c r="N46" s="5">
        <v>80.967741935483872</v>
      </c>
      <c r="O46" s="5">
        <v>85.290322580645167</v>
      </c>
      <c r="P46" s="5">
        <v>91.206896551724142</v>
      </c>
      <c r="Q46" s="5">
        <v>89.862068965517238</v>
      </c>
      <c r="R46" s="5">
        <v>93.07692307692308</v>
      </c>
      <c r="S46" s="5">
        <v>99.439874999999986</v>
      </c>
      <c r="T46" s="5">
        <v>103.11569565217391</v>
      </c>
      <c r="U46" s="5">
        <v>97.445208333333326</v>
      </c>
      <c r="V46" s="5">
        <v>107.41409523809523</v>
      </c>
      <c r="W46" s="5">
        <v>110.30140909090909</v>
      </c>
      <c r="X46" s="5">
        <v>113.82561904761906</v>
      </c>
      <c r="Y46" s="5">
        <v>113.58</v>
      </c>
      <c r="Z46" s="5">
        <v>108.88761904761904</v>
      </c>
      <c r="AA46" s="5">
        <v>113.8824</v>
      </c>
      <c r="AB46" s="5">
        <v>115.84438888888889</v>
      </c>
      <c r="AC46" s="5">
        <v>114.28005882352942</v>
      </c>
      <c r="AD46" s="5">
        <v>110.3531111111111</v>
      </c>
    </row>
    <row r="47" spans="2:30" x14ac:dyDescent="0.2">
      <c r="C47" t="s">
        <v>21</v>
      </c>
      <c r="D47" s="5">
        <v>75.097345132743357</v>
      </c>
      <c r="E47" s="5">
        <v>72.814159292035399</v>
      </c>
      <c r="F47" s="5">
        <v>72.10405309734513</v>
      </c>
      <c r="G47" s="5">
        <v>73.21869090909091</v>
      </c>
      <c r="H47" s="5">
        <v>75.504934579439251</v>
      </c>
      <c r="I47" s="5">
        <v>71.21409523809524</v>
      </c>
      <c r="J47" s="5">
        <v>76.350075268817207</v>
      </c>
      <c r="K47" s="5">
        <v>80.936443181818177</v>
      </c>
      <c r="L47" s="5">
        <v>85.735752941176472</v>
      </c>
      <c r="M47" s="5">
        <v>89.151898734177209</v>
      </c>
      <c r="N47" s="5">
        <v>92.038961038961034</v>
      </c>
      <c r="O47" s="5">
        <v>102.25352112676056</v>
      </c>
      <c r="P47" s="5">
        <v>113.66666666666667</v>
      </c>
      <c r="Q47" s="5">
        <v>113</v>
      </c>
      <c r="R47" s="5">
        <v>120.62295081967213</v>
      </c>
      <c r="S47" s="5">
        <v>124.67040350877193</v>
      </c>
      <c r="T47" s="5">
        <v>131.26156363636363</v>
      </c>
      <c r="U47" s="5">
        <v>136.24790740740741</v>
      </c>
      <c r="V47" s="5">
        <v>142.19457692307694</v>
      </c>
      <c r="W47" s="5">
        <v>146.60097999999999</v>
      </c>
      <c r="X47" s="5">
        <v>156.39687755102042</v>
      </c>
      <c r="Y47" s="5">
        <v>165.16458333333333</v>
      </c>
      <c r="Z47" s="5">
        <v>152.39340384615386</v>
      </c>
      <c r="AA47" s="5">
        <v>180.28797777777777</v>
      </c>
      <c r="AB47" s="5">
        <v>193.99882608695651</v>
      </c>
      <c r="AC47" s="5">
        <v>212.29261363636363</v>
      </c>
      <c r="AD47" s="5">
        <v>206.99911627906977</v>
      </c>
    </row>
    <row r="48" spans="2:30" x14ac:dyDescent="0.2">
      <c r="C48" t="s">
        <v>19</v>
      </c>
      <c r="D48" s="5">
        <v>59.698689956331876</v>
      </c>
      <c r="E48" s="5">
        <v>58.629955947136565</v>
      </c>
      <c r="F48" s="5">
        <v>59.212874999999997</v>
      </c>
      <c r="G48" s="5">
        <v>60.988193548387095</v>
      </c>
      <c r="H48" s="5">
        <v>61.189421800947869</v>
      </c>
      <c r="I48" s="5">
        <v>60.294289855072464</v>
      </c>
      <c r="J48" s="5">
        <v>62.639804123711336</v>
      </c>
      <c r="K48" s="5">
        <v>66.420377049180331</v>
      </c>
      <c r="L48" s="5">
        <v>69.664146892655367</v>
      </c>
      <c r="M48" s="5">
        <v>72.308139534883722</v>
      </c>
      <c r="N48" s="5">
        <v>73.885542168674704</v>
      </c>
      <c r="O48" s="5">
        <v>78.254901960784309</v>
      </c>
      <c r="P48" s="5">
        <v>89.131944444444443</v>
      </c>
      <c r="Q48" s="5">
        <v>94.204379562043798</v>
      </c>
      <c r="R48" s="5">
        <v>98.102362204724415</v>
      </c>
      <c r="S48" s="5">
        <v>104.0202561983471</v>
      </c>
      <c r="T48" s="5">
        <v>104.10285</v>
      </c>
      <c r="U48" s="5">
        <v>114.80266964285714</v>
      </c>
      <c r="V48" s="5">
        <v>123.46722857142856</v>
      </c>
      <c r="W48" s="5">
        <v>132.21081632653062</v>
      </c>
      <c r="X48" s="5">
        <v>137.16195833333333</v>
      </c>
      <c r="Y48" s="5">
        <v>134.93439361702127</v>
      </c>
      <c r="Z48" s="5">
        <v>142.75722826086957</v>
      </c>
      <c r="AA48" s="5">
        <v>149.07118604651163</v>
      </c>
      <c r="AB48" s="5">
        <v>146.4951111111111</v>
      </c>
      <c r="AC48" s="5">
        <v>161.34920833333334</v>
      </c>
      <c r="AD48" s="5">
        <v>167.46981690140845</v>
      </c>
    </row>
    <row r="49" spans="2:30" x14ac:dyDescent="0.2">
      <c r="C49" t="s">
        <v>11</v>
      </c>
      <c r="D49" s="5">
        <v>76.675496688741717</v>
      </c>
      <c r="E49" s="5">
        <v>77.168918918918919</v>
      </c>
      <c r="F49" s="5">
        <v>78.438068965517246</v>
      </c>
      <c r="G49" s="5">
        <v>79.238</v>
      </c>
      <c r="H49" s="5">
        <v>78.959895833333334</v>
      </c>
      <c r="I49" s="5">
        <v>82.780249999999995</v>
      </c>
      <c r="J49" s="5">
        <v>82.725097014925382</v>
      </c>
      <c r="K49" s="5">
        <v>89.353333333333339</v>
      </c>
      <c r="L49" s="5">
        <v>95.153516666666675</v>
      </c>
      <c r="M49" s="5">
        <v>97.327586206896555</v>
      </c>
      <c r="N49" s="5">
        <v>105.0925925925926</v>
      </c>
      <c r="O49" s="5">
        <v>106.27184466019418</v>
      </c>
      <c r="P49" s="5">
        <v>110.32673267326733</v>
      </c>
      <c r="Q49" s="5">
        <v>109.10204081632654</v>
      </c>
      <c r="R49" s="5">
        <v>115.02272727272727</v>
      </c>
      <c r="S49" s="5">
        <v>124.60692592592592</v>
      </c>
      <c r="T49" s="5">
        <v>118.976225</v>
      </c>
      <c r="U49" s="5">
        <v>140.87933823529411</v>
      </c>
      <c r="V49" s="5">
        <v>140.44455714285715</v>
      </c>
      <c r="W49" s="5">
        <v>151.39420634920634</v>
      </c>
      <c r="X49" s="5">
        <v>156.84851724137931</v>
      </c>
      <c r="Y49" s="5">
        <v>163.03407272727273</v>
      </c>
      <c r="Z49" s="5">
        <v>164.6574</v>
      </c>
      <c r="AA49" s="5">
        <v>181.86748076923078</v>
      </c>
      <c r="AB49" s="5">
        <v>173.38175000000001</v>
      </c>
      <c r="AC49" s="5">
        <v>178.67631249999999</v>
      </c>
      <c r="AD49" s="5">
        <v>193.34856818181817</v>
      </c>
    </row>
    <row r="50" spans="2:30" x14ac:dyDescent="0.2">
      <c r="C50" t="s">
        <v>13</v>
      </c>
      <c r="D50" s="5">
        <v>72.807017543859644</v>
      </c>
      <c r="E50" s="5">
        <v>70.884955752212392</v>
      </c>
      <c r="F50" s="5">
        <v>70.147210526315789</v>
      </c>
      <c r="G50" s="5">
        <v>72.222486486486488</v>
      </c>
      <c r="H50" s="5">
        <v>74.156706422018345</v>
      </c>
      <c r="I50" s="5">
        <v>76.077266666666674</v>
      </c>
      <c r="J50" s="5">
        <v>78.245225490196077</v>
      </c>
      <c r="K50" s="5">
        <v>83.50928571428571</v>
      </c>
      <c r="L50" s="5">
        <v>85.817447916666666</v>
      </c>
      <c r="M50" s="5">
        <v>87.484210526315792</v>
      </c>
      <c r="N50" s="5">
        <v>89.586956521739125</v>
      </c>
      <c r="O50" s="5">
        <v>99.329268292682926</v>
      </c>
      <c r="P50" s="5">
        <v>104.84810126582279</v>
      </c>
      <c r="Q50" s="5">
        <v>111.79166666666667</v>
      </c>
      <c r="R50" s="5">
        <v>115.04477611940298</v>
      </c>
      <c r="S50" s="5">
        <v>123.30689230769231</v>
      </c>
      <c r="T50" s="5">
        <v>119.59971212121212</v>
      </c>
      <c r="U50" s="5">
        <v>134.63218965517243</v>
      </c>
      <c r="V50" s="5">
        <v>132.23223333333334</v>
      </c>
      <c r="W50" s="5">
        <v>143.3967090909091</v>
      </c>
      <c r="X50" s="5">
        <v>153.30601886792454</v>
      </c>
      <c r="Y50" s="5">
        <v>152.99284615384616</v>
      </c>
      <c r="Z50" s="5">
        <v>157.48955102040816</v>
      </c>
      <c r="AA50" s="5">
        <v>164.72153333333333</v>
      </c>
      <c r="AB50" s="5">
        <v>164.75613636363639</v>
      </c>
      <c r="AC50" s="5">
        <v>172.63740476190475</v>
      </c>
      <c r="AD50" s="5">
        <v>176.72631707317075</v>
      </c>
    </row>
    <row r="51" spans="2:30" x14ac:dyDescent="0.2">
      <c r="C51" t="s">
        <v>15</v>
      </c>
      <c r="D51" s="5">
        <v>66.38</v>
      </c>
      <c r="E51" s="5">
        <v>66.848484848484844</v>
      </c>
      <c r="F51" s="5">
        <v>65.198900000000009</v>
      </c>
      <c r="G51" s="5">
        <v>66.064762886597933</v>
      </c>
      <c r="H51" s="5">
        <v>66.649255319148935</v>
      </c>
      <c r="I51" s="5">
        <v>66.913483146067421</v>
      </c>
      <c r="J51" s="5">
        <v>68.953567901234564</v>
      </c>
      <c r="K51" s="5">
        <v>71.453666666666678</v>
      </c>
      <c r="L51" s="5">
        <v>78.104273972602741</v>
      </c>
      <c r="M51" s="5">
        <v>82.115942028985501</v>
      </c>
      <c r="N51" s="5">
        <v>85.791044776119406</v>
      </c>
      <c r="O51" s="5">
        <v>89.703125</v>
      </c>
      <c r="P51" s="5">
        <v>93.442622950819668</v>
      </c>
      <c r="Q51" s="5">
        <v>101.92592592592592</v>
      </c>
      <c r="R51" s="5">
        <v>110.36734693877551</v>
      </c>
      <c r="S51" s="5">
        <v>120.31093617021276</v>
      </c>
      <c r="T51" s="5">
        <v>127.94423255813953</v>
      </c>
      <c r="U51" s="5">
        <v>133.35895238095239</v>
      </c>
      <c r="V51" s="5">
        <v>130.452675</v>
      </c>
      <c r="W51" s="5">
        <v>141.55667567567568</v>
      </c>
      <c r="X51" s="5">
        <v>147.19018421052633</v>
      </c>
      <c r="Y51" s="5">
        <v>145.44523076923076</v>
      </c>
      <c r="Z51" s="5">
        <v>149.51963157894738</v>
      </c>
      <c r="AA51" s="5">
        <v>159.43807894736841</v>
      </c>
      <c r="AB51" s="5">
        <v>186.64639393939393</v>
      </c>
      <c r="AC51" s="5">
        <v>186.98664705882354</v>
      </c>
      <c r="AD51" s="5">
        <v>200.43284374999999</v>
      </c>
    </row>
    <row r="52" spans="2:30" x14ac:dyDescent="0.2">
      <c r="B52" t="s">
        <v>105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2:30" x14ac:dyDescent="0.2">
      <c r="C53" t="s">
        <v>37</v>
      </c>
      <c r="D53" s="5">
        <v>58.696969696969695</v>
      </c>
      <c r="E53" s="5">
        <v>60.53125</v>
      </c>
      <c r="F53" s="5">
        <v>60.383499999999998</v>
      </c>
      <c r="G53" s="5">
        <v>60.516624999999998</v>
      </c>
      <c r="H53" s="5">
        <v>62.030068965517245</v>
      </c>
      <c r="I53" s="5">
        <v>59.610428571428578</v>
      </c>
      <c r="J53" s="5">
        <v>64.992919999999998</v>
      </c>
      <c r="K53" s="5">
        <v>69.02739130434783</v>
      </c>
      <c r="L53" s="5">
        <v>82.333210526315781</v>
      </c>
      <c r="M53" s="5">
        <v>88.666666666666671</v>
      </c>
      <c r="N53" s="5">
        <v>90.941176470588232</v>
      </c>
      <c r="O53" s="5">
        <v>95.588235294117652</v>
      </c>
      <c r="P53" s="5">
        <v>105.53333333333333</v>
      </c>
      <c r="Q53" s="5">
        <v>144</v>
      </c>
      <c r="R53" s="5">
        <v>145.80000000000001</v>
      </c>
      <c r="S53" s="5">
        <v>157.85566666666668</v>
      </c>
      <c r="T53" s="5">
        <v>162.07488888888889</v>
      </c>
      <c r="U53" s="5">
        <v>163.68533333333332</v>
      </c>
      <c r="V53" s="5">
        <v>151.88133333333334</v>
      </c>
      <c r="W53" s="5">
        <v>153.99711111111111</v>
      </c>
      <c r="X53" s="5">
        <v>151.7056</v>
      </c>
      <c r="Y53" s="5">
        <v>159.5436</v>
      </c>
      <c r="Z53" s="5">
        <v>163.8783</v>
      </c>
      <c r="AA53" s="5">
        <v>173.94412500000001</v>
      </c>
      <c r="AB53" s="5">
        <v>157.2105</v>
      </c>
      <c r="AC53" s="5">
        <v>176.42357142857142</v>
      </c>
      <c r="AD53" s="5">
        <v>178.94685714285714</v>
      </c>
    </row>
    <row r="54" spans="2:30" x14ac:dyDescent="0.2">
      <c r="C54" t="s">
        <v>25</v>
      </c>
      <c r="D54" s="5">
        <v>73.857142857142861</v>
      </c>
      <c r="E54" s="5">
        <v>72.857142857142861</v>
      </c>
      <c r="F54" s="5">
        <v>70.402107142857147</v>
      </c>
      <c r="G54" s="5">
        <v>75.634500000000003</v>
      </c>
      <c r="H54" s="5">
        <v>74.317039999999992</v>
      </c>
      <c r="I54" s="5">
        <v>76.351476190476191</v>
      </c>
      <c r="J54" s="5">
        <v>79.518450000000001</v>
      </c>
      <c r="K54" s="5">
        <v>88.376368421052632</v>
      </c>
      <c r="L54" s="5">
        <v>95.234470588235297</v>
      </c>
      <c r="M54" s="5">
        <v>99.647058823529406</v>
      </c>
      <c r="N54" s="5">
        <v>101</v>
      </c>
      <c r="O54" s="5">
        <v>101.70588235294117</v>
      </c>
      <c r="P54" s="5">
        <v>111.64705882352941</v>
      </c>
      <c r="Q54" s="5">
        <v>102.05882352941177</v>
      </c>
      <c r="R54" s="5">
        <v>105.13333333333334</v>
      </c>
      <c r="S54" s="5">
        <v>132.84125</v>
      </c>
      <c r="T54" s="5">
        <v>121.22576923076923</v>
      </c>
      <c r="U54" s="5">
        <v>147.04850000000002</v>
      </c>
      <c r="V54" s="5">
        <v>148.03266666666667</v>
      </c>
      <c r="W54" s="5">
        <v>146.29633333333334</v>
      </c>
      <c r="X54" s="5">
        <v>170.488</v>
      </c>
      <c r="Y54" s="5">
        <v>174.94172727272726</v>
      </c>
      <c r="Z54" s="5">
        <v>184.56945454545453</v>
      </c>
      <c r="AA54" s="5">
        <v>187.79927272727272</v>
      </c>
      <c r="AB54" s="5">
        <v>185.58733333333331</v>
      </c>
      <c r="AC54" s="5">
        <v>215.68245454545456</v>
      </c>
      <c r="AD54" s="5">
        <v>225.03918181818182</v>
      </c>
    </row>
    <row r="55" spans="2:30" x14ac:dyDescent="0.2">
      <c r="C55" t="s">
        <v>33</v>
      </c>
      <c r="D55" s="5">
        <v>61.7</v>
      </c>
      <c r="E55" s="5">
        <v>59.476190476190474</v>
      </c>
      <c r="F55" s="5">
        <v>60.827333333333335</v>
      </c>
      <c r="G55" s="5">
        <v>64.860150000000004</v>
      </c>
      <c r="H55" s="5">
        <v>59.964599999999997</v>
      </c>
      <c r="I55" s="5">
        <v>57.480736842105266</v>
      </c>
      <c r="J55" s="5">
        <v>72.108466666666658</v>
      </c>
      <c r="K55" s="5">
        <v>73.40506666666667</v>
      </c>
      <c r="L55" s="5">
        <v>73.255600000000001</v>
      </c>
      <c r="M55" s="5">
        <v>79.142857142857139</v>
      </c>
      <c r="N55" s="5">
        <v>71.333333333333329</v>
      </c>
      <c r="O55" s="5">
        <v>91.1</v>
      </c>
      <c r="P55" s="5">
        <v>127.85714285714286</v>
      </c>
      <c r="Q55" s="5">
        <v>148</v>
      </c>
      <c r="R55" s="5">
        <v>224.33333333333334</v>
      </c>
      <c r="S55" s="5">
        <v>224.34166666666667</v>
      </c>
      <c r="T55" s="5">
        <v>206.928</v>
      </c>
      <c r="U55" s="5">
        <v>222.44133333333332</v>
      </c>
      <c r="V55" s="5">
        <v>207.70333333333335</v>
      </c>
      <c r="W55" s="5">
        <v>190.10266666666666</v>
      </c>
      <c r="X55" s="5">
        <v>309.55450000000002</v>
      </c>
      <c r="Y55" s="5">
        <v>302.73099999999999</v>
      </c>
      <c r="Z55" s="5">
        <v>326.9615</v>
      </c>
      <c r="AA55" s="5">
        <v>328.24650000000003</v>
      </c>
      <c r="AB55" s="5">
        <v>294.36799999999999</v>
      </c>
      <c r="AC55" s="5">
        <v>265.09750000000003</v>
      </c>
      <c r="AD55" s="5">
        <v>281.24299999999999</v>
      </c>
    </row>
    <row r="56" spans="2:30" x14ac:dyDescent="0.2">
      <c r="C56" t="s">
        <v>27</v>
      </c>
      <c r="D56" s="5">
        <v>68.277777777777771</v>
      </c>
      <c r="E56" s="5">
        <v>66.231481481481481</v>
      </c>
      <c r="F56" s="5">
        <v>67.48093396226416</v>
      </c>
      <c r="G56" s="5">
        <v>68.882019230769231</v>
      </c>
      <c r="H56" s="5">
        <v>69.908088235294116</v>
      </c>
      <c r="I56" s="5">
        <v>73.521479166666666</v>
      </c>
      <c r="J56" s="5">
        <v>73.576936170212761</v>
      </c>
      <c r="K56" s="5">
        <v>77.116337078651682</v>
      </c>
      <c r="L56" s="5">
        <v>83.236964705882357</v>
      </c>
      <c r="M56" s="5">
        <v>84.92771084337349</v>
      </c>
      <c r="N56" s="5">
        <v>92.8</v>
      </c>
      <c r="O56" s="5">
        <v>107.77611940298507</v>
      </c>
      <c r="P56" s="5">
        <v>118.86153846153846</v>
      </c>
      <c r="Q56" s="5">
        <v>124.50819672131148</v>
      </c>
      <c r="R56" s="5">
        <v>133.78181818181818</v>
      </c>
      <c r="S56" s="5">
        <v>150.19322</v>
      </c>
      <c r="T56" s="5">
        <v>150.35483673469386</v>
      </c>
      <c r="U56" s="5">
        <v>159.46975510204081</v>
      </c>
      <c r="V56" s="5">
        <v>167.03224444444444</v>
      </c>
      <c r="W56" s="5">
        <v>176.56316279069767</v>
      </c>
      <c r="X56" s="5">
        <v>180.66930232558138</v>
      </c>
      <c r="Y56" s="5">
        <v>201.45627500000001</v>
      </c>
      <c r="Z56" s="5">
        <v>210.21033333333332</v>
      </c>
      <c r="AA56" s="5">
        <v>219.052975</v>
      </c>
      <c r="AB56" s="5">
        <v>262.03664705882352</v>
      </c>
      <c r="AC56" s="5">
        <v>269.29364705882352</v>
      </c>
      <c r="AD56" s="5">
        <v>280.52587878787875</v>
      </c>
    </row>
    <row r="57" spans="2:30" x14ac:dyDescent="0.2">
      <c r="C57" t="s">
        <v>35</v>
      </c>
      <c r="D57" s="5">
        <v>62.954081632653065</v>
      </c>
      <c r="E57" s="5">
        <v>61.774358974358975</v>
      </c>
      <c r="F57" s="5">
        <v>63.767455958549228</v>
      </c>
      <c r="G57" s="5">
        <v>63.528168421052634</v>
      </c>
      <c r="H57" s="5">
        <v>64.985863387978142</v>
      </c>
      <c r="I57" s="5">
        <v>61.833710227272725</v>
      </c>
      <c r="J57" s="5">
        <v>66.396424836601312</v>
      </c>
      <c r="K57" s="5">
        <v>70.544956834532371</v>
      </c>
      <c r="L57" s="5">
        <v>73.987238095238098</v>
      </c>
      <c r="M57" s="5">
        <v>78.233333333333334</v>
      </c>
      <c r="N57" s="5">
        <v>79.258928571428569</v>
      </c>
      <c r="O57" s="5">
        <v>80.732673267326732</v>
      </c>
      <c r="P57" s="5">
        <v>100.3012048192771</v>
      </c>
      <c r="Q57" s="5">
        <v>107.59210526315789</v>
      </c>
      <c r="R57" s="5">
        <v>109.56756756756756</v>
      </c>
      <c r="S57" s="5">
        <v>114.32133333333334</v>
      </c>
      <c r="T57" s="5">
        <v>111.98876388888888</v>
      </c>
      <c r="U57" s="5">
        <v>115.79875</v>
      </c>
      <c r="V57" s="5">
        <v>107.297115942029</v>
      </c>
      <c r="W57" s="5">
        <v>121.76599999999999</v>
      </c>
      <c r="X57" s="5">
        <v>134.56678431372549</v>
      </c>
      <c r="Y57" s="5">
        <v>139.57972916666668</v>
      </c>
      <c r="Z57" s="5">
        <v>134.48052173913044</v>
      </c>
      <c r="AA57" s="5">
        <v>141.26448837209301</v>
      </c>
      <c r="AB57" s="5">
        <v>152.37820512820514</v>
      </c>
      <c r="AC57" s="5">
        <v>164.35405555555556</v>
      </c>
      <c r="AD57" s="5">
        <v>172.35711428571429</v>
      </c>
    </row>
    <row r="58" spans="2:30" x14ac:dyDescent="0.2">
      <c r="C58" t="s">
        <v>29</v>
      </c>
      <c r="D58" s="5">
        <v>60.59375</v>
      </c>
      <c r="E58" s="5">
        <v>63.1</v>
      </c>
      <c r="F58" s="5">
        <v>63.271966666666671</v>
      </c>
      <c r="G58" s="5">
        <v>63.013400000000004</v>
      </c>
      <c r="H58" s="5">
        <v>66.454344827586198</v>
      </c>
      <c r="I58" s="5">
        <v>65.236482758620681</v>
      </c>
      <c r="J58" s="5">
        <v>67.267892857142854</v>
      </c>
      <c r="K58" s="5">
        <v>70.978964285714284</v>
      </c>
      <c r="L58" s="5">
        <v>74.012321428571425</v>
      </c>
      <c r="M58" s="5">
        <v>78.230769230769226</v>
      </c>
      <c r="N58" s="5">
        <v>77.074074074074076</v>
      </c>
      <c r="O58" s="5">
        <v>87.041666666666671</v>
      </c>
      <c r="P58" s="5">
        <v>102.80952380952381</v>
      </c>
      <c r="Q58" s="5">
        <v>102.52380952380952</v>
      </c>
      <c r="R58" s="5">
        <v>114.11111111111111</v>
      </c>
      <c r="S58" s="5">
        <v>114.31433333333332</v>
      </c>
      <c r="T58" s="5">
        <v>107.44005263157895</v>
      </c>
      <c r="U58" s="5">
        <v>126.76541176470589</v>
      </c>
      <c r="V58" s="5">
        <v>135.25700000000001</v>
      </c>
      <c r="W58" s="5">
        <v>137.51426666666666</v>
      </c>
      <c r="X58" s="5">
        <v>143.39673333333334</v>
      </c>
      <c r="Y58" s="5">
        <v>148.36906666666667</v>
      </c>
      <c r="Z58" s="5">
        <v>153.63866666666667</v>
      </c>
      <c r="AA58" s="5">
        <v>157.83621428571428</v>
      </c>
      <c r="AB58" s="5">
        <v>191.44269230769231</v>
      </c>
      <c r="AC58" s="5">
        <v>205.19530769230772</v>
      </c>
      <c r="AD58" s="5">
        <v>235.79391666666666</v>
      </c>
    </row>
    <row r="59" spans="2:30" x14ac:dyDescent="0.2">
      <c r="B59" t="s">
        <v>97</v>
      </c>
      <c r="D59" s="5">
        <v>69.363016931604975</v>
      </c>
      <c r="E59" s="5">
        <v>68.759157196986621</v>
      </c>
      <c r="F59" s="5">
        <v>69.8898920232308</v>
      </c>
      <c r="G59" s="5">
        <v>71.637679484380783</v>
      </c>
      <c r="H59" s="5">
        <v>73.328339603658208</v>
      </c>
      <c r="I59" s="5">
        <v>72.393573530194317</v>
      </c>
      <c r="J59" s="5">
        <v>77.038392675688229</v>
      </c>
      <c r="K59" s="5">
        <v>82.2924657479263</v>
      </c>
      <c r="L59" s="5">
        <v>88.116703335974165</v>
      </c>
      <c r="M59" s="5">
        <v>91.736424535270274</v>
      </c>
      <c r="N59" s="5">
        <v>95.275304789680476</v>
      </c>
      <c r="O59" s="5">
        <v>102.08218246163011</v>
      </c>
      <c r="P59" s="5">
        <v>113.61912664598755</v>
      </c>
      <c r="Q59" s="5">
        <v>119.97060606674478</v>
      </c>
      <c r="R59" s="5">
        <v>129.57850660621131</v>
      </c>
      <c r="S59" s="5">
        <v>140.89259525069141</v>
      </c>
      <c r="T59" s="5">
        <v>140.14587050219177</v>
      </c>
      <c r="U59" s="5">
        <v>153.80031983065521</v>
      </c>
      <c r="V59" s="5">
        <v>159.7198242490359</v>
      </c>
      <c r="W59" s="5">
        <v>166.10808328376538</v>
      </c>
      <c r="X59" s="5">
        <v>182.23403749682885</v>
      </c>
      <c r="Y59" s="5">
        <v>188.30214360514984</v>
      </c>
      <c r="Z59" s="5">
        <v>191.21856779587628</v>
      </c>
      <c r="AA59" s="5">
        <v>201.38911530868796</v>
      </c>
      <c r="AB59" s="5">
        <v>206.43192706204584</v>
      </c>
      <c r="AC59" s="5">
        <v>219.04283984272234</v>
      </c>
      <c r="AD59" s="5">
        <v>233.68669417309286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D8098-FA53-4C1F-A16F-66D1272F4338}">
  <sheetPr>
    <tabColor theme="4" tint="0.59999389629810485"/>
  </sheetPr>
  <dimension ref="B1:AE58"/>
  <sheetViews>
    <sheetView showGridLines="0" showRowColHeaders="0" workbookViewId="0">
      <selection activeCell="AK39" sqref="AK39"/>
    </sheetView>
  </sheetViews>
  <sheetFormatPr baseColWidth="10" defaultRowHeight="12" x14ac:dyDescent="0.2"/>
  <cols>
    <col min="1" max="1" width="1.5" style="26" customWidth="1"/>
    <col min="2" max="2" width="17.33203125" style="25" customWidth="1"/>
    <col min="3" max="3" width="14.5" style="25" customWidth="1"/>
    <col min="4" max="30" width="7.33203125" style="25" customWidth="1"/>
    <col min="31" max="16384" width="12" style="26"/>
  </cols>
  <sheetData>
    <row r="1" spans="2:31" ht="48.75" customHeight="1" x14ac:dyDescent="0.2"/>
    <row r="2" spans="2:31" ht="30" customHeight="1" x14ac:dyDescent="0.2">
      <c r="B2" s="41" t="str">
        <f>'P_%endringer'!C5</f>
        <v>Endring i antall melkeleverandører i Trøndelag 1995 - 2021 i prosent (1995 = 100 %)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</row>
    <row r="3" spans="2:31" ht="9.75" customHeight="1" x14ac:dyDescent="0.2">
      <c r="B3" s="40" t="s">
        <v>95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</row>
    <row r="4" spans="2:31" ht="15.75" customHeight="1" x14ac:dyDescent="0.2">
      <c r="B4" s="31" t="str">
        <f>IF('P_%endringer'!B11=0," ",'P_%endringer'!B11)</f>
        <v>Region</v>
      </c>
      <c r="C4" s="31" t="str">
        <f>IF('P_%endringer'!C11=0," ",'P_%endringer'!C11)</f>
        <v>Kommune</v>
      </c>
      <c r="D4" s="106">
        <f>IF('P_%endringer'!D11=0," ",'P_%endringer'!D11)</f>
        <v>1995</v>
      </c>
      <c r="E4" s="106">
        <f>IF('P_%endringer'!E11=0," ",'P_%endringer'!E11)</f>
        <v>1996</v>
      </c>
      <c r="F4" s="106">
        <f>IF('P_%endringer'!F11=0," ",'P_%endringer'!F11)</f>
        <v>1997</v>
      </c>
      <c r="G4" s="106">
        <f>IF('P_%endringer'!G11=0," ",'P_%endringer'!G11)</f>
        <v>1998</v>
      </c>
      <c r="H4" s="106">
        <f>IF('P_%endringer'!H11=0," ",'P_%endringer'!H11)</f>
        <v>1999</v>
      </c>
      <c r="I4" s="106">
        <f>IF('P_%endringer'!I11=0," ",'P_%endringer'!I11)</f>
        <v>2000</v>
      </c>
      <c r="J4" s="106">
        <f>IF('P_%endringer'!J11=0," ",'P_%endringer'!J11)</f>
        <v>2001</v>
      </c>
      <c r="K4" s="106">
        <f>IF('P_%endringer'!K11=0," ",'P_%endringer'!K11)</f>
        <v>2002</v>
      </c>
      <c r="L4" s="106">
        <f>IF('P_%endringer'!L11=0," ",'P_%endringer'!L11)</f>
        <v>2003</v>
      </c>
      <c r="M4" s="106">
        <f>IF('P_%endringer'!M11=0," ",'P_%endringer'!M11)</f>
        <v>2004</v>
      </c>
      <c r="N4" s="106">
        <f>IF('P_%endringer'!N11=0," ",'P_%endringer'!N11)</f>
        <v>2005</v>
      </c>
      <c r="O4" s="106">
        <f>IF('P_%endringer'!O11=0," ",'P_%endringer'!O11)</f>
        <v>2006</v>
      </c>
      <c r="P4" s="106">
        <f>IF('P_%endringer'!P11=0," ",'P_%endringer'!P11)</f>
        <v>2007</v>
      </c>
      <c r="Q4" s="106">
        <f>IF('P_%endringer'!Q11=0," ",'P_%endringer'!Q11)</f>
        <v>2008</v>
      </c>
      <c r="R4" s="106">
        <f>IF('P_%endringer'!R11=0," ",'P_%endringer'!R11)</f>
        <v>2009</v>
      </c>
      <c r="S4" s="106">
        <f>IF('P_%endringer'!S11=0," ",'P_%endringer'!S11)</f>
        <v>2010</v>
      </c>
      <c r="T4" s="106">
        <f>IF('P_%endringer'!T11=0," ",'P_%endringer'!T11)</f>
        <v>2011</v>
      </c>
      <c r="U4" s="106">
        <f>IF('P_%endringer'!U11=0," ",'P_%endringer'!U11)</f>
        <v>2012</v>
      </c>
      <c r="V4" s="106">
        <f>IF('P_%endringer'!V11=0," ",'P_%endringer'!V11)</f>
        <v>2013</v>
      </c>
      <c r="W4" s="106">
        <f>IF('P_%endringer'!W11=0," ",'P_%endringer'!W11)</f>
        <v>2014</v>
      </c>
      <c r="X4" s="106">
        <f>IF('P_%endringer'!X11=0," ",'P_%endringer'!X11)</f>
        <v>2015</v>
      </c>
      <c r="Y4" s="106">
        <f>IF('P_%endringer'!Y11=0," ",'P_%endringer'!Y11)</f>
        <v>2016</v>
      </c>
      <c r="Z4" s="106">
        <f>IF('P_%endringer'!Z11=0," ",'P_%endringer'!Z11)</f>
        <v>2017</v>
      </c>
      <c r="AA4" s="106">
        <f>IF('P_%endringer'!AA11=0," ",'P_%endringer'!AA11)</f>
        <v>2018</v>
      </c>
      <c r="AB4" s="106">
        <f>IF('P_%endringer'!AB11=0," ",'P_%endringer'!AB11)</f>
        <v>2019</v>
      </c>
      <c r="AC4" s="106">
        <f>IF('P_%endringer'!AC11=0," ",'P_%endringer'!AC11)</f>
        <v>2020</v>
      </c>
      <c r="AD4" s="106">
        <f>IF('P_%endringer'!AD11=0," ",'P_%endringer'!AD11)</f>
        <v>2021</v>
      </c>
      <c r="AE4" s="26" t="str">
        <f>IF('P_%endringer'!AE11=0," ",'P_%endringer'!AE11)</f>
        <v xml:space="preserve"> </v>
      </c>
    </row>
    <row r="5" spans="2:31" ht="15.95" customHeight="1" x14ac:dyDescent="0.2">
      <c r="B5" s="34" t="str">
        <f>IF('P_%endringer'!B12=0," ",'P_%endringer'!B12)</f>
        <v>Fosenregionen</v>
      </c>
      <c r="C5" s="34" t="str">
        <f>IF('P_%endringer'!C12=0," ",'P_%endringer'!C12)</f>
        <v>Indre Fosen</v>
      </c>
      <c r="D5" s="105">
        <f>IF('P_%endringer'!D12=0," ",'P_%endringer'!D12)</f>
        <v>1</v>
      </c>
      <c r="E5" s="105">
        <f>IF('P_%endringer'!E12=0," ",'P_%endringer'!E12)</f>
        <v>0.99457994579945797</v>
      </c>
      <c r="F5" s="105">
        <f>IF('P_%endringer'!F12=0," ",'P_%endringer'!F12)</f>
        <v>0.97289972899728994</v>
      </c>
      <c r="G5" s="105">
        <f>IF('P_%endringer'!G12=0," ",'P_%endringer'!G12)</f>
        <v>0.93766937669376693</v>
      </c>
      <c r="H5" s="105">
        <f>IF('P_%endringer'!H12=0," ",'P_%endringer'!H12)</f>
        <v>0.88346883468834692</v>
      </c>
      <c r="I5" s="105">
        <f>IF('P_%endringer'!I12=0," ",'P_%endringer'!I12)</f>
        <v>0.84281842818428188</v>
      </c>
      <c r="J5" s="105">
        <f>IF('P_%endringer'!J12=0," ",'P_%endringer'!J12)</f>
        <v>0.73983739837398377</v>
      </c>
      <c r="K5" s="105">
        <f>IF('P_%endringer'!K12=0," ",'P_%endringer'!K12)</f>
        <v>0.69647696476964771</v>
      </c>
      <c r="L5" s="105">
        <f>IF('P_%endringer'!L12=0," ",'P_%endringer'!L12)</f>
        <v>0.64227642276422769</v>
      </c>
      <c r="M5" s="105">
        <f>IF('P_%endringer'!M12=0," ",'P_%endringer'!M12)</f>
        <v>0.61246612466124661</v>
      </c>
      <c r="N5" s="105">
        <f>IF('P_%endringer'!N12=0," ",'P_%endringer'!N12)</f>
        <v>0.58265582655826553</v>
      </c>
      <c r="O5" s="105">
        <f>IF('P_%endringer'!O12=0," ",'P_%endringer'!O12)</f>
        <v>0.53387533875338755</v>
      </c>
      <c r="P5" s="105">
        <f>IF('P_%endringer'!P12=0," ",'P_%endringer'!P12)</f>
        <v>0.47696476964769646</v>
      </c>
      <c r="Q5" s="105">
        <f>IF('P_%endringer'!Q12=0," ",'P_%endringer'!Q12)</f>
        <v>0.44986449864498645</v>
      </c>
      <c r="R5" s="105">
        <f>IF('P_%endringer'!R12=0," ",'P_%endringer'!R12)</f>
        <v>0.41734417344173441</v>
      </c>
      <c r="S5" s="105">
        <f>IF('P_%endringer'!S12=0," ",'P_%endringer'!S12)</f>
        <v>0.37127371273712739</v>
      </c>
      <c r="T5" s="105">
        <f>IF('P_%endringer'!T12=0," ",'P_%endringer'!T12)</f>
        <v>0.36585365853658536</v>
      </c>
      <c r="U5" s="105">
        <f>IF('P_%endringer'!U12=0," ",'P_%endringer'!U12)</f>
        <v>0.33062330623306235</v>
      </c>
      <c r="V5" s="105">
        <f>IF('P_%endringer'!V12=0," ",'P_%endringer'!V12)</f>
        <v>0.29539295392953929</v>
      </c>
      <c r="W5" s="105">
        <f>IF('P_%endringer'!W12=0," ",'P_%endringer'!W12)</f>
        <v>0.2791327913279133</v>
      </c>
      <c r="X5" s="105">
        <f>IF('P_%endringer'!X12=0," ",'P_%endringer'!X12)</f>
        <v>0.25474254742547425</v>
      </c>
      <c r="Y5" s="105">
        <f>IF('P_%endringer'!Y12=0," ",'P_%endringer'!Y12)</f>
        <v>0.24119241192411925</v>
      </c>
      <c r="Z5" s="105">
        <f>IF('P_%endringer'!Z12=0," ",'P_%endringer'!Z12)</f>
        <v>0.23306233062330622</v>
      </c>
      <c r="AA5" s="105">
        <f>IF('P_%endringer'!AA12=0," ",'P_%endringer'!AA12)</f>
        <v>0.23306233062330622</v>
      </c>
      <c r="AB5" s="105">
        <f>IF('P_%endringer'!AB12=0," ",'P_%endringer'!AB12)</f>
        <v>0.22764227642276422</v>
      </c>
      <c r="AC5" s="105">
        <f>IF('P_%endringer'!AC12=0," ",'P_%endringer'!AC12)</f>
        <v>0.21951219512195122</v>
      </c>
      <c r="AD5" s="105">
        <f>IF('P_%endringer'!AD12=0," ",'P_%endringer'!AD12)</f>
        <v>0.21138211382113822</v>
      </c>
      <c r="AE5" s="26" t="str">
        <f>IF('P_%endringer'!AE12=0," ",'P_%endringer'!AE12)</f>
        <v xml:space="preserve"> </v>
      </c>
    </row>
    <row r="6" spans="2:31" ht="15.95" customHeight="1" x14ac:dyDescent="0.2">
      <c r="B6" s="34" t="str">
        <f>IF('P_%endringer'!B13=0," ",'P_%endringer'!B13)</f>
        <v xml:space="preserve"> </v>
      </c>
      <c r="C6" s="34" t="str">
        <f>IF('P_%endringer'!C13=0," ",'P_%endringer'!C13)</f>
        <v>Osen</v>
      </c>
      <c r="D6" s="105">
        <f>IF('P_%endringer'!D13=0," ",'P_%endringer'!D13)</f>
        <v>1</v>
      </c>
      <c r="E6" s="105">
        <f>IF('P_%endringer'!E13=0," ",'P_%endringer'!E13)</f>
        <v>1</v>
      </c>
      <c r="F6" s="105">
        <f>IF('P_%endringer'!F13=0," ",'P_%endringer'!F13)</f>
        <v>1</v>
      </c>
      <c r="G6" s="105">
        <f>IF('P_%endringer'!G13=0," ",'P_%endringer'!G13)</f>
        <v>0.95348837209302328</v>
      </c>
      <c r="H6" s="105">
        <f>IF('P_%endringer'!H13=0," ",'P_%endringer'!H13)</f>
        <v>0.86046511627906974</v>
      </c>
      <c r="I6" s="105">
        <f>IF('P_%endringer'!I13=0," ",'P_%endringer'!I13)</f>
        <v>0.79069767441860461</v>
      </c>
      <c r="J6" s="105">
        <f>IF('P_%endringer'!J13=0," ",'P_%endringer'!J13)</f>
        <v>0.69767441860465118</v>
      </c>
      <c r="K6" s="105">
        <f>IF('P_%endringer'!K13=0," ",'P_%endringer'!K13)</f>
        <v>0.67441860465116277</v>
      </c>
      <c r="L6" s="105">
        <f>IF('P_%endringer'!L13=0," ",'P_%endringer'!L13)</f>
        <v>0.67441860465116277</v>
      </c>
      <c r="M6" s="105">
        <f>IF('P_%endringer'!M13=0," ",'P_%endringer'!M13)</f>
        <v>0.65116279069767447</v>
      </c>
      <c r="N6" s="105">
        <f>IF('P_%endringer'!N13=0," ",'P_%endringer'!N13)</f>
        <v>0.65116279069767447</v>
      </c>
      <c r="O6" s="105">
        <f>IF('P_%endringer'!O13=0," ",'P_%endringer'!O13)</f>
        <v>0.62790697674418605</v>
      </c>
      <c r="P6" s="105">
        <f>IF('P_%endringer'!P13=0," ",'P_%endringer'!P13)</f>
        <v>0.55813953488372092</v>
      </c>
      <c r="Q6" s="105">
        <f>IF('P_%endringer'!Q13=0," ",'P_%endringer'!Q13)</f>
        <v>0.53488372093023251</v>
      </c>
      <c r="R6" s="105">
        <f>IF('P_%endringer'!R13=0," ",'P_%endringer'!R13)</f>
        <v>0.51162790697674421</v>
      </c>
      <c r="S6" s="105">
        <f>IF('P_%endringer'!S13=0," ",'P_%endringer'!S13)</f>
        <v>0.44186046511627908</v>
      </c>
      <c r="T6" s="105">
        <f>IF('P_%endringer'!T13=0," ",'P_%endringer'!T13)</f>
        <v>0.46511627906976744</v>
      </c>
      <c r="U6" s="105">
        <f>IF('P_%endringer'!U13=0," ",'P_%endringer'!U13)</f>
        <v>0.39534883720930231</v>
      </c>
      <c r="V6" s="105">
        <f>IF('P_%endringer'!V13=0," ",'P_%endringer'!V13)</f>
        <v>0.41860465116279072</v>
      </c>
      <c r="W6" s="105">
        <f>IF('P_%endringer'!W13=0," ",'P_%endringer'!W13)</f>
        <v>0.37209302325581395</v>
      </c>
      <c r="X6" s="105">
        <f>IF('P_%endringer'!X13=0," ",'P_%endringer'!X13)</f>
        <v>0.37209302325581395</v>
      </c>
      <c r="Y6" s="105">
        <f>IF('P_%endringer'!Y13=0," ",'P_%endringer'!Y13)</f>
        <v>0.37209302325581395</v>
      </c>
      <c r="Z6" s="105">
        <f>IF('P_%endringer'!Z13=0," ",'P_%endringer'!Z13)</f>
        <v>0.37209302325581395</v>
      </c>
      <c r="AA6" s="105">
        <f>IF('P_%endringer'!AA13=0," ",'P_%endringer'!AA13)</f>
        <v>0.32558139534883723</v>
      </c>
      <c r="AB6" s="105">
        <f>IF('P_%endringer'!AB13=0," ",'P_%endringer'!AB13)</f>
        <v>0.30232558139534882</v>
      </c>
      <c r="AC6" s="105">
        <f>IF('P_%endringer'!AC13=0," ",'P_%endringer'!AC13)</f>
        <v>0.30232558139534882</v>
      </c>
      <c r="AD6" s="105">
        <f>IF('P_%endringer'!AD13=0," ",'P_%endringer'!AD13)</f>
        <v>0.32558139534883723</v>
      </c>
      <c r="AE6" s="26" t="str">
        <f>IF('P_%endringer'!AE13=0," ",'P_%endringer'!AE13)</f>
        <v xml:space="preserve"> </v>
      </c>
    </row>
    <row r="7" spans="2:31" ht="15.95" customHeight="1" x14ac:dyDescent="0.2">
      <c r="B7" s="34" t="str">
        <f>IF('P_%endringer'!B14=0," ",'P_%endringer'!B14)</f>
        <v xml:space="preserve"> </v>
      </c>
      <c r="C7" s="34" t="str">
        <f>IF('P_%endringer'!C14=0," ",'P_%endringer'!C14)</f>
        <v>Ørland</v>
      </c>
      <c r="D7" s="105">
        <f>IF('P_%endringer'!D14=0," ",'P_%endringer'!D14)</f>
        <v>1</v>
      </c>
      <c r="E7" s="105">
        <f>IF('P_%endringer'!E14=0," ",'P_%endringer'!E14)</f>
        <v>0.99596774193548387</v>
      </c>
      <c r="F7" s="105">
        <f>IF('P_%endringer'!F14=0," ",'P_%endringer'!F14)</f>
        <v>0.99596774193548387</v>
      </c>
      <c r="G7" s="105">
        <f>IF('P_%endringer'!G14=0," ",'P_%endringer'!G14)</f>
        <v>0.95967741935483875</v>
      </c>
      <c r="H7" s="105">
        <f>IF('P_%endringer'!H14=0," ",'P_%endringer'!H14)</f>
        <v>0.90322580645161288</v>
      </c>
      <c r="I7" s="105">
        <f>IF('P_%endringer'!I14=0," ",'P_%endringer'!I14)</f>
        <v>0.87903225806451613</v>
      </c>
      <c r="J7" s="105">
        <f>IF('P_%endringer'!J14=0," ",'P_%endringer'!J14)</f>
        <v>0.77822580645161288</v>
      </c>
      <c r="K7" s="105">
        <f>IF('P_%endringer'!K14=0," ",'P_%endringer'!K14)</f>
        <v>0.72983870967741937</v>
      </c>
      <c r="L7" s="105">
        <f>IF('P_%endringer'!L14=0," ",'P_%endringer'!L14)</f>
        <v>0.70967741935483875</v>
      </c>
      <c r="M7" s="105">
        <f>IF('P_%endringer'!M14=0," ",'P_%endringer'!M14)</f>
        <v>0.66935483870967738</v>
      </c>
      <c r="N7" s="105">
        <f>IF('P_%endringer'!N14=0," ",'P_%endringer'!N14)</f>
        <v>0.63709677419354838</v>
      </c>
      <c r="O7" s="105">
        <f>IF('P_%endringer'!O14=0," ",'P_%endringer'!O14)</f>
        <v>0.58467741935483875</v>
      </c>
      <c r="P7" s="105">
        <f>IF('P_%endringer'!P14=0," ",'P_%endringer'!P14)</f>
        <v>0.50806451612903225</v>
      </c>
      <c r="Q7" s="105">
        <f>IF('P_%endringer'!Q14=0," ",'P_%endringer'!Q14)</f>
        <v>0.46370967741935482</v>
      </c>
      <c r="R7" s="105">
        <f>IF('P_%endringer'!R14=0," ",'P_%endringer'!R14)</f>
        <v>0.40322580645161288</v>
      </c>
      <c r="S7" s="105">
        <f>IF('P_%endringer'!S14=0," ",'P_%endringer'!S14)</f>
        <v>0.36693548387096775</v>
      </c>
      <c r="T7" s="105">
        <f>IF('P_%endringer'!T14=0," ",'P_%endringer'!T14)</f>
        <v>0.32661290322580644</v>
      </c>
      <c r="U7" s="105">
        <f>IF('P_%endringer'!U14=0," ",'P_%endringer'!U14)</f>
        <v>0.32661290322580644</v>
      </c>
      <c r="V7" s="105">
        <f>IF('P_%endringer'!V14=0," ",'P_%endringer'!V14)</f>
        <v>0.29435483870967744</v>
      </c>
      <c r="W7" s="105">
        <f>IF('P_%endringer'!W14=0," ",'P_%endringer'!W14)</f>
        <v>0.28225806451612906</v>
      </c>
      <c r="X7" s="105">
        <f>IF('P_%endringer'!X14=0," ",'P_%endringer'!X14)</f>
        <v>0.27419354838709675</v>
      </c>
      <c r="Y7" s="105">
        <f>IF('P_%endringer'!Y14=0," ",'P_%endringer'!Y14)</f>
        <v>0.2661290322580645</v>
      </c>
      <c r="Z7" s="105">
        <f>IF('P_%endringer'!Z14=0," ",'P_%endringer'!Z14)</f>
        <v>0.2661290322580645</v>
      </c>
      <c r="AA7" s="105">
        <f>IF('P_%endringer'!AA14=0," ",'P_%endringer'!AA14)</f>
        <v>0.22580645161290322</v>
      </c>
      <c r="AB7" s="105">
        <f>IF('P_%endringer'!AB14=0," ",'P_%endringer'!AB14)</f>
        <v>0.21370967741935484</v>
      </c>
      <c r="AC7" s="105">
        <f>IF('P_%endringer'!AC14=0," ",'P_%endringer'!AC14)</f>
        <v>0.20161290322580644</v>
      </c>
      <c r="AD7" s="105">
        <f>IF('P_%endringer'!AD14=0," ",'P_%endringer'!AD14)</f>
        <v>0.18951612903225806</v>
      </c>
      <c r="AE7" s="26" t="str">
        <f>IF('P_%endringer'!AE14=0," ",'P_%endringer'!AE14)</f>
        <v xml:space="preserve"> </v>
      </c>
    </row>
    <row r="8" spans="2:31" ht="15.95" customHeight="1" x14ac:dyDescent="0.2">
      <c r="B8" s="34" t="str">
        <f>IF('P_%endringer'!B15=0," ",'P_%endringer'!B15)</f>
        <v xml:space="preserve"> </v>
      </c>
      <c r="C8" s="34" t="str">
        <f>IF('P_%endringer'!C15=0," ",'P_%endringer'!C15)</f>
        <v>Åfjord</v>
      </c>
      <c r="D8" s="105">
        <f>IF('P_%endringer'!D15=0," ",'P_%endringer'!D15)</f>
        <v>1</v>
      </c>
      <c r="E8" s="105">
        <f>IF('P_%endringer'!E15=0," ",'P_%endringer'!E15)</f>
        <v>0.9821428571428571</v>
      </c>
      <c r="F8" s="105">
        <f>IF('P_%endringer'!F15=0," ",'P_%endringer'!F15)</f>
        <v>0.9732142857142857</v>
      </c>
      <c r="G8" s="105">
        <f>IF('P_%endringer'!G15=0," ",'P_%endringer'!G15)</f>
        <v>0.9107142857142857</v>
      </c>
      <c r="H8" s="105">
        <f>IF('P_%endringer'!H15=0," ",'P_%endringer'!H15)</f>
        <v>0.8571428571428571</v>
      </c>
      <c r="I8" s="105">
        <f>IF('P_%endringer'!I15=0," ",'P_%endringer'!I15)</f>
        <v>0.8348214285714286</v>
      </c>
      <c r="J8" s="105">
        <f>IF('P_%endringer'!J15=0," ",'P_%endringer'!J15)</f>
        <v>0.7321428571428571</v>
      </c>
      <c r="K8" s="105">
        <f>IF('P_%endringer'!K15=0," ",'P_%endringer'!K15)</f>
        <v>0.6964285714285714</v>
      </c>
      <c r="L8" s="105">
        <f>IF('P_%endringer'!L15=0," ",'P_%endringer'!L15)</f>
        <v>0.6607142857142857</v>
      </c>
      <c r="M8" s="105">
        <f>IF('P_%endringer'!M15=0," ",'P_%endringer'!M15)</f>
        <v>0.6071428571428571</v>
      </c>
      <c r="N8" s="105">
        <f>IF('P_%endringer'!N15=0," ",'P_%endringer'!N15)</f>
        <v>0.5669642857142857</v>
      </c>
      <c r="O8" s="105">
        <f>IF('P_%endringer'!O15=0," ",'P_%endringer'!O15)</f>
        <v>0.5267857142857143</v>
      </c>
      <c r="P8" s="105">
        <f>IF('P_%endringer'!P15=0," ",'P_%endringer'!P15)</f>
        <v>0.5044642857142857</v>
      </c>
      <c r="Q8" s="105">
        <f>IF('P_%endringer'!Q15=0," ",'P_%endringer'!Q15)</f>
        <v>0.45982142857142855</v>
      </c>
      <c r="R8" s="105">
        <f>IF('P_%endringer'!R15=0," ",'P_%endringer'!R15)</f>
        <v>0.41517857142857145</v>
      </c>
      <c r="S8" s="105">
        <f>IF('P_%endringer'!S15=0," ",'P_%endringer'!S15)</f>
        <v>0.35267857142857145</v>
      </c>
      <c r="T8" s="105">
        <f>IF('P_%endringer'!T15=0," ",'P_%endringer'!T15)</f>
        <v>0.3482142857142857</v>
      </c>
      <c r="U8" s="105">
        <f>IF('P_%endringer'!U15=0," ",'P_%endringer'!U15)</f>
        <v>0.3392857142857143</v>
      </c>
      <c r="V8" s="105">
        <f>IF('P_%endringer'!V15=0," ",'P_%endringer'!V15)</f>
        <v>0.32142857142857145</v>
      </c>
      <c r="W8" s="105">
        <f>IF('P_%endringer'!W15=0," ",'P_%endringer'!W15)</f>
        <v>0.3080357142857143</v>
      </c>
      <c r="X8" s="105">
        <f>IF('P_%endringer'!X15=0," ",'P_%endringer'!X15)</f>
        <v>0.3080357142857143</v>
      </c>
      <c r="Y8" s="105">
        <f>IF('P_%endringer'!Y15=0," ",'P_%endringer'!Y15)</f>
        <v>0.29464285714285715</v>
      </c>
      <c r="Z8" s="105">
        <f>IF('P_%endringer'!Z15=0," ",'P_%endringer'!Z15)</f>
        <v>0.28125</v>
      </c>
      <c r="AA8" s="105">
        <f>IF('P_%endringer'!AA15=0," ",'P_%endringer'!AA15)</f>
        <v>0.2767857142857143</v>
      </c>
      <c r="AB8" s="105">
        <f>IF('P_%endringer'!AB15=0," ",'P_%endringer'!AB15)</f>
        <v>0.2544642857142857</v>
      </c>
      <c r="AC8" s="105">
        <f>IF('P_%endringer'!AC15=0," ",'P_%endringer'!AC15)</f>
        <v>0.22767857142857142</v>
      </c>
      <c r="AD8" s="105">
        <f>IF('P_%endringer'!AD15=0," ",'P_%endringer'!AD15)</f>
        <v>0.21875</v>
      </c>
      <c r="AE8" s="26" t="str">
        <f>IF('P_%endringer'!AE15=0," ",'P_%endringer'!AE15)</f>
        <v xml:space="preserve"> </v>
      </c>
    </row>
    <row r="9" spans="2:31" ht="15.95" customHeight="1" x14ac:dyDescent="0.2">
      <c r="B9" s="34" t="str">
        <f>IF('P_%endringer'!B16=0," ",'P_%endringer'!B16)</f>
        <v>Inn-Trøndelag</v>
      </c>
      <c r="C9" s="34" t="str">
        <f>IF('P_%endringer'!C16=0," ",'P_%endringer'!C16)</f>
        <v>Inderøy</v>
      </c>
      <c r="D9" s="105">
        <f>IF('P_%endringer'!D16=0," ",'P_%endringer'!D16)</f>
        <v>1</v>
      </c>
      <c r="E9" s="105">
        <f>IF('P_%endringer'!E16=0," ",'P_%endringer'!E16)</f>
        <v>1.0068493150684932</v>
      </c>
      <c r="F9" s="105">
        <f>IF('P_%endringer'!F16=0," ",'P_%endringer'!F16)</f>
        <v>1.0068493150684932</v>
      </c>
      <c r="G9" s="105">
        <f>IF('P_%endringer'!G16=0," ",'P_%endringer'!G16)</f>
        <v>0.98630136986301364</v>
      </c>
      <c r="H9" s="105">
        <f>IF('P_%endringer'!H16=0," ",'P_%endringer'!H16)</f>
        <v>0.9452054794520548</v>
      </c>
      <c r="I9" s="105">
        <f>IF('P_%endringer'!I16=0," ",'P_%endringer'!I16)</f>
        <v>0.89726027397260277</v>
      </c>
      <c r="J9" s="105">
        <f>IF('P_%endringer'!J16=0," ",'P_%endringer'!J16)</f>
        <v>0.84246575342465757</v>
      </c>
      <c r="K9" s="105">
        <f>IF('P_%endringer'!K16=0," ",'P_%endringer'!K16)</f>
        <v>0.78767123287671237</v>
      </c>
      <c r="L9" s="105">
        <f>IF('P_%endringer'!L16=0," ",'P_%endringer'!L16)</f>
        <v>0.74657534246575341</v>
      </c>
      <c r="M9" s="105">
        <f>IF('P_%endringer'!M16=0," ",'P_%endringer'!M16)</f>
        <v>0.73972602739726023</v>
      </c>
      <c r="N9" s="105">
        <f>IF('P_%endringer'!N16=0," ",'P_%endringer'!N16)</f>
        <v>0.70547945205479456</v>
      </c>
      <c r="O9" s="105">
        <f>IF('P_%endringer'!O16=0," ",'P_%endringer'!O16)</f>
        <v>0.67123287671232879</v>
      </c>
      <c r="P9" s="105">
        <f>IF('P_%endringer'!P16=0," ",'P_%endringer'!P16)</f>
        <v>0.63013698630136983</v>
      </c>
      <c r="Q9" s="105">
        <f>IF('P_%endringer'!Q16=0," ",'P_%endringer'!Q16)</f>
        <v>0.61643835616438358</v>
      </c>
      <c r="R9" s="105">
        <f>IF('P_%endringer'!R16=0," ",'P_%endringer'!R16)</f>
        <v>0.56164383561643838</v>
      </c>
      <c r="S9" s="105">
        <f>IF('P_%endringer'!S16=0," ",'P_%endringer'!S16)</f>
        <v>0.52054794520547942</v>
      </c>
      <c r="T9" s="105">
        <f>IF('P_%endringer'!T16=0," ",'P_%endringer'!T16)</f>
        <v>0.51369863013698636</v>
      </c>
      <c r="U9" s="105">
        <f>IF('P_%endringer'!U16=0," ",'P_%endringer'!U16)</f>
        <v>0.50684931506849318</v>
      </c>
      <c r="V9" s="105">
        <f>IF('P_%endringer'!V16=0," ",'P_%endringer'!V16)</f>
        <v>0.47945205479452052</v>
      </c>
      <c r="W9" s="105">
        <f>IF('P_%endringer'!W16=0," ",'P_%endringer'!W16)</f>
        <v>0.4452054794520548</v>
      </c>
      <c r="X9" s="105">
        <f>IF('P_%endringer'!X16=0," ",'P_%endringer'!X16)</f>
        <v>0.41095890410958902</v>
      </c>
      <c r="Y9" s="105">
        <f>IF('P_%endringer'!Y16=0," ",'P_%endringer'!Y16)</f>
        <v>0.39726027397260272</v>
      </c>
      <c r="Z9" s="105">
        <f>IF('P_%endringer'!Z16=0," ",'P_%endringer'!Z16)</f>
        <v>0.4041095890410959</v>
      </c>
      <c r="AA9" s="105">
        <f>IF('P_%endringer'!AA16=0," ",'P_%endringer'!AA16)</f>
        <v>0.37671232876712329</v>
      </c>
      <c r="AB9" s="105">
        <f>IF('P_%endringer'!AB16=0," ",'P_%endringer'!AB16)</f>
        <v>0.36986301369863012</v>
      </c>
      <c r="AC9" s="105">
        <f>IF('P_%endringer'!AC16=0," ",'P_%endringer'!AC16)</f>
        <v>0.34246575342465752</v>
      </c>
      <c r="AD9" s="105">
        <f>IF('P_%endringer'!AD16=0," ",'P_%endringer'!AD16)</f>
        <v>0.32876712328767121</v>
      </c>
      <c r="AE9" s="26" t="str">
        <f>IF('P_%endringer'!AE16=0," ",'P_%endringer'!AE16)</f>
        <v xml:space="preserve"> </v>
      </c>
    </row>
    <row r="10" spans="2:31" ht="15.95" customHeight="1" x14ac:dyDescent="0.2">
      <c r="B10" s="34" t="str">
        <f>IF('P_%endringer'!B17=0," ",'P_%endringer'!B17)</f>
        <v xml:space="preserve"> </v>
      </c>
      <c r="C10" s="34" t="str">
        <f>IF('P_%endringer'!C17=0," ",'P_%endringer'!C17)</f>
        <v>Levanger</v>
      </c>
      <c r="D10" s="105">
        <f>IF('P_%endringer'!D17=0," ",'P_%endringer'!D17)</f>
        <v>1</v>
      </c>
      <c r="E10" s="105">
        <f>IF('P_%endringer'!E17=0," ",'P_%endringer'!E17)</f>
        <v>1</v>
      </c>
      <c r="F10" s="105">
        <f>IF('P_%endringer'!F17=0," ",'P_%endringer'!F17)</f>
        <v>0.99230769230769234</v>
      </c>
      <c r="G10" s="105">
        <f>IF('P_%endringer'!G17=0," ",'P_%endringer'!G17)</f>
        <v>0.97692307692307689</v>
      </c>
      <c r="H10" s="105">
        <f>IF('P_%endringer'!H17=0," ",'P_%endringer'!H17)</f>
        <v>0.94615384615384612</v>
      </c>
      <c r="I10" s="105">
        <f>IF('P_%endringer'!I17=0," ",'P_%endringer'!I17)</f>
        <v>0.91153846153846152</v>
      </c>
      <c r="J10" s="105">
        <f>IF('P_%endringer'!J17=0," ",'P_%endringer'!J17)</f>
        <v>0.83846153846153848</v>
      </c>
      <c r="K10" s="105">
        <f>IF('P_%endringer'!K17=0," ",'P_%endringer'!K17)</f>
        <v>0.79230769230769227</v>
      </c>
      <c r="L10" s="105">
        <f>IF('P_%endringer'!L17=0," ",'P_%endringer'!L17)</f>
        <v>0.75</v>
      </c>
      <c r="M10" s="105">
        <f>IF('P_%endringer'!M17=0," ",'P_%endringer'!M17)</f>
        <v>0.72307692307692306</v>
      </c>
      <c r="N10" s="105">
        <f>IF('P_%endringer'!N17=0," ",'P_%endringer'!N17)</f>
        <v>0.68461538461538463</v>
      </c>
      <c r="O10" s="105">
        <f>IF('P_%endringer'!O17=0," ",'P_%endringer'!O17)</f>
        <v>0.64230769230769236</v>
      </c>
      <c r="P10" s="105">
        <f>IF('P_%endringer'!P17=0," ",'P_%endringer'!P17)</f>
        <v>0.59615384615384615</v>
      </c>
      <c r="Q10" s="105">
        <f>IF('P_%endringer'!Q17=0," ",'P_%endringer'!Q17)</f>
        <v>0.56153846153846154</v>
      </c>
      <c r="R10" s="105">
        <f>IF('P_%endringer'!R17=0," ",'P_%endringer'!R17)</f>
        <v>0.48461538461538461</v>
      </c>
      <c r="S10" s="105">
        <f>IF('P_%endringer'!S17=0," ",'P_%endringer'!S17)</f>
        <v>0.45384615384615384</v>
      </c>
      <c r="T10" s="105">
        <f>IF('P_%endringer'!T17=0," ",'P_%endringer'!T17)</f>
        <v>0.45</v>
      </c>
      <c r="U10" s="105">
        <f>IF('P_%endringer'!U17=0," ",'P_%endringer'!U17)</f>
        <v>0.42692307692307691</v>
      </c>
      <c r="V10" s="105">
        <f>IF('P_%endringer'!V17=0," ",'P_%endringer'!V17)</f>
        <v>0.42307692307692307</v>
      </c>
      <c r="W10" s="105">
        <f>IF('P_%endringer'!W17=0," ",'P_%endringer'!W17)</f>
        <v>0.40384615384615385</v>
      </c>
      <c r="X10" s="105">
        <f>IF('P_%endringer'!X17=0," ",'P_%endringer'!X17)</f>
        <v>0.37307692307692308</v>
      </c>
      <c r="Y10" s="105">
        <f>IF('P_%endringer'!Y17=0," ",'P_%endringer'!Y17)</f>
        <v>0.35384615384615387</v>
      </c>
      <c r="Z10" s="105">
        <f>IF('P_%endringer'!Z17=0," ",'P_%endringer'!Z17)</f>
        <v>0.34230769230769231</v>
      </c>
      <c r="AA10" s="105">
        <f>IF('P_%endringer'!AA17=0," ",'P_%endringer'!AA17)</f>
        <v>0.34230769230769231</v>
      </c>
      <c r="AB10" s="105">
        <f>IF('P_%endringer'!AB17=0," ",'P_%endringer'!AB17)</f>
        <v>0.32307692307692309</v>
      </c>
      <c r="AC10" s="105">
        <f>IF('P_%endringer'!AC17=0," ",'P_%endringer'!AC17)</f>
        <v>0.31153846153846154</v>
      </c>
      <c r="AD10" s="105">
        <f>IF('P_%endringer'!AD17=0," ",'P_%endringer'!AD17)</f>
        <v>0.29230769230769232</v>
      </c>
      <c r="AE10" s="26" t="str">
        <f>IF('P_%endringer'!AE17=0," ",'P_%endringer'!AE17)</f>
        <v xml:space="preserve"> </v>
      </c>
    </row>
    <row r="11" spans="2:31" ht="15.95" customHeight="1" x14ac:dyDescent="0.2">
      <c r="B11" s="34" t="str">
        <f>IF('P_%endringer'!B18=0," ",'P_%endringer'!B18)</f>
        <v xml:space="preserve"> </v>
      </c>
      <c r="C11" s="34" t="str">
        <f>IF('P_%endringer'!C18=0," ",'P_%endringer'!C18)</f>
        <v>Snåsa</v>
      </c>
      <c r="D11" s="105">
        <f>IF('P_%endringer'!D18=0," ",'P_%endringer'!D18)</f>
        <v>1</v>
      </c>
      <c r="E11" s="105">
        <f>IF('P_%endringer'!E18=0," ",'P_%endringer'!E18)</f>
        <v>1</v>
      </c>
      <c r="F11" s="105">
        <f>IF('P_%endringer'!F18=0," ",'P_%endringer'!F18)</f>
        <v>1</v>
      </c>
      <c r="G11" s="105">
        <f>IF('P_%endringer'!G18=0," ",'P_%endringer'!G18)</f>
        <v>0.99082568807339455</v>
      </c>
      <c r="H11" s="105">
        <f>IF('P_%endringer'!H18=0," ",'P_%endringer'!H18)</f>
        <v>0.98165137614678899</v>
      </c>
      <c r="I11" s="105">
        <f>IF('P_%endringer'!I18=0," ",'P_%endringer'!I18)</f>
        <v>0.97247706422018354</v>
      </c>
      <c r="J11" s="105">
        <f>IF('P_%endringer'!J18=0," ",'P_%endringer'!J18)</f>
        <v>0.92660550458715596</v>
      </c>
      <c r="K11" s="105">
        <f>IF('P_%endringer'!K18=0," ",'P_%endringer'!K18)</f>
        <v>0.86238532110091748</v>
      </c>
      <c r="L11" s="105">
        <f>IF('P_%endringer'!L18=0," ",'P_%endringer'!L18)</f>
        <v>0.82568807339449546</v>
      </c>
      <c r="M11" s="105">
        <f>IF('P_%endringer'!M18=0," ",'P_%endringer'!M18)</f>
        <v>0.78899082568807344</v>
      </c>
      <c r="N11" s="105">
        <f>IF('P_%endringer'!N18=0," ",'P_%endringer'!N18)</f>
        <v>0.77064220183486243</v>
      </c>
      <c r="O11" s="105">
        <f>IF('P_%endringer'!O18=0," ",'P_%endringer'!O18)</f>
        <v>0.7155963302752294</v>
      </c>
      <c r="P11" s="105">
        <f>IF('P_%endringer'!P18=0," ",'P_%endringer'!P18)</f>
        <v>0.68807339449541283</v>
      </c>
      <c r="Q11" s="105">
        <f>IF('P_%endringer'!Q18=0," ",'P_%endringer'!Q18)</f>
        <v>0.65137614678899081</v>
      </c>
      <c r="R11" s="105">
        <f>IF('P_%endringer'!R18=0," ",'P_%endringer'!R18)</f>
        <v>0.60550458715596334</v>
      </c>
      <c r="S11" s="105">
        <f>IF('P_%endringer'!S18=0," ",'P_%endringer'!S18)</f>
        <v>0.56880733944954132</v>
      </c>
      <c r="T11" s="105">
        <f>IF('P_%endringer'!T18=0," ",'P_%endringer'!T18)</f>
        <v>0.55963302752293576</v>
      </c>
      <c r="U11" s="105">
        <f>IF('P_%endringer'!U18=0," ",'P_%endringer'!U18)</f>
        <v>0.55045871559633031</v>
      </c>
      <c r="V11" s="105">
        <f>IF('P_%endringer'!V18=0," ",'P_%endringer'!V18)</f>
        <v>0.54128440366972475</v>
      </c>
      <c r="W11" s="105">
        <f>IF('P_%endringer'!W18=0," ",'P_%endringer'!W18)</f>
        <v>0.48623853211009177</v>
      </c>
      <c r="X11" s="105">
        <f>IF('P_%endringer'!X18=0," ",'P_%endringer'!X18)</f>
        <v>0.44036697247706424</v>
      </c>
      <c r="Y11" s="105">
        <f>IF('P_%endringer'!Y18=0," ",'P_%endringer'!Y18)</f>
        <v>0.44036697247706424</v>
      </c>
      <c r="Z11" s="105">
        <f>IF('P_%endringer'!Z18=0," ",'P_%endringer'!Z18)</f>
        <v>0.43119266055045874</v>
      </c>
      <c r="AA11" s="105">
        <f>IF('P_%endringer'!AA18=0," ",'P_%endringer'!AA18)</f>
        <v>0.42201834862385323</v>
      </c>
      <c r="AB11" s="105">
        <f>IF('P_%endringer'!AB18=0," ",'P_%endringer'!AB18)</f>
        <v>0.37614678899082571</v>
      </c>
      <c r="AC11" s="105">
        <f>IF('P_%endringer'!AC18=0," ",'P_%endringer'!AC18)</f>
        <v>0.3577981651376147</v>
      </c>
      <c r="AD11" s="105">
        <f>IF('P_%endringer'!AD18=0," ",'P_%endringer'!AD18)</f>
        <v>0.34862385321100919</v>
      </c>
      <c r="AE11" s="26" t="str">
        <f>IF('P_%endringer'!AE18=0," ",'P_%endringer'!AE18)</f>
        <v xml:space="preserve"> </v>
      </c>
    </row>
    <row r="12" spans="2:31" ht="15.95" customHeight="1" x14ac:dyDescent="0.2">
      <c r="B12" s="34" t="str">
        <f>IF('P_%endringer'!B19=0," ",'P_%endringer'!B19)</f>
        <v xml:space="preserve"> </v>
      </c>
      <c r="C12" s="34" t="str">
        <f>IF('P_%endringer'!C19=0," ",'P_%endringer'!C19)</f>
        <v>Steinkjer</v>
      </c>
      <c r="D12" s="105">
        <f>IF('P_%endringer'!D19=0," ",'P_%endringer'!D19)</f>
        <v>1</v>
      </c>
      <c r="E12" s="105">
        <f>IF('P_%endringer'!E19=0," ",'P_%endringer'!E19)</f>
        <v>0.99531615925058547</v>
      </c>
      <c r="F12" s="105">
        <f>IF('P_%endringer'!F19=0," ",'P_%endringer'!F19)</f>
        <v>0.99063231850117095</v>
      </c>
      <c r="G12" s="105">
        <f>IF('P_%endringer'!G19=0," ",'P_%endringer'!G19)</f>
        <v>0.97658079625292737</v>
      </c>
      <c r="H12" s="105">
        <f>IF('P_%endringer'!H19=0," ",'P_%endringer'!H19)</f>
        <v>0.94145199063231855</v>
      </c>
      <c r="I12" s="105">
        <f>IF('P_%endringer'!I19=0," ",'P_%endringer'!I19)</f>
        <v>0.90398126463700235</v>
      </c>
      <c r="J12" s="105">
        <f>IF('P_%endringer'!J19=0," ",'P_%endringer'!J19)</f>
        <v>0.83840749414519911</v>
      </c>
      <c r="K12" s="105">
        <f>IF('P_%endringer'!K19=0," ",'P_%endringer'!K19)</f>
        <v>0.7822014051522248</v>
      </c>
      <c r="L12" s="105">
        <f>IF('P_%endringer'!L19=0," ",'P_%endringer'!L19)</f>
        <v>0.72833723653395788</v>
      </c>
      <c r="M12" s="105">
        <f>IF('P_%endringer'!M19=0," ",'P_%endringer'!M19)</f>
        <v>0.71662763466042156</v>
      </c>
      <c r="N12" s="105">
        <f>IF('P_%endringer'!N19=0," ",'P_%endringer'!N19)</f>
        <v>0.68384074941451989</v>
      </c>
      <c r="O12" s="105">
        <f>IF('P_%endringer'!O19=0," ",'P_%endringer'!O19)</f>
        <v>0.63934426229508201</v>
      </c>
      <c r="P12" s="105">
        <f>IF('P_%endringer'!P19=0," ",'P_%endringer'!P19)</f>
        <v>0.5714285714285714</v>
      </c>
      <c r="Q12" s="105">
        <f>IF('P_%endringer'!Q19=0," ",'P_%endringer'!Q19)</f>
        <v>0.53629976580796257</v>
      </c>
      <c r="R12" s="105">
        <f>IF('P_%endringer'!R19=0," ",'P_%endringer'!R19)</f>
        <v>0.48711943793911006</v>
      </c>
      <c r="S12" s="105">
        <f>IF('P_%endringer'!S19=0," ",'P_%endringer'!S19)</f>
        <v>0.46370023419203749</v>
      </c>
      <c r="T12" s="105">
        <f>IF('P_%endringer'!T19=0," ",'P_%endringer'!T19)</f>
        <v>0.46604215456674475</v>
      </c>
      <c r="U12" s="105">
        <f>IF('P_%endringer'!U19=0," ",'P_%endringer'!U19)</f>
        <v>0.4379391100702576</v>
      </c>
      <c r="V12" s="105">
        <f>IF('P_%endringer'!V19=0," ",'P_%endringer'!V19)</f>
        <v>0.42154566744730682</v>
      </c>
      <c r="W12" s="105">
        <f>IF('P_%endringer'!W19=0," ",'P_%endringer'!W19)</f>
        <v>0.39812646370023419</v>
      </c>
      <c r="X12" s="105">
        <f>IF('P_%endringer'!X19=0," ",'P_%endringer'!X19)</f>
        <v>0.35362997658079626</v>
      </c>
      <c r="Y12" s="105">
        <f>IF('P_%endringer'!Y19=0," ",'P_%endringer'!Y19)</f>
        <v>0.34192037470725994</v>
      </c>
      <c r="Z12" s="105">
        <f>IF('P_%endringer'!Z19=0," ",'P_%endringer'!Z19)</f>
        <v>0.33021077283372363</v>
      </c>
      <c r="AA12" s="105">
        <f>IF('P_%endringer'!AA19=0," ",'P_%endringer'!AA19)</f>
        <v>0.32786885245901637</v>
      </c>
      <c r="AB12" s="105">
        <f>IF('P_%endringer'!AB19=0," ",'P_%endringer'!AB19)</f>
        <v>0.31147540983606559</v>
      </c>
      <c r="AC12" s="105">
        <f>IF('P_%endringer'!AC19=0," ",'P_%endringer'!AC19)</f>
        <v>0.29508196721311475</v>
      </c>
      <c r="AD12" s="105">
        <f>IF('P_%endringer'!AD19=0," ",'P_%endringer'!AD19)</f>
        <v>0.27400468384074944</v>
      </c>
      <c r="AE12" s="26" t="str">
        <f>IF('P_%endringer'!AE19=0," ",'P_%endringer'!AE19)</f>
        <v xml:space="preserve"> </v>
      </c>
    </row>
    <row r="13" spans="2:31" ht="15.95" customHeight="1" x14ac:dyDescent="0.2">
      <c r="B13" s="34" t="str">
        <f>IF('P_%endringer'!B20=0," ",'P_%endringer'!B20)</f>
        <v xml:space="preserve"> </v>
      </c>
      <c r="C13" s="34" t="str">
        <f>IF('P_%endringer'!C20=0," ",'P_%endringer'!C20)</f>
        <v>Verdal</v>
      </c>
      <c r="D13" s="105">
        <f>IF('P_%endringer'!D20=0," ",'P_%endringer'!D20)</f>
        <v>1</v>
      </c>
      <c r="E13" s="105">
        <f>IF('P_%endringer'!E20=0," ",'P_%endringer'!E20)</f>
        <v>0.99099099099099097</v>
      </c>
      <c r="F13" s="105">
        <f>IF('P_%endringer'!F20=0," ",'P_%endringer'!F20)</f>
        <v>0.98648648648648651</v>
      </c>
      <c r="G13" s="105">
        <f>IF('P_%endringer'!G20=0," ",'P_%endringer'!G20)</f>
        <v>0.97297297297297303</v>
      </c>
      <c r="H13" s="105">
        <f>IF('P_%endringer'!H20=0," ",'P_%endringer'!H20)</f>
        <v>0.94144144144144148</v>
      </c>
      <c r="I13" s="105">
        <f>IF('P_%endringer'!I20=0," ",'P_%endringer'!I20)</f>
        <v>0.89639639639639634</v>
      </c>
      <c r="J13" s="105">
        <f>IF('P_%endringer'!J20=0," ",'P_%endringer'!J20)</f>
        <v>0.79729729729729726</v>
      </c>
      <c r="K13" s="105">
        <f>IF('P_%endringer'!K20=0," ",'P_%endringer'!K20)</f>
        <v>0.73423423423423428</v>
      </c>
      <c r="L13" s="105">
        <f>IF('P_%endringer'!L20=0," ",'P_%endringer'!L20)</f>
        <v>0.65765765765765771</v>
      </c>
      <c r="M13" s="105">
        <f>IF('P_%endringer'!M20=0," ",'P_%endringer'!M20)</f>
        <v>0.60360360360360366</v>
      </c>
      <c r="N13" s="105">
        <f>IF('P_%endringer'!N20=0," ",'P_%endringer'!N20)</f>
        <v>0.59009009009009006</v>
      </c>
      <c r="O13" s="105">
        <f>IF('P_%endringer'!O20=0," ",'P_%endringer'!O20)</f>
        <v>0.536036036036036</v>
      </c>
      <c r="P13" s="105">
        <f>IF('P_%endringer'!P20=0," ",'P_%endringer'!P20)</f>
        <v>0.49099099099099097</v>
      </c>
      <c r="Q13" s="105">
        <f>IF('P_%endringer'!Q20=0," ",'P_%endringer'!Q20)</f>
        <v>0.44144144144144143</v>
      </c>
      <c r="R13" s="105">
        <f>IF('P_%endringer'!R20=0," ",'P_%endringer'!R20)</f>
        <v>0.4144144144144144</v>
      </c>
      <c r="S13" s="105">
        <f>IF('P_%endringer'!S20=0," ",'P_%endringer'!S20)</f>
        <v>0.36936936936936937</v>
      </c>
      <c r="T13" s="105">
        <f>IF('P_%endringer'!T20=0," ",'P_%endringer'!T20)</f>
        <v>0.35135135135135137</v>
      </c>
      <c r="U13" s="105">
        <f>IF('P_%endringer'!U20=0," ",'P_%endringer'!U20)</f>
        <v>0.33783783783783783</v>
      </c>
      <c r="V13" s="105">
        <f>IF('P_%endringer'!V20=0," ",'P_%endringer'!V20)</f>
        <v>0.31531531531531531</v>
      </c>
      <c r="W13" s="105">
        <f>IF('P_%endringer'!W20=0," ",'P_%endringer'!W20)</f>
        <v>0.31531531531531531</v>
      </c>
      <c r="X13" s="105">
        <f>IF('P_%endringer'!X20=0," ",'P_%endringer'!X20)</f>
        <v>0.2927927927927928</v>
      </c>
      <c r="Y13" s="105">
        <f>IF('P_%endringer'!Y20=0," ",'P_%endringer'!Y20)</f>
        <v>0.2927927927927928</v>
      </c>
      <c r="Z13" s="105">
        <f>IF('P_%endringer'!Z20=0," ",'P_%endringer'!Z20)</f>
        <v>0.28828828828828829</v>
      </c>
      <c r="AA13" s="105">
        <f>IF('P_%endringer'!AA20=0," ",'P_%endringer'!AA20)</f>
        <v>0.2747747747747748</v>
      </c>
      <c r="AB13" s="105">
        <f>IF('P_%endringer'!AB20=0," ",'P_%endringer'!AB20)</f>
        <v>0.27027027027027029</v>
      </c>
      <c r="AC13" s="105">
        <f>IF('P_%endringer'!AC20=0," ",'P_%endringer'!AC20)</f>
        <v>0.24324324324324326</v>
      </c>
      <c r="AD13" s="105">
        <f>IF('P_%endringer'!AD20=0," ",'P_%endringer'!AD20)</f>
        <v>0.24324324324324326</v>
      </c>
      <c r="AE13" s="26" t="str">
        <f>IF('P_%endringer'!AE20=0," ",'P_%endringer'!AE20)</f>
        <v xml:space="preserve"> </v>
      </c>
    </row>
    <row r="14" spans="2:31" ht="15.95" customHeight="1" x14ac:dyDescent="0.2">
      <c r="B14" s="34" t="str">
        <f>IF('P_%endringer'!B21=0," ",'P_%endringer'!B21)</f>
        <v>Namdalsregionen</v>
      </c>
      <c r="C14" s="34" t="str">
        <f>IF('P_%endringer'!C21=0," ",'P_%endringer'!C21)</f>
        <v>Flatanger</v>
      </c>
      <c r="D14" s="105">
        <f>IF('P_%endringer'!D21=0," ",'P_%endringer'!D21)</f>
        <v>1</v>
      </c>
      <c r="E14" s="105">
        <f>IF('P_%endringer'!E21=0," ",'P_%endringer'!E21)</f>
        <v>0.97872340425531912</v>
      </c>
      <c r="F14" s="105">
        <f>IF('P_%endringer'!F21=0," ",'P_%endringer'!F21)</f>
        <v>0.97872340425531912</v>
      </c>
      <c r="G14" s="105">
        <f>IF('P_%endringer'!G21=0," ",'P_%endringer'!G21)</f>
        <v>0.93617021276595747</v>
      </c>
      <c r="H14" s="105">
        <f>IF('P_%endringer'!H21=0," ",'P_%endringer'!H21)</f>
        <v>0.95744680851063835</v>
      </c>
      <c r="I14" s="105">
        <f>IF('P_%endringer'!I21=0," ",'P_%endringer'!I21)</f>
        <v>0.93617021276595747</v>
      </c>
      <c r="J14" s="105">
        <f>IF('P_%endringer'!J21=0," ",'P_%endringer'!J21)</f>
        <v>0.87234042553191493</v>
      </c>
      <c r="K14" s="105">
        <f>IF('P_%endringer'!K21=0," ",'P_%endringer'!K21)</f>
        <v>0.82978723404255317</v>
      </c>
      <c r="L14" s="105">
        <f>IF('P_%endringer'!L21=0," ",'P_%endringer'!L21)</f>
        <v>0.78723404255319152</v>
      </c>
      <c r="M14" s="105">
        <f>IF('P_%endringer'!M21=0," ",'P_%endringer'!M21)</f>
        <v>0.74468085106382975</v>
      </c>
      <c r="N14" s="105">
        <f>IF('P_%endringer'!N21=0," ",'P_%endringer'!N21)</f>
        <v>0.68085106382978722</v>
      </c>
      <c r="O14" s="105">
        <f>IF('P_%endringer'!O21=0," ",'P_%endringer'!O21)</f>
        <v>0.55319148936170215</v>
      </c>
      <c r="P14" s="105">
        <f>IF('P_%endringer'!P21=0," ",'P_%endringer'!P21)</f>
        <v>0.46808510638297873</v>
      </c>
      <c r="Q14" s="105">
        <f>IF('P_%endringer'!Q21=0," ",'P_%endringer'!Q21)</f>
        <v>0.40425531914893614</v>
      </c>
      <c r="R14" s="105">
        <f>IF('P_%endringer'!R21=0," ",'P_%endringer'!R21)</f>
        <v>0.34042553191489361</v>
      </c>
      <c r="S14" s="105">
        <f>IF('P_%endringer'!S21=0," ",'P_%endringer'!S21)</f>
        <v>0.2978723404255319</v>
      </c>
      <c r="T14" s="105">
        <f>IF('P_%endringer'!T21=0," ",'P_%endringer'!T21)</f>
        <v>0.31914893617021278</v>
      </c>
      <c r="U14" s="105">
        <f>IF('P_%endringer'!U21=0," ",'P_%endringer'!U21)</f>
        <v>0.2978723404255319</v>
      </c>
      <c r="V14" s="105">
        <f>IF('P_%endringer'!V21=0," ",'P_%endringer'!V21)</f>
        <v>0.25531914893617019</v>
      </c>
      <c r="W14" s="105">
        <f>IF('P_%endringer'!W21=0," ",'P_%endringer'!W21)</f>
        <v>0.23404255319148937</v>
      </c>
      <c r="X14" s="105">
        <f>IF('P_%endringer'!X21=0," ",'P_%endringer'!X21)</f>
        <v>0.23404255319148937</v>
      </c>
      <c r="Y14" s="105">
        <f>IF('P_%endringer'!Y21=0," ",'P_%endringer'!Y21)</f>
        <v>0.19148936170212766</v>
      </c>
      <c r="Z14" s="105">
        <f>IF('P_%endringer'!Z21=0," ",'P_%endringer'!Z21)</f>
        <v>0.1702127659574468</v>
      </c>
      <c r="AA14" s="105">
        <f>IF('P_%endringer'!AA21=0," ",'P_%endringer'!AA21)</f>
        <v>0.1702127659574468</v>
      </c>
      <c r="AB14" s="105">
        <f>IF('P_%endringer'!AB21=0," ",'P_%endringer'!AB21)</f>
        <v>0.1702127659574468</v>
      </c>
      <c r="AC14" s="105">
        <f>IF('P_%endringer'!AC21=0," ",'P_%endringer'!AC21)</f>
        <v>0.14893617021276595</v>
      </c>
      <c r="AD14" s="105">
        <f>IF('P_%endringer'!AD21=0," ",'P_%endringer'!AD21)</f>
        <v>0.1276595744680851</v>
      </c>
      <c r="AE14" s="26" t="str">
        <f>IF('P_%endringer'!AE21=0," ",'P_%endringer'!AE21)</f>
        <v xml:space="preserve"> </v>
      </c>
    </row>
    <row r="15" spans="2:31" ht="15.95" customHeight="1" x14ac:dyDescent="0.2">
      <c r="B15" s="34" t="str">
        <f>IF('P_%endringer'!B22=0," ",'P_%endringer'!B22)</f>
        <v xml:space="preserve"> </v>
      </c>
      <c r="C15" s="34" t="str">
        <f>IF('P_%endringer'!C22=0," ",'P_%endringer'!C22)</f>
        <v>Grong</v>
      </c>
      <c r="D15" s="105">
        <f>IF('P_%endringer'!D22=0," ",'P_%endringer'!D22)</f>
        <v>1</v>
      </c>
      <c r="E15" s="105">
        <f>IF('P_%endringer'!E22=0," ",'P_%endringer'!E22)</f>
        <v>1</v>
      </c>
      <c r="F15" s="105">
        <f>IF('P_%endringer'!F22=0," ",'P_%endringer'!F22)</f>
        <v>1</v>
      </c>
      <c r="G15" s="105">
        <f>IF('P_%endringer'!G22=0," ",'P_%endringer'!G22)</f>
        <v>1</v>
      </c>
      <c r="H15" s="105">
        <f>IF('P_%endringer'!H22=0," ",'P_%endringer'!H22)</f>
        <v>0.98113207547169812</v>
      </c>
      <c r="I15" s="105">
        <f>IF('P_%endringer'!I22=0," ",'P_%endringer'!I22)</f>
        <v>0.96226415094339623</v>
      </c>
      <c r="J15" s="105">
        <f>IF('P_%endringer'!J22=0," ",'P_%endringer'!J22)</f>
        <v>0.8867924528301887</v>
      </c>
      <c r="K15" s="105">
        <f>IF('P_%endringer'!K22=0," ",'P_%endringer'!K22)</f>
        <v>0.86792452830188682</v>
      </c>
      <c r="L15" s="105">
        <f>IF('P_%endringer'!L22=0," ",'P_%endringer'!L22)</f>
        <v>0.8867924528301887</v>
      </c>
      <c r="M15" s="105">
        <f>IF('P_%endringer'!M22=0," ",'P_%endringer'!M22)</f>
        <v>0.81132075471698117</v>
      </c>
      <c r="N15" s="105">
        <f>IF('P_%endringer'!N22=0," ",'P_%endringer'!N22)</f>
        <v>0.69811320754716977</v>
      </c>
      <c r="O15" s="105">
        <f>IF('P_%endringer'!O22=0," ",'P_%endringer'!O22)</f>
        <v>0.62264150943396224</v>
      </c>
      <c r="P15" s="105">
        <f>IF('P_%endringer'!P22=0," ",'P_%endringer'!P22)</f>
        <v>0.62264150943396224</v>
      </c>
      <c r="Q15" s="105">
        <f>IF('P_%endringer'!Q22=0," ",'P_%endringer'!Q22)</f>
        <v>0.62264150943396224</v>
      </c>
      <c r="R15" s="105">
        <f>IF('P_%endringer'!R22=0," ",'P_%endringer'!R22)</f>
        <v>0.58490566037735847</v>
      </c>
      <c r="S15" s="105">
        <f>IF('P_%endringer'!S22=0," ",'P_%endringer'!S22)</f>
        <v>0.54716981132075471</v>
      </c>
      <c r="T15" s="105">
        <f>IF('P_%endringer'!T22=0," ",'P_%endringer'!T22)</f>
        <v>0.58490566037735847</v>
      </c>
      <c r="U15" s="105">
        <f>IF('P_%endringer'!U22=0," ",'P_%endringer'!U22)</f>
        <v>0.49056603773584906</v>
      </c>
      <c r="V15" s="105">
        <f>IF('P_%endringer'!V22=0," ",'P_%endringer'!V22)</f>
        <v>0.43396226415094341</v>
      </c>
      <c r="W15" s="105">
        <f>IF('P_%endringer'!W22=0," ",'P_%endringer'!W22)</f>
        <v>0.41509433962264153</v>
      </c>
      <c r="X15" s="105">
        <f>IF('P_%endringer'!X22=0," ",'P_%endringer'!X22)</f>
        <v>0.37735849056603776</v>
      </c>
      <c r="Y15" s="105">
        <f>IF('P_%endringer'!Y22=0," ",'P_%endringer'!Y22)</f>
        <v>0.33962264150943394</v>
      </c>
      <c r="Z15" s="105">
        <f>IF('P_%endringer'!Z22=0," ",'P_%endringer'!Z22)</f>
        <v>0.32075471698113206</v>
      </c>
      <c r="AA15" s="105">
        <f>IF('P_%endringer'!AA22=0," ",'P_%endringer'!AA22)</f>
        <v>0.32075471698113206</v>
      </c>
      <c r="AB15" s="105">
        <f>IF('P_%endringer'!AB22=0," ",'P_%endringer'!AB22)</f>
        <v>0.32075471698113206</v>
      </c>
      <c r="AC15" s="105">
        <f>IF('P_%endringer'!AC22=0," ",'P_%endringer'!AC22)</f>
        <v>0.32075471698113206</v>
      </c>
      <c r="AD15" s="105">
        <f>IF('P_%endringer'!AD22=0," ",'P_%endringer'!AD22)</f>
        <v>0.32075471698113206</v>
      </c>
      <c r="AE15" s="26" t="str">
        <f>IF('P_%endringer'!AE22=0," ",'P_%endringer'!AE22)</f>
        <v xml:space="preserve"> </v>
      </c>
    </row>
    <row r="16" spans="2:31" ht="15.95" customHeight="1" x14ac:dyDescent="0.2">
      <c r="B16" s="34" t="str">
        <f>IF('P_%endringer'!B23=0," ",'P_%endringer'!B23)</f>
        <v xml:space="preserve"> </v>
      </c>
      <c r="C16" s="34" t="str">
        <f>IF('P_%endringer'!C23=0," ",'P_%endringer'!C23)</f>
        <v>Høylandet</v>
      </c>
      <c r="D16" s="105">
        <f>IF('P_%endringer'!D23=0," ",'P_%endringer'!D23)</f>
        <v>1</v>
      </c>
      <c r="E16" s="105">
        <f>IF('P_%endringer'!E23=0," ",'P_%endringer'!E23)</f>
        <v>1</v>
      </c>
      <c r="F16" s="105">
        <f>IF('P_%endringer'!F23=0," ",'P_%endringer'!F23)</f>
        <v>1</v>
      </c>
      <c r="G16" s="105">
        <f>IF('P_%endringer'!G23=0," ",'P_%endringer'!G23)</f>
        <v>0.98630136986301364</v>
      </c>
      <c r="H16" s="105">
        <f>IF('P_%endringer'!H23=0," ",'P_%endringer'!H23)</f>
        <v>0.9452054794520548</v>
      </c>
      <c r="I16" s="105">
        <f>IF('P_%endringer'!I23=0," ",'P_%endringer'!I23)</f>
        <v>0.93150684931506844</v>
      </c>
      <c r="J16" s="105">
        <f>IF('P_%endringer'!J23=0," ",'P_%endringer'!J23)</f>
        <v>0.87671232876712324</v>
      </c>
      <c r="K16" s="105">
        <f>IF('P_%endringer'!K23=0," ",'P_%endringer'!K23)</f>
        <v>0.82191780821917804</v>
      </c>
      <c r="L16" s="105">
        <f>IF('P_%endringer'!L23=0," ",'P_%endringer'!L23)</f>
        <v>0.79452054794520544</v>
      </c>
      <c r="M16" s="105">
        <f>IF('P_%endringer'!M23=0," ",'P_%endringer'!M23)</f>
        <v>0.75342465753424659</v>
      </c>
      <c r="N16" s="105">
        <f>IF('P_%endringer'!N23=0," ",'P_%endringer'!N23)</f>
        <v>0.71232876712328763</v>
      </c>
      <c r="O16" s="105">
        <f>IF('P_%endringer'!O23=0," ",'P_%endringer'!O23)</f>
        <v>0.69863013698630139</v>
      </c>
      <c r="P16" s="105">
        <f>IF('P_%endringer'!P23=0," ",'P_%endringer'!P23)</f>
        <v>0.64383561643835618</v>
      </c>
      <c r="Q16" s="105">
        <f>IF('P_%endringer'!Q23=0," ",'P_%endringer'!Q23)</f>
        <v>0.60273972602739723</v>
      </c>
      <c r="R16" s="105">
        <f>IF('P_%endringer'!R23=0," ",'P_%endringer'!R23)</f>
        <v>0.58904109589041098</v>
      </c>
      <c r="S16" s="105">
        <f>IF('P_%endringer'!S23=0," ",'P_%endringer'!S23)</f>
        <v>0.56164383561643838</v>
      </c>
      <c r="T16" s="105">
        <f>IF('P_%endringer'!T23=0," ",'P_%endringer'!T23)</f>
        <v>0.54794520547945202</v>
      </c>
      <c r="U16" s="105">
        <f>IF('P_%endringer'!U23=0," ",'P_%endringer'!U23)</f>
        <v>0.54794520547945202</v>
      </c>
      <c r="V16" s="105">
        <f>IF('P_%endringer'!V23=0," ",'P_%endringer'!V23)</f>
        <v>0.52054794520547942</v>
      </c>
      <c r="W16" s="105">
        <f>IF('P_%endringer'!W23=0," ",'P_%endringer'!W23)</f>
        <v>0.49315068493150682</v>
      </c>
      <c r="X16" s="105">
        <f>IF('P_%endringer'!X23=0," ",'P_%endringer'!X23)</f>
        <v>0.43835616438356162</v>
      </c>
      <c r="Y16" s="105">
        <f>IF('P_%endringer'!Y23=0," ",'P_%endringer'!Y23)</f>
        <v>0.46575342465753422</v>
      </c>
      <c r="Z16" s="105">
        <f>IF('P_%endringer'!Z23=0," ",'P_%endringer'!Z23)</f>
        <v>0.45205479452054792</v>
      </c>
      <c r="AA16" s="105">
        <f>IF('P_%endringer'!AA23=0," ",'P_%endringer'!AA23)</f>
        <v>0.43835616438356162</v>
      </c>
      <c r="AB16" s="105">
        <f>IF('P_%endringer'!AB23=0," ",'P_%endringer'!AB23)</f>
        <v>0.41095890410958902</v>
      </c>
      <c r="AC16" s="105">
        <f>IF('P_%endringer'!AC23=0," ",'P_%endringer'!AC23)</f>
        <v>0.38356164383561642</v>
      </c>
      <c r="AD16" s="105">
        <f>IF('P_%endringer'!AD23=0," ",'P_%endringer'!AD23)</f>
        <v>0.32876712328767121</v>
      </c>
      <c r="AE16" s="26" t="str">
        <f>IF('P_%endringer'!AE23=0," ",'P_%endringer'!AE23)</f>
        <v xml:space="preserve"> </v>
      </c>
    </row>
    <row r="17" spans="2:31" ht="15.95" customHeight="1" x14ac:dyDescent="0.2">
      <c r="B17" s="34" t="str">
        <f>IF('P_%endringer'!B24=0," ",'P_%endringer'!B24)</f>
        <v xml:space="preserve"> </v>
      </c>
      <c r="C17" s="34" t="str">
        <f>IF('P_%endringer'!C24=0," ",'P_%endringer'!C24)</f>
        <v>Leka</v>
      </c>
      <c r="D17" s="105">
        <f>IF('P_%endringer'!D24=0," ",'P_%endringer'!D24)</f>
        <v>1</v>
      </c>
      <c r="E17" s="105">
        <f>IF('P_%endringer'!E24=0," ",'P_%endringer'!E24)</f>
        <v>0.98245614035087714</v>
      </c>
      <c r="F17" s="105">
        <f>IF('P_%endringer'!F24=0," ",'P_%endringer'!F24)</f>
        <v>0.98245614035087714</v>
      </c>
      <c r="G17" s="105">
        <f>IF('P_%endringer'!G24=0," ",'P_%endringer'!G24)</f>
        <v>0.96491228070175439</v>
      </c>
      <c r="H17" s="105">
        <f>IF('P_%endringer'!H24=0," ",'P_%endringer'!H24)</f>
        <v>0.92982456140350878</v>
      </c>
      <c r="I17" s="105">
        <f>IF('P_%endringer'!I24=0," ",'P_%endringer'!I24)</f>
        <v>0.89473684210526316</v>
      </c>
      <c r="J17" s="105">
        <f>IF('P_%endringer'!J24=0," ",'P_%endringer'!J24)</f>
        <v>0.78947368421052633</v>
      </c>
      <c r="K17" s="105">
        <f>IF('P_%endringer'!K24=0," ",'P_%endringer'!K24)</f>
        <v>0.77192982456140347</v>
      </c>
      <c r="L17" s="105">
        <f>IF('P_%endringer'!L24=0," ",'P_%endringer'!L24)</f>
        <v>0.70175438596491224</v>
      </c>
      <c r="M17" s="105">
        <f>IF('P_%endringer'!M24=0," ",'P_%endringer'!M24)</f>
        <v>0.68421052631578949</v>
      </c>
      <c r="N17" s="105">
        <f>IF('P_%endringer'!N24=0," ",'P_%endringer'!N24)</f>
        <v>0.66666666666666663</v>
      </c>
      <c r="O17" s="105">
        <f>IF('P_%endringer'!O24=0," ",'P_%endringer'!O24)</f>
        <v>0.59649122807017541</v>
      </c>
      <c r="P17" s="105">
        <f>IF('P_%endringer'!P24=0," ",'P_%endringer'!P24)</f>
        <v>0.57894736842105265</v>
      </c>
      <c r="Q17" s="105">
        <f>IF('P_%endringer'!Q24=0," ",'P_%endringer'!Q24)</f>
        <v>0.57894736842105265</v>
      </c>
      <c r="R17" s="105">
        <f>IF('P_%endringer'!R24=0," ",'P_%endringer'!R24)</f>
        <v>0.54385964912280704</v>
      </c>
      <c r="S17" s="105">
        <f>IF('P_%endringer'!S24=0," ",'P_%endringer'!S24)</f>
        <v>0.54385964912280704</v>
      </c>
      <c r="T17" s="105">
        <f>IF('P_%endringer'!T24=0," ",'P_%endringer'!T24)</f>
        <v>0.52631578947368418</v>
      </c>
      <c r="U17" s="105">
        <f>IF('P_%endringer'!U24=0," ",'P_%endringer'!U24)</f>
        <v>0.50877192982456143</v>
      </c>
      <c r="V17" s="105">
        <f>IF('P_%endringer'!V24=0," ",'P_%endringer'!V24)</f>
        <v>0.52631578947368418</v>
      </c>
      <c r="W17" s="105">
        <f>IF('P_%endringer'!W24=0," ",'P_%endringer'!W24)</f>
        <v>0.49122807017543857</v>
      </c>
      <c r="X17" s="105">
        <f>IF('P_%endringer'!X24=0," ",'P_%endringer'!X24)</f>
        <v>0.45614035087719296</v>
      </c>
      <c r="Y17" s="105">
        <f>IF('P_%endringer'!Y24=0," ",'P_%endringer'!Y24)</f>
        <v>0.43859649122807015</v>
      </c>
      <c r="Z17" s="105">
        <f>IF('P_%endringer'!Z24=0," ",'P_%endringer'!Z24)</f>
        <v>0.40350877192982454</v>
      </c>
      <c r="AA17" s="105">
        <f>IF('P_%endringer'!AA24=0," ",'P_%endringer'!AA24)</f>
        <v>0.36842105263157893</v>
      </c>
      <c r="AB17" s="105">
        <f>IF('P_%endringer'!AB24=0," ",'P_%endringer'!AB24)</f>
        <v>0.35087719298245612</v>
      </c>
      <c r="AC17" s="105">
        <f>IF('P_%endringer'!AC24=0," ",'P_%endringer'!AC24)</f>
        <v>0.31578947368421051</v>
      </c>
      <c r="AD17" s="105">
        <f>IF('P_%endringer'!AD24=0," ",'P_%endringer'!AD24)</f>
        <v>0.31578947368421051</v>
      </c>
      <c r="AE17" s="26" t="str">
        <f>IF('P_%endringer'!AE24=0," ",'P_%endringer'!AE24)</f>
        <v xml:space="preserve"> </v>
      </c>
    </row>
    <row r="18" spans="2:31" ht="15.95" customHeight="1" x14ac:dyDescent="0.2">
      <c r="B18" s="34" t="str">
        <f>IF('P_%endringer'!B25=0," ",'P_%endringer'!B25)</f>
        <v xml:space="preserve"> </v>
      </c>
      <c r="C18" s="34" t="str">
        <f>IF('P_%endringer'!C25=0," ",'P_%endringer'!C25)</f>
        <v>Lierne</v>
      </c>
      <c r="D18" s="105">
        <f>IF('P_%endringer'!D25=0," ",'P_%endringer'!D25)</f>
        <v>1</v>
      </c>
      <c r="E18" s="105">
        <f>IF('P_%endringer'!E25=0," ",'P_%endringer'!E25)</f>
        <v>1</v>
      </c>
      <c r="F18" s="105">
        <f>IF('P_%endringer'!F25=0," ",'P_%endringer'!F25)</f>
        <v>0.98113207547169812</v>
      </c>
      <c r="G18" s="105">
        <f>IF('P_%endringer'!G25=0," ",'P_%endringer'!G25)</f>
        <v>0.94339622641509435</v>
      </c>
      <c r="H18" s="105">
        <f>IF('P_%endringer'!H25=0," ",'P_%endringer'!H25)</f>
        <v>0.94339622641509435</v>
      </c>
      <c r="I18" s="105">
        <f>IF('P_%endringer'!I25=0," ",'P_%endringer'!I25)</f>
        <v>0.90566037735849059</v>
      </c>
      <c r="J18" s="105">
        <f>IF('P_%endringer'!J25=0," ",'P_%endringer'!J25)</f>
        <v>0.84905660377358494</v>
      </c>
      <c r="K18" s="105">
        <f>IF('P_%endringer'!K25=0," ",'P_%endringer'!K25)</f>
        <v>0.79245283018867929</v>
      </c>
      <c r="L18" s="105">
        <f>IF('P_%endringer'!L25=0," ",'P_%endringer'!L25)</f>
        <v>0.79245283018867929</v>
      </c>
      <c r="M18" s="105">
        <f>IF('P_%endringer'!M25=0," ",'P_%endringer'!M25)</f>
        <v>0.75471698113207553</v>
      </c>
      <c r="N18" s="105">
        <f>IF('P_%endringer'!N25=0," ",'P_%endringer'!N25)</f>
        <v>0.64150943396226412</v>
      </c>
      <c r="O18" s="105">
        <f>IF('P_%endringer'!O25=0," ",'P_%endringer'!O25)</f>
        <v>0.64150943396226412</v>
      </c>
      <c r="P18" s="105">
        <f>IF('P_%endringer'!P25=0," ",'P_%endringer'!P25)</f>
        <v>0.58490566037735847</v>
      </c>
      <c r="Q18" s="105">
        <f>IF('P_%endringer'!Q25=0," ",'P_%endringer'!Q25)</f>
        <v>0.58490566037735847</v>
      </c>
      <c r="R18" s="105">
        <f>IF('P_%endringer'!R25=0," ",'P_%endringer'!R25)</f>
        <v>0.52830188679245282</v>
      </c>
      <c r="S18" s="105">
        <f>IF('P_%endringer'!S25=0," ",'P_%endringer'!S25)</f>
        <v>0.47169811320754718</v>
      </c>
      <c r="T18" s="105">
        <f>IF('P_%endringer'!T25=0," ",'P_%endringer'!T25)</f>
        <v>0.47169811320754718</v>
      </c>
      <c r="U18" s="105">
        <f>IF('P_%endringer'!U25=0," ",'P_%endringer'!U25)</f>
        <v>0.43396226415094341</v>
      </c>
      <c r="V18" s="105">
        <f>IF('P_%endringer'!V25=0," ",'P_%endringer'!V25)</f>
        <v>0.43396226415094341</v>
      </c>
      <c r="W18" s="105">
        <f>IF('P_%endringer'!W25=0," ",'P_%endringer'!W25)</f>
        <v>0.39622641509433965</v>
      </c>
      <c r="X18" s="105">
        <f>IF('P_%endringer'!X25=0," ",'P_%endringer'!X25)</f>
        <v>0.37735849056603776</v>
      </c>
      <c r="Y18" s="105">
        <f>IF('P_%endringer'!Y25=0," ",'P_%endringer'!Y25)</f>
        <v>0.35849056603773582</v>
      </c>
      <c r="Z18" s="105">
        <f>IF('P_%endringer'!Z25=0," ",'P_%endringer'!Z25)</f>
        <v>0.33962264150943394</v>
      </c>
      <c r="AA18" s="105">
        <f>IF('P_%endringer'!AA25=0," ",'P_%endringer'!AA25)</f>
        <v>0.32075471698113206</v>
      </c>
      <c r="AB18" s="105">
        <f>IF('P_%endringer'!AB25=0," ",'P_%endringer'!AB25)</f>
        <v>0.32075471698113206</v>
      </c>
      <c r="AC18" s="105">
        <f>IF('P_%endringer'!AC25=0," ",'P_%endringer'!AC25)</f>
        <v>0.30188679245283018</v>
      </c>
      <c r="AD18" s="105">
        <f>IF('P_%endringer'!AD25=0," ",'P_%endringer'!AD25)</f>
        <v>0.24528301886792453</v>
      </c>
      <c r="AE18" s="26" t="str">
        <f>IF('P_%endringer'!AE25=0," ",'P_%endringer'!AE25)</f>
        <v xml:space="preserve"> </v>
      </c>
    </row>
    <row r="19" spans="2:31" ht="15.95" customHeight="1" x14ac:dyDescent="0.2">
      <c r="B19" s="34" t="str">
        <f>IF('P_%endringer'!B26=0," ",'P_%endringer'!B26)</f>
        <v xml:space="preserve"> </v>
      </c>
      <c r="C19" s="34" t="str">
        <f>IF('P_%endringer'!C26=0," ",'P_%endringer'!C26)</f>
        <v>Namskogan</v>
      </c>
      <c r="D19" s="105">
        <f>IF('P_%endringer'!D26=0," ",'P_%endringer'!D26)</f>
        <v>1</v>
      </c>
      <c r="E19" s="105">
        <f>IF('P_%endringer'!E26=0," ",'P_%endringer'!E26)</f>
        <v>1</v>
      </c>
      <c r="F19" s="105">
        <f>IF('P_%endringer'!F26=0," ",'P_%endringer'!F26)</f>
        <v>0.875</v>
      </c>
      <c r="G19" s="105">
        <f>IF('P_%endringer'!G26=0," ",'P_%endringer'!G26)</f>
        <v>0.875</v>
      </c>
      <c r="H19" s="105">
        <f>IF('P_%endringer'!H26=0," ",'P_%endringer'!H26)</f>
        <v>0.83333333333333337</v>
      </c>
      <c r="I19" s="105">
        <f>IF('P_%endringer'!I26=0," ",'P_%endringer'!I26)</f>
        <v>0.79166666666666663</v>
      </c>
      <c r="J19" s="105">
        <f>IF('P_%endringer'!J26=0," ",'P_%endringer'!J26)</f>
        <v>0.625</v>
      </c>
      <c r="K19" s="105">
        <f>IF('P_%endringer'!K26=0," ",'P_%endringer'!K26)</f>
        <v>0.54166666666666663</v>
      </c>
      <c r="L19" s="105">
        <f>IF('P_%endringer'!L26=0," ",'P_%endringer'!L26)</f>
        <v>0.5</v>
      </c>
      <c r="M19" s="105">
        <f>IF('P_%endringer'!M26=0," ",'P_%endringer'!M26)</f>
        <v>0.5</v>
      </c>
      <c r="N19" s="105">
        <f>IF('P_%endringer'!N26=0," ",'P_%endringer'!N26)</f>
        <v>0.5</v>
      </c>
      <c r="O19" s="105">
        <f>IF('P_%endringer'!O26=0," ",'P_%endringer'!O26)</f>
        <v>0.5</v>
      </c>
      <c r="P19" s="105">
        <f>IF('P_%endringer'!P26=0," ",'P_%endringer'!P26)</f>
        <v>0.5</v>
      </c>
      <c r="Q19" s="105">
        <f>IF('P_%endringer'!Q26=0," ",'P_%endringer'!Q26)</f>
        <v>0.41666666666666669</v>
      </c>
      <c r="R19" s="105">
        <f>IF('P_%endringer'!R26=0," ",'P_%endringer'!R26)</f>
        <v>0.41666666666666669</v>
      </c>
      <c r="S19" s="105">
        <f>IF('P_%endringer'!S26=0," ",'P_%endringer'!S26)</f>
        <v>0.41666666666666669</v>
      </c>
      <c r="T19" s="105">
        <f>IF('P_%endringer'!T26=0," ",'P_%endringer'!T26)</f>
        <v>0.41666666666666669</v>
      </c>
      <c r="U19" s="105">
        <f>IF('P_%endringer'!U26=0," ",'P_%endringer'!U26)</f>
        <v>0.375</v>
      </c>
      <c r="V19" s="105">
        <f>IF('P_%endringer'!V26=0," ",'P_%endringer'!V26)</f>
        <v>0.41666666666666669</v>
      </c>
      <c r="W19" s="105">
        <f>IF('P_%endringer'!W26=0," ",'P_%endringer'!W26)</f>
        <v>0.375</v>
      </c>
      <c r="X19" s="105">
        <f>IF('P_%endringer'!X26=0," ",'P_%endringer'!X26)</f>
        <v>0.375</v>
      </c>
      <c r="Y19" s="105">
        <f>IF('P_%endringer'!Y26=0," ",'P_%endringer'!Y26)</f>
        <v>0.375</v>
      </c>
      <c r="Z19" s="105">
        <f>IF('P_%endringer'!Z26=0," ",'P_%endringer'!Z26)</f>
        <v>0.33333333333333331</v>
      </c>
      <c r="AA19" s="105">
        <f>IF('P_%endringer'!AA26=0," ",'P_%endringer'!AA26)</f>
        <v>0.375</v>
      </c>
      <c r="AB19" s="105">
        <f>IF('P_%endringer'!AB26=0," ",'P_%endringer'!AB26)</f>
        <v>0.33333333333333331</v>
      </c>
      <c r="AC19" s="105">
        <f>IF('P_%endringer'!AC26=0," ",'P_%endringer'!AC26)</f>
        <v>0.33333333333333331</v>
      </c>
      <c r="AD19" s="105">
        <f>IF('P_%endringer'!AD26=0," ",'P_%endringer'!AD26)</f>
        <v>0.33333333333333331</v>
      </c>
      <c r="AE19" s="26" t="str">
        <f>IF('P_%endringer'!AE26=0," ",'P_%endringer'!AE26)</f>
        <v xml:space="preserve"> </v>
      </c>
    </row>
    <row r="20" spans="2:31" ht="15.95" customHeight="1" x14ac:dyDescent="0.2">
      <c r="B20" s="34" t="str">
        <f>IF('P_%endringer'!B27=0," ",'P_%endringer'!B27)</f>
        <v xml:space="preserve"> </v>
      </c>
      <c r="C20" s="34" t="str">
        <f>IF('P_%endringer'!C27=0," ",'P_%endringer'!C27)</f>
        <v>Namsos</v>
      </c>
      <c r="D20" s="105">
        <f>IF('P_%endringer'!D27=0," ",'P_%endringer'!D27)</f>
        <v>1</v>
      </c>
      <c r="E20" s="105">
        <f>IF('P_%endringer'!E27=0," ",'P_%endringer'!E27)</f>
        <v>0.99130434782608701</v>
      </c>
      <c r="F20" s="105">
        <f>IF('P_%endringer'!F27=0," ",'P_%endringer'!F27)</f>
        <v>0.9869565217391304</v>
      </c>
      <c r="G20" s="105">
        <f>IF('P_%endringer'!G27=0," ",'P_%endringer'!G27)</f>
        <v>0.9652173913043478</v>
      </c>
      <c r="H20" s="105">
        <f>IF('P_%endringer'!H27=0," ",'P_%endringer'!H27)</f>
        <v>0.94347826086956521</v>
      </c>
      <c r="I20" s="105">
        <f>IF('P_%endringer'!I27=0," ",'P_%endringer'!I27)</f>
        <v>0.92173913043478262</v>
      </c>
      <c r="J20" s="105">
        <f>IF('P_%endringer'!J27=0," ",'P_%endringer'!J27)</f>
        <v>0.84347826086956523</v>
      </c>
      <c r="K20" s="105">
        <f>IF('P_%endringer'!K27=0," ",'P_%endringer'!K27)</f>
        <v>0.83043478260869563</v>
      </c>
      <c r="L20" s="105">
        <f>IF('P_%endringer'!L27=0," ",'P_%endringer'!L27)</f>
        <v>0.77826086956521734</v>
      </c>
      <c r="M20" s="105">
        <f>IF('P_%endringer'!M27=0," ",'P_%endringer'!M27)</f>
        <v>0.73043478260869565</v>
      </c>
      <c r="N20" s="105">
        <f>IF('P_%endringer'!N27=0," ",'P_%endringer'!N27)</f>
        <v>0.7</v>
      </c>
      <c r="O20" s="105">
        <f>IF('P_%endringer'!O27=0," ",'P_%endringer'!O27)</f>
        <v>0.64782608695652177</v>
      </c>
      <c r="P20" s="105">
        <f>IF('P_%endringer'!P27=0," ",'P_%endringer'!P27)</f>
        <v>0.56521739130434778</v>
      </c>
      <c r="Q20" s="105">
        <f>IF('P_%endringer'!Q27=0," ",'P_%endringer'!Q27)</f>
        <v>0.55217391304347829</v>
      </c>
      <c r="R20" s="105">
        <f>IF('P_%endringer'!R27=0," ",'P_%endringer'!R27)</f>
        <v>0.5043478260869565</v>
      </c>
      <c r="S20" s="105">
        <f>IF('P_%endringer'!S27=0," ",'P_%endringer'!S27)</f>
        <v>0.49130434782608695</v>
      </c>
      <c r="T20" s="105">
        <f>IF('P_%endringer'!T27=0," ",'P_%endringer'!T27)</f>
        <v>0.4826086956521739</v>
      </c>
      <c r="U20" s="105">
        <f>IF('P_%endringer'!U27=0," ",'P_%endringer'!U27)</f>
        <v>0.45652173913043476</v>
      </c>
      <c r="V20" s="105">
        <f>IF('P_%endringer'!V27=0," ",'P_%endringer'!V27)</f>
        <v>0.41739130434782606</v>
      </c>
      <c r="W20" s="105">
        <f>IF('P_%endringer'!W27=0," ",'P_%endringer'!W27)</f>
        <v>0.43913043478260871</v>
      </c>
      <c r="X20" s="105">
        <f>IF('P_%endringer'!X27=0," ",'P_%endringer'!X27)</f>
        <v>0.40434782608695652</v>
      </c>
      <c r="Y20" s="105">
        <f>IF('P_%endringer'!Y27=0," ",'P_%endringer'!Y27)</f>
        <v>0.38695652173913042</v>
      </c>
      <c r="Z20" s="105">
        <f>IF('P_%endringer'!Z27=0," ",'P_%endringer'!Z27)</f>
        <v>0.38260869565217392</v>
      </c>
      <c r="AA20" s="105">
        <f>IF('P_%endringer'!AA27=0," ",'P_%endringer'!AA27)</f>
        <v>0.36521739130434783</v>
      </c>
      <c r="AB20" s="105">
        <f>IF('P_%endringer'!AB27=0," ",'P_%endringer'!AB27)</f>
        <v>0.35652173913043478</v>
      </c>
      <c r="AC20" s="105">
        <f>IF('P_%endringer'!AC27=0," ",'P_%endringer'!AC27)</f>
        <v>0.32173913043478258</v>
      </c>
      <c r="AD20" s="105">
        <f>IF('P_%endringer'!AD27=0," ",'P_%endringer'!AD27)</f>
        <v>0.30869565217391304</v>
      </c>
      <c r="AE20" s="26" t="str">
        <f>IF('P_%endringer'!AE27=0," ",'P_%endringer'!AE27)</f>
        <v xml:space="preserve"> </v>
      </c>
    </row>
    <row r="21" spans="2:31" ht="15.95" customHeight="1" x14ac:dyDescent="0.2">
      <c r="B21" s="34" t="str">
        <f>IF('P_%endringer'!B28=0," ",'P_%endringer'!B28)</f>
        <v xml:space="preserve"> </v>
      </c>
      <c r="C21" s="34" t="str">
        <f>IF('P_%endringer'!C28=0," ",'P_%endringer'!C28)</f>
        <v>Nærøysund</v>
      </c>
      <c r="D21" s="105">
        <f>IF('P_%endringer'!D28=0," ",'P_%endringer'!D28)</f>
        <v>1</v>
      </c>
      <c r="E21" s="105">
        <f>IF('P_%endringer'!E28=0," ",'P_%endringer'!E28)</f>
        <v>0.99199999999999999</v>
      </c>
      <c r="F21" s="105">
        <f>IF('P_%endringer'!F28=0," ",'P_%endringer'!F28)</f>
        <v>1.004</v>
      </c>
      <c r="G21" s="105">
        <f>IF('P_%endringer'!G28=0," ",'P_%endringer'!G28)</f>
        <v>0.98799999999999999</v>
      </c>
      <c r="H21" s="105">
        <f>IF('P_%endringer'!H28=0," ",'P_%endringer'!H28)</f>
        <v>0.92800000000000005</v>
      </c>
      <c r="I21" s="105">
        <f>IF('P_%endringer'!I28=0," ",'P_%endringer'!I28)</f>
        <v>0.89200000000000002</v>
      </c>
      <c r="J21" s="105">
        <f>IF('P_%endringer'!J28=0," ",'P_%endringer'!J28)</f>
        <v>0.82399999999999995</v>
      </c>
      <c r="K21" s="105">
        <f>IF('P_%endringer'!K28=0," ",'P_%endringer'!K28)</f>
        <v>0.77600000000000002</v>
      </c>
      <c r="L21" s="105">
        <f>IF('P_%endringer'!L28=0," ",'P_%endringer'!L28)</f>
        <v>0.72799999999999998</v>
      </c>
      <c r="M21" s="105">
        <f>IF('P_%endringer'!M28=0," ",'P_%endringer'!M28)</f>
        <v>0.7</v>
      </c>
      <c r="N21" s="105">
        <f>IF('P_%endringer'!N28=0," ",'P_%endringer'!N28)</f>
        <v>0.7</v>
      </c>
      <c r="O21" s="105">
        <f>IF('P_%endringer'!O28=0," ",'P_%endringer'!O28)</f>
        <v>0.63600000000000001</v>
      </c>
      <c r="P21" s="105">
        <f>IF('P_%endringer'!P28=0," ",'P_%endringer'!P28)</f>
        <v>0.59199999999999997</v>
      </c>
      <c r="Q21" s="105">
        <f>IF('P_%endringer'!Q28=0," ",'P_%endringer'!Q28)</f>
        <v>0.55200000000000005</v>
      </c>
      <c r="R21" s="105">
        <f>IF('P_%endringer'!R28=0," ",'P_%endringer'!R28)</f>
        <v>0.48399999999999999</v>
      </c>
      <c r="S21" s="105">
        <f>IF('P_%endringer'!S28=0," ",'P_%endringer'!S28)</f>
        <v>0.46</v>
      </c>
      <c r="T21" s="105">
        <f>IF('P_%endringer'!T28=0," ",'P_%endringer'!T28)</f>
        <v>0.44800000000000001</v>
      </c>
      <c r="U21" s="105">
        <f>IF('P_%endringer'!U28=0," ",'P_%endringer'!U28)</f>
        <v>0.40799999999999997</v>
      </c>
      <c r="V21" s="105">
        <f>IF('P_%endringer'!V28=0," ",'P_%endringer'!V28)</f>
        <v>0.39200000000000002</v>
      </c>
      <c r="W21" s="105">
        <f>IF('P_%endringer'!W28=0," ",'P_%endringer'!W28)</f>
        <v>0.38</v>
      </c>
      <c r="X21" s="105">
        <f>IF('P_%endringer'!X28=0," ",'P_%endringer'!X28)</f>
        <v>0.34</v>
      </c>
      <c r="Y21" s="105">
        <f>IF('P_%endringer'!Y28=0," ",'P_%endringer'!Y28)</f>
        <v>0.33200000000000002</v>
      </c>
      <c r="Z21" s="105">
        <f>IF('P_%endringer'!Z28=0," ",'P_%endringer'!Z28)</f>
        <v>0.34</v>
      </c>
      <c r="AA21" s="105">
        <f>IF('P_%endringer'!AA28=0," ",'P_%endringer'!AA28)</f>
        <v>0.32800000000000001</v>
      </c>
      <c r="AB21" s="105">
        <f>IF('P_%endringer'!AB28=0," ",'P_%endringer'!AB28)</f>
        <v>0.316</v>
      </c>
      <c r="AC21" s="105">
        <f>IF('P_%endringer'!AC28=0," ",'P_%endringer'!AC28)</f>
        <v>0.29599999999999999</v>
      </c>
      <c r="AD21" s="105">
        <f>IF('P_%endringer'!AD28=0," ",'P_%endringer'!AD28)</f>
        <v>0.28799999999999998</v>
      </c>
      <c r="AE21" s="26" t="str">
        <f>IF('P_%endringer'!AE28=0," ",'P_%endringer'!AE28)</f>
        <v xml:space="preserve"> </v>
      </c>
    </row>
    <row r="22" spans="2:31" ht="15.95" customHeight="1" x14ac:dyDescent="0.2">
      <c r="B22" s="34" t="str">
        <f>IF('P_%endringer'!B29=0," ",'P_%endringer'!B29)</f>
        <v xml:space="preserve"> </v>
      </c>
      <c r="C22" s="34" t="str">
        <f>IF('P_%endringer'!C29=0," ",'P_%endringer'!C29)</f>
        <v>Overhalla</v>
      </c>
      <c r="D22" s="105">
        <f>IF('P_%endringer'!D29=0," ",'P_%endringer'!D29)</f>
        <v>1</v>
      </c>
      <c r="E22" s="105">
        <f>IF('P_%endringer'!E29=0," ",'P_%endringer'!E29)</f>
        <v>1</v>
      </c>
      <c r="F22" s="105">
        <f>IF('P_%endringer'!F29=0," ",'P_%endringer'!F29)</f>
        <v>1</v>
      </c>
      <c r="G22" s="105">
        <f>IF('P_%endringer'!G29=0," ",'P_%endringer'!G29)</f>
        <v>0.989247311827957</v>
      </c>
      <c r="H22" s="105">
        <f>IF('P_%endringer'!H29=0," ",'P_%endringer'!H29)</f>
        <v>0.978494623655914</v>
      </c>
      <c r="I22" s="105">
        <f>IF('P_%endringer'!I29=0," ",'P_%endringer'!I29)</f>
        <v>0.956989247311828</v>
      </c>
      <c r="J22" s="105">
        <f>IF('P_%endringer'!J29=0," ",'P_%endringer'!J29)</f>
        <v>0.90322580645161288</v>
      </c>
      <c r="K22" s="105">
        <f>IF('P_%endringer'!K29=0," ",'P_%endringer'!K29)</f>
        <v>0.86021505376344087</v>
      </c>
      <c r="L22" s="105">
        <f>IF('P_%endringer'!L29=0," ",'P_%endringer'!L29)</f>
        <v>0.80645161290322576</v>
      </c>
      <c r="M22" s="105">
        <f>IF('P_%endringer'!M29=0," ",'P_%endringer'!M29)</f>
        <v>0.77419354838709675</v>
      </c>
      <c r="N22" s="105">
        <f>IF('P_%endringer'!N29=0," ",'P_%endringer'!N29)</f>
        <v>0.75268817204301075</v>
      </c>
      <c r="O22" s="105">
        <f>IF('P_%endringer'!O29=0," ",'P_%endringer'!O29)</f>
        <v>0.73118279569892475</v>
      </c>
      <c r="P22" s="105">
        <f>IF('P_%endringer'!P29=0," ",'P_%endringer'!P29)</f>
        <v>0.67741935483870963</v>
      </c>
      <c r="Q22" s="105">
        <f>IF('P_%endringer'!Q29=0," ",'P_%endringer'!Q29)</f>
        <v>0.67741935483870963</v>
      </c>
      <c r="R22" s="105">
        <f>IF('P_%endringer'!R29=0," ",'P_%endringer'!R29)</f>
        <v>0.65591397849462363</v>
      </c>
      <c r="S22" s="105">
        <f>IF('P_%endringer'!S29=0," ",'P_%endringer'!S29)</f>
        <v>0.64516129032258063</v>
      </c>
      <c r="T22" s="105">
        <f>IF('P_%endringer'!T29=0," ",'P_%endringer'!T29)</f>
        <v>0.64516129032258063</v>
      </c>
      <c r="U22" s="105">
        <f>IF('P_%endringer'!U29=0," ",'P_%endringer'!U29)</f>
        <v>0.62365591397849462</v>
      </c>
      <c r="V22" s="105">
        <f>IF('P_%endringer'!V29=0," ",'P_%endringer'!V29)</f>
        <v>0.61290322580645162</v>
      </c>
      <c r="W22" s="105">
        <f>IF('P_%endringer'!W29=0," ",'P_%endringer'!W29)</f>
        <v>0.60215053763440862</v>
      </c>
      <c r="X22" s="105">
        <f>IF('P_%endringer'!X29=0," ",'P_%endringer'!X29)</f>
        <v>0.56989247311827962</v>
      </c>
      <c r="Y22" s="105">
        <f>IF('P_%endringer'!Y29=0," ",'P_%endringer'!Y29)</f>
        <v>0.55913978494623651</v>
      </c>
      <c r="Z22" s="105">
        <f>IF('P_%endringer'!Z29=0," ",'P_%endringer'!Z29)</f>
        <v>0.5376344086021505</v>
      </c>
      <c r="AA22" s="105">
        <f>IF('P_%endringer'!AA29=0," ",'P_%endringer'!AA29)</f>
        <v>0.5161290322580645</v>
      </c>
      <c r="AB22" s="105">
        <f>IF('P_%endringer'!AB29=0," ",'P_%endringer'!AB29)</f>
        <v>0.5053763440860215</v>
      </c>
      <c r="AC22" s="105">
        <f>IF('P_%endringer'!AC29=0," ",'P_%endringer'!AC29)</f>
        <v>0.4838709677419355</v>
      </c>
      <c r="AD22" s="105">
        <f>IF('P_%endringer'!AD29=0," ",'P_%endringer'!AD29)</f>
        <v>0.45161290322580644</v>
      </c>
      <c r="AE22" s="26" t="str">
        <f>IF('P_%endringer'!AE29=0," ",'P_%endringer'!AE29)</f>
        <v xml:space="preserve"> </v>
      </c>
    </row>
    <row r="23" spans="2:31" ht="15.95" customHeight="1" x14ac:dyDescent="0.2">
      <c r="B23" s="34" t="str">
        <f>IF('P_%endringer'!B30=0," ",'P_%endringer'!B30)</f>
        <v xml:space="preserve"> </v>
      </c>
      <c r="C23" s="34" t="str">
        <f>IF('P_%endringer'!C30=0," ",'P_%endringer'!C30)</f>
        <v>Røyrvik</v>
      </c>
      <c r="D23" s="105">
        <f>IF('P_%endringer'!D30=0," ",'P_%endringer'!D30)</f>
        <v>1</v>
      </c>
      <c r="E23" s="105">
        <f>IF('P_%endringer'!E30=0," ",'P_%endringer'!E30)</f>
        <v>1</v>
      </c>
      <c r="F23" s="105">
        <f>IF('P_%endringer'!F30=0," ",'P_%endringer'!F30)</f>
        <v>0.8125</v>
      </c>
      <c r="G23" s="105">
        <f>IF('P_%endringer'!G30=0," ",'P_%endringer'!G30)</f>
        <v>0.8125</v>
      </c>
      <c r="H23" s="105">
        <f>IF('P_%endringer'!H30=0," ",'P_%endringer'!H30)</f>
        <v>0.8125</v>
      </c>
      <c r="I23" s="105">
        <f>IF('P_%endringer'!I30=0," ",'P_%endringer'!I30)</f>
        <v>0.75</v>
      </c>
      <c r="J23" s="105">
        <f>IF('P_%endringer'!J30=0," ",'P_%endringer'!J30)</f>
        <v>0.6875</v>
      </c>
      <c r="K23" s="105">
        <f>IF('P_%endringer'!K30=0," ",'P_%endringer'!K30)</f>
        <v>0.5625</v>
      </c>
      <c r="L23" s="105">
        <f>IF('P_%endringer'!L30=0," ",'P_%endringer'!L30)</f>
        <v>0.5625</v>
      </c>
      <c r="M23" s="105">
        <f>IF('P_%endringer'!M30=0," ",'P_%endringer'!M30)</f>
        <v>0.5</v>
      </c>
      <c r="N23" s="105">
        <f>IF('P_%endringer'!N30=0," ",'P_%endringer'!N30)</f>
        <v>0.4375</v>
      </c>
      <c r="O23" s="105">
        <f>IF('P_%endringer'!O30=0," ",'P_%endringer'!O30)</f>
        <v>0.4375</v>
      </c>
      <c r="P23" s="105">
        <f>IF('P_%endringer'!P30=0," ",'P_%endringer'!P30)</f>
        <v>0.4375</v>
      </c>
      <c r="Q23" s="105">
        <f>IF('P_%endringer'!Q30=0," ",'P_%endringer'!Q30)</f>
        <v>0.375</v>
      </c>
      <c r="R23" s="105">
        <f>IF('P_%endringer'!R30=0," ",'P_%endringer'!R30)</f>
        <v>0.375</v>
      </c>
      <c r="S23" s="105">
        <f>IF('P_%endringer'!S30=0," ",'P_%endringer'!S30)</f>
        <v>0.375</v>
      </c>
      <c r="T23" s="105">
        <f>IF('P_%endringer'!T30=0," ",'P_%endringer'!T30)</f>
        <v>0.375</v>
      </c>
      <c r="U23" s="105">
        <f>IF('P_%endringer'!U30=0," ",'P_%endringer'!U30)</f>
        <v>0.375</v>
      </c>
      <c r="V23" s="105">
        <f>IF('P_%endringer'!V30=0," ",'P_%endringer'!V30)</f>
        <v>0.375</v>
      </c>
      <c r="W23" s="105">
        <f>IF('P_%endringer'!W30=0," ",'P_%endringer'!W30)</f>
        <v>0.375</v>
      </c>
      <c r="X23" s="105">
        <f>IF('P_%endringer'!X30=0," ",'P_%endringer'!X30)</f>
        <v>0.375</v>
      </c>
      <c r="Y23" s="105">
        <f>IF('P_%endringer'!Y30=0," ",'P_%endringer'!Y30)</f>
        <v>0.375</v>
      </c>
      <c r="Z23" s="105">
        <f>IF('P_%endringer'!Z30=0," ",'P_%endringer'!Z30)</f>
        <v>0.375</v>
      </c>
      <c r="AA23" s="105">
        <f>IF('P_%endringer'!AA30=0," ",'P_%endringer'!AA30)</f>
        <v>0.375</v>
      </c>
      <c r="AB23" s="105">
        <f>IF('P_%endringer'!AB30=0," ",'P_%endringer'!AB30)</f>
        <v>0.25</v>
      </c>
      <c r="AC23" s="105">
        <f>IF('P_%endringer'!AC30=0," ",'P_%endringer'!AC30)</f>
        <v>0.1875</v>
      </c>
      <c r="AD23" s="105">
        <f>IF('P_%endringer'!AD30=0," ",'P_%endringer'!AD30)</f>
        <v>0.125</v>
      </c>
      <c r="AE23" s="26" t="str">
        <f>IF('P_%endringer'!AE30=0," ",'P_%endringer'!AE30)</f>
        <v xml:space="preserve"> </v>
      </c>
    </row>
    <row r="24" spans="2:31" ht="15.95" customHeight="1" x14ac:dyDescent="0.2">
      <c r="B24" s="34" t="str">
        <f>IF('P_%endringer'!B31=0," ",'P_%endringer'!B31)</f>
        <v>Orkdalsregionen</v>
      </c>
      <c r="C24" s="34" t="str">
        <f>IF('P_%endringer'!C31=0," ",'P_%endringer'!C31)</f>
        <v>Frøya</v>
      </c>
      <c r="D24" s="105">
        <f>IF('P_%endringer'!D31=0," ",'P_%endringer'!D31)</f>
        <v>1</v>
      </c>
      <c r="E24" s="105">
        <f>IF('P_%endringer'!E31=0," ",'P_%endringer'!E31)</f>
        <v>1</v>
      </c>
      <c r="F24" s="105">
        <f>IF('P_%endringer'!F31=0," ",'P_%endringer'!F31)</f>
        <v>1</v>
      </c>
      <c r="G24" s="105">
        <f>IF('P_%endringer'!G31=0," ",'P_%endringer'!G31)</f>
        <v>0.95</v>
      </c>
      <c r="H24" s="105">
        <f>IF('P_%endringer'!H31=0," ",'P_%endringer'!H31)</f>
        <v>0.9</v>
      </c>
      <c r="I24" s="105">
        <f>IF('P_%endringer'!I31=0," ",'P_%endringer'!I31)</f>
        <v>0.85</v>
      </c>
      <c r="J24" s="105">
        <f>IF('P_%endringer'!J31=0," ",'P_%endringer'!J31)</f>
        <v>0.65</v>
      </c>
      <c r="K24" s="105">
        <f>IF('P_%endringer'!K31=0," ",'P_%endringer'!K31)</f>
        <v>0.6</v>
      </c>
      <c r="L24" s="105">
        <f>IF('P_%endringer'!L31=0," ",'P_%endringer'!L31)</f>
        <v>0.6</v>
      </c>
      <c r="M24" s="105">
        <f>IF('P_%endringer'!M31=0," ",'P_%endringer'!M31)</f>
        <v>0.5</v>
      </c>
      <c r="N24" s="105">
        <f>IF('P_%endringer'!N31=0," ",'P_%endringer'!N31)</f>
        <v>0.5</v>
      </c>
      <c r="O24" s="105">
        <f>IF('P_%endringer'!O31=0," ",'P_%endringer'!O31)</f>
        <v>0.45</v>
      </c>
      <c r="P24" s="105">
        <f>IF('P_%endringer'!P31=0," ",'P_%endringer'!P31)</f>
        <v>0.4</v>
      </c>
      <c r="Q24" s="105">
        <f>IF('P_%endringer'!Q31=0," ",'P_%endringer'!Q31)</f>
        <v>0.25</v>
      </c>
      <c r="R24" s="105">
        <f>IF('P_%endringer'!R31=0," ",'P_%endringer'!R31)</f>
        <v>0.2</v>
      </c>
      <c r="S24" s="105">
        <f>IF('P_%endringer'!S31=0," ",'P_%endringer'!S31)</f>
        <v>0.2</v>
      </c>
      <c r="T24" s="105">
        <f>IF('P_%endringer'!T31=0," ",'P_%endringer'!T31)</f>
        <v>0.2</v>
      </c>
      <c r="U24" s="105">
        <f>IF('P_%endringer'!U31=0," ",'P_%endringer'!U31)</f>
        <v>0.2</v>
      </c>
      <c r="V24" s="105">
        <f>IF('P_%endringer'!V31=0," ",'P_%endringer'!V31)</f>
        <v>0.15</v>
      </c>
      <c r="W24" s="105">
        <f>IF('P_%endringer'!W31=0," ",'P_%endringer'!W31)</f>
        <v>0.15</v>
      </c>
      <c r="X24" s="105">
        <f>IF('P_%endringer'!X31=0," ",'P_%endringer'!X31)</f>
        <v>0.15</v>
      </c>
      <c r="Y24" s="105">
        <f>IF('P_%endringer'!Y31=0," ",'P_%endringer'!Y31)</f>
        <v>0.15</v>
      </c>
      <c r="Z24" s="105">
        <f>IF('P_%endringer'!Z31=0," ",'P_%endringer'!Z31)</f>
        <v>0.15</v>
      </c>
      <c r="AA24" s="105">
        <f>IF('P_%endringer'!AA31=0," ",'P_%endringer'!AA31)</f>
        <v>0.15</v>
      </c>
      <c r="AB24" s="105">
        <f>IF('P_%endringer'!AB31=0," ",'P_%endringer'!AB31)</f>
        <v>0.15</v>
      </c>
      <c r="AC24" s="105">
        <f>IF('P_%endringer'!AC31=0," ",'P_%endringer'!AC31)</f>
        <v>0.15</v>
      </c>
      <c r="AD24" s="105">
        <f>IF('P_%endringer'!AD31=0," ",'P_%endringer'!AD31)</f>
        <v>0.15</v>
      </c>
      <c r="AE24" s="26" t="str">
        <f>IF('P_%endringer'!AE31=0," ",'P_%endringer'!AE31)</f>
        <v xml:space="preserve"> </v>
      </c>
    </row>
    <row r="25" spans="2:31" ht="15.95" customHeight="1" x14ac:dyDescent="0.2">
      <c r="B25" s="34" t="str">
        <f>IF('P_%endringer'!B32=0," ",'P_%endringer'!B32)</f>
        <v xml:space="preserve"> </v>
      </c>
      <c r="C25" s="34" t="str">
        <f>IF('P_%endringer'!C32=0," ",'P_%endringer'!C32)</f>
        <v>Heim</v>
      </c>
      <c r="D25" s="105">
        <f>IF('P_%endringer'!D32=0," ",'P_%endringer'!D32)</f>
        <v>1</v>
      </c>
      <c r="E25" s="105">
        <f>IF('P_%endringer'!E32=0," ",'P_%endringer'!E32)</f>
        <v>1.0054945054945055</v>
      </c>
      <c r="F25" s="105">
        <f>IF('P_%endringer'!F32=0," ",'P_%endringer'!F32)</f>
        <v>0.98901098901098905</v>
      </c>
      <c r="G25" s="105">
        <f>IF('P_%endringer'!G32=0," ",'P_%endringer'!G32)</f>
        <v>0.93956043956043955</v>
      </c>
      <c r="H25" s="105">
        <f>IF('P_%endringer'!H32=0," ",'P_%endringer'!H32)</f>
        <v>0.91758241758241754</v>
      </c>
      <c r="I25" s="105">
        <f>IF('P_%endringer'!I32=0," ",'P_%endringer'!I32)</f>
        <v>0.88461538461538458</v>
      </c>
      <c r="J25" s="105">
        <f>IF('P_%endringer'!J32=0," ",'P_%endringer'!J32)</f>
        <v>0.7857142857142857</v>
      </c>
      <c r="K25" s="105">
        <f>IF('P_%endringer'!K32=0," ",'P_%endringer'!K32)</f>
        <v>0.74175824175824179</v>
      </c>
      <c r="L25" s="105">
        <f>IF('P_%endringer'!L32=0," ",'P_%endringer'!L32)</f>
        <v>0.69780219780219777</v>
      </c>
      <c r="M25" s="105">
        <f>IF('P_%endringer'!M32=0," ",'P_%endringer'!M32)</f>
        <v>0.64835164835164838</v>
      </c>
      <c r="N25" s="105">
        <f>IF('P_%endringer'!N32=0," ",'P_%endringer'!N32)</f>
        <v>0.61538461538461542</v>
      </c>
      <c r="O25" s="105">
        <f>IF('P_%endringer'!O32=0," ",'P_%endringer'!O32)</f>
        <v>0.53296703296703296</v>
      </c>
      <c r="P25" s="105">
        <f>IF('P_%endringer'!P32=0," ",'P_%endringer'!P32)</f>
        <v>0.5</v>
      </c>
      <c r="Q25" s="105">
        <f>IF('P_%endringer'!Q32=0," ",'P_%endringer'!Q32)</f>
        <v>0.43406593406593408</v>
      </c>
      <c r="R25" s="105">
        <f>IF('P_%endringer'!R32=0," ",'P_%endringer'!R32)</f>
        <v>0.41208791208791207</v>
      </c>
      <c r="S25" s="105">
        <f>IF('P_%endringer'!S32=0," ",'P_%endringer'!S32)</f>
        <v>0.38461538461538464</v>
      </c>
      <c r="T25" s="105">
        <f>IF('P_%endringer'!T32=0," ",'P_%endringer'!T32)</f>
        <v>0.39010989010989011</v>
      </c>
      <c r="U25" s="105">
        <f>IF('P_%endringer'!U32=0," ",'P_%endringer'!U32)</f>
        <v>0.32967032967032966</v>
      </c>
      <c r="V25" s="105">
        <f>IF('P_%endringer'!V32=0," ",'P_%endringer'!V32)</f>
        <v>0.2967032967032967</v>
      </c>
      <c r="W25" s="105">
        <f>IF('P_%endringer'!W32=0," ",'P_%endringer'!W32)</f>
        <v>0.2857142857142857</v>
      </c>
      <c r="X25" s="105">
        <f>IF('P_%endringer'!X32=0," ",'P_%endringer'!X32)</f>
        <v>0.27472527472527475</v>
      </c>
      <c r="Y25" s="105">
        <f>IF('P_%endringer'!Y32=0," ",'P_%endringer'!Y32)</f>
        <v>0.25274725274725274</v>
      </c>
      <c r="Z25" s="105">
        <f>IF('P_%endringer'!Z32=0," ",'P_%endringer'!Z32)</f>
        <v>0.25274725274725274</v>
      </c>
      <c r="AA25" s="105">
        <f>IF('P_%endringer'!AA32=0," ",'P_%endringer'!AA32)</f>
        <v>0.24175824175824176</v>
      </c>
      <c r="AB25" s="105">
        <f>IF('P_%endringer'!AB32=0," ",'P_%endringer'!AB32)</f>
        <v>0.25274725274725274</v>
      </c>
      <c r="AC25" s="105">
        <f>IF('P_%endringer'!AC32=0," ",'P_%endringer'!AC32)</f>
        <v>0.26373626373626374</v>
      </c>
      <c r="AD25" s="105">
        <f>IF('P_%endringer'!AD32=0," ",'P_%endringer'!AD32)</f>
        <v>0.25824175824175827</v>
      </c>
      <c r="AE25" s="26" t="str">
        <f>IF('P_%endringer'!AE32=0," ",'P_%endringer'!AE32)</f>
        <v xml:space="preserve"> </v>
      </c>
    </row>
    <row r="26" spans="2:31" ht="15.95" customHeight="1" x14ac:dyDescent="0.2">
      <c r="B26" s="34" t="str">
        <f>IF('P_%endringer'!B33=0," ",'P_%endringer'!B33)</f>
        <v xml:space="preserve"> </v>
      </c>
      <c r="C26" s="34" t="str">
        <f>IF('P_%endringer'!C33=0," ",'P_%endringer'!C33)</f>
        <v>Hitra</v>
      </c>
      <c r="D26" s="105">
        <f>IF('P_%endringer'!D33=0," ",'P_%endringer'!D33)</f>
        <v>1</v>
      </c>
      <c r="E26" s="105">
        <f>IF('P_%endringer'!E33=0," ",'P_%endringer'!E33)</f>
        <v>1.0142857142857142</v>
      </c>
      <c r="F26" s="105">
        <f>IF('P_%endringer'!F33=0," ",'P_%endringer'!F33)</f>
        <v>1</v>
      </c>
      <c r="G26" s="105">
        <f>IF('P_%endringer'!G33=0," ",'P_%endringer'!G33)</f>
        <v>0.9285714285714286</v>
      </c>
      <c r="H26" s="105">
        <f>IF('P_%endringer'!H33=0," ",'P_%endringer'!H33)</f>
        <v>0.88571428571428568</v>
      </c>
      <c r="I26" s="105">
        <f>IF('P_%endringer'!I33=0," ",'P_%endringer'!I33)</f>
        <v>0.81428571428571428</v>
      </c>
      <c r="J26" s="105">
        <f>IF('P_%endringer'!J33=0," ",'P_%endringer'!J33)</f>
        <v>0.72857142857142854</v>
      </c>
      <c r="K26" s="105">
        <f>IF('P_%endringer'!K33=0," ",'P_%endringer'!K33)</f>
        <v>0.68571428571428572</v>
      </c>
      <c r="L26" s="105">
        <f>IF('P_%endringer'!L33=0," ",'P_%endringer'!L33)</f>
        <v>0.62857142857142856</v>
      </c>
      <c r="M26" s="105">
        <f>IF('P_%endringer'!M33=0," ",'P_%endringer'!M33)</f>
        <v>0.5714285714285714</v>
      </c>
      <c r="N26" s="105">
        <f>IF('P_%endringer'!N33=0," ",'P_%endringer'!N33)</f>
        <v>0.54285714285714282</v>
      </c>
      <c r="O26" s="105">
        <f>IF('P_%endringer'!O33=0," ",'P_%endringer'!O33)</f>
        <v>0.5</v>
      </c>
      <c r="P26" s="105">
        <f>IF('P_%endringer'!P33=0," ",'P_%endringer'!P33)</f>
        <v>0.44285714285714284</v>
      </c>
      <c r="Q26" s="105">
        <f>IF('P_%endringer'!Q33=0," ",'P_%endringer'!Q33)</f>
        <v>0.42857142857142855</v>
      </c>
      <c r="R26" s="105">
        <f>IF('P_%endringer'!R33=0," ",'P_%endringer'!R33)</f>
        <v>0.35714285714285715</v>
      </c>
      <c r="S26" s="105">
        <f>IF('P_%endringer'!S33=0," ",'P_%endringer'!S33)</f>
        <v>0.34285714285714286</v>
      </c>
      <c r="T26" s="105">
        <f>IF('P_%endringer'!T33=0," ",'P_%endringer'!T33)</f>
        <v>0.3</v>
      </c>
      <c r="U26" s="105">
        <f>IF('P_%endringer'!U33=0," ",'P_%endringer'!U33)</f>
        <v>0.3</v>
      </c>
      <c r="V26" s="105">
        <f>IF('P_%endringer'!V33=0," ",'P_%endringer'!V33)</f>
        <v>0.25714285714285712</v>
      </c>
      <c r="W26" s="105">
        <f>IF('P_%endringer'!W33=0," ",'P_%endringer'!W33)</f>
        <v>0.22857142857142856</v>
      </c>
      <c r="X26" s="105">
        <f>IF('P_%endringer'!X33=0," ",'P_%endringer'!X33)</f>
        <v>0.2</v>
      </c>
      <c r="Y26" s="105">
        <f>IF('P_%endringer'!Y33=0," ",'P_%endringer'!Y33)</f>
        <v>0.21428571428571427</v>
      </c>
      <c r="Z26" s="105">
        <f>IF('P_%endringer'!Z33=0," ",'P_%endringer'!Z33)</f>
        <v>0.18571428571428572</v>
      </c>
      <c r="AA26" s="105">
        <f>IF('P_%endringer'!AA33=0," ",'P_%endringer'!AA33)</f>
        <v>0.15714285714285714</v>
      </c>
      <c r="AB26" s="105">
        <f>IF('P_%endringer'!AB33=0," ",'P_%endringer'!AB33)</f>
        <v>0.17142857142857143</v>
      </c>
      <c r="AC26" s="105">
        <f>IF('P_%endringer'!AC33=0," ",'P_%endringer'!AC33)</f>
        <v>0.22857142857142856</v>
      </c>
      <c r="AD26" s="105">
        <f>IF('P_%endringer'!AD33=0," ",'P_%endringer'!AD33)</f>
        <v>0.21428571428571427</v>
      </c>
      <c r="AE26" s="26" t="str">
        <f>IF('P_%endringer'!AE33=0," ",'P_%endringer'!AE33)</f>
        <v xml:space="preserve"> </v>
      </c>
    </row>
    <row r="27" spans="2:31" ht="15.95" customHeight="1" x14ac:dyDescent="0.2">
      <c r="B27" s="34" t="str">
        <f>IF('P_%endringer'!B34=0," ",'P_%endringer'!B34)</f>
        <v xml:space="preserve"> </v>
      </c>
      <c r="C27" s="34" t="str">
        <f>IF('P_%endringer'!C34=0," ",'P_%endringer'!C34)</f>
        <v>Orkland</v>
      </c>
      <c r="D27" s="105">
        <f>IF('P_%endringer'!D34=0," ",'P_%endringer'!D34)</f>
        <v>1</v>
      </c>
      <c r="E27" s="105">
        <f>IF('P_%endringer'!E34=0," ",'P_%endringer'!E34)</f>
        <v>0.99489795918367352</v>
      </c>
      <c r="F27" s="105">
        <f>IF('P_%endringer'!F34=0," ",'P_%endringer'!F34)</f>
        <v>0.99234693877551017</v>
      </c>
      <c r="G27" s="105">
        <f>IF('P_%endringer'!G34=0," ",'P_%endringer'!G34)</f>
        <v>0.95918367346938771</v>
      </c>
      <c r="H27" s="105">
        <f>IF('P_%endringer'!H34=0," ",'P_%endringer'!H34)</f>
        <v>0.91326530612244894</v>
      </c>
      <c r="I27" s="105">
        <f>IF('P_%endringer'!I34=0," ",'P_%endringer'!I34)</f>
        <v>0.88520408163265307</v>
      </c>
      <c r="J27" s="105">
        <f>IF('P_%endringer'!J34=0," ",'P_%endringer'!J34)</f>
        <v>0.81122448979591832</v>
      </c>
      <c r="K27" s="105">
        <f>IF('P_%endringer'!K34=0," ",'P_%endringer'!K34)</f>
        <v>0.73979591836734693</v>
      </c>
      <c r="L27" s="105">
        <f>IF('P_%endringer'!L34=0," ",'P_%endringer'!L34)</f>
        <v>0.70153061224489799</v>
      </c>
      <c r="M27" s="105">
        <f>IF('P_%endringer'!M34=0," ",'P_%endringer'!M34)</f>
        <v>0.68112244897959184</v>
      </c>
      <c r="N27" s="105">
        <f>IF('P_%endringer'!N34=0," ",'P_%endringer'!N34)</f>
        <v>0.66581632653061229</v>
      </c>
      <c r="O27" s="105">
        <f>IF('P_%endringer'!O34=0," ",'P_%endringer'!O34)</f>
        <v>0.63265306122448983</v>
      </c>
      <c r="P27" s="105">
        <f>IF('P_%endringer'!P34=0," ",'P_%endringer'!P34)</f>
        <v>0.60459183673469385</v>
      </c>
      <c r="Q27" s="105">
        <f>IF('P_%endringer'!Q34=0," ",'P_%endringer'!Q34)</f>
        <v>0.5714285714285714</v>
      </c>
      <c r="R27" s="105">
        <f>IF('P_%endringer'!R34=0," ",'P_%endringer'!R34)</f>
        <v>0.54081632653061229</v>
      </c>
      <c r="S27" s="105">
        <f>IF('P_%endringer'!S34=0," ",'P_%endringer'!S34)</f>
        <v>0.48724489795918369</v>
      </c>
      <c r="T27" s="105">
        <f>IF('P_%endringer'!T34=0," ",'P_%endringer'!T34)</f>
        <v>0.47193877551020408</v>
      </c>
      <c r="U27" s="105">
        <f>IF('P_%endringer'!U34=0," ",'P_%endringer'!U34)</f>
        <v>0.45663265306122447</v>
      </c>
      <c r="V27" s="105">
        <f>IF('P_%endringer'!V34=0," ",'P_%endringer'!V34)</f>
        <v>0.43877551020408162</v>
      </c>
      <c r="W27" s="105">
        <f>IF('P_%endringer'!W34=0," ",'P_%endringer'!W34)</f>
        <v>0.40561224489795916</v>
      </c>
      <c r="X27" s="105">
        <f>IF('P_%endringer'!X34=0," ",'P_%endringer'!X34)</f>
        <v>0.38010204081632654</v>
      </c>
      <c r="Y27" s="105">
        <f>IF('P_%endringer'!Y34=0," ",'P_%endringer'!Y34)</f>
        <v>0.36989795918367346</v>
      </c>
      <c r="Z27" s="105">
        <f>IF('P_%endringer'!Z34=0," ",'P_%endringer'!Z34)</f>
        <v>0.35714285714285715</v>
      </c>
      <c r="AA27" s="105">
        <f>IF('P_%endringer'!AA34=0," ",'P_%endringer'!AA34)</f>
        <v>0.32908163265306123</v>
      </c>
      <c r="AB27" s="105">
        <f>IF('P_%endringer'!AB34=0," ",'P_%endringer'!AB34)</f>
        <v>0.31377551020408162</v>
      </c>
      <c r="AC27" s="105">
        <f>IF('P_%endringer'!AC34=0," ",'P_%endringer'!AC34)</f>
        <v>0.26275510204081631</v>
      </c>
      <c r="AD27" s="105">
        <f>IF('P_%endringer'!AD34=0," ",'P_%endringer'!AD34)</f>
        <v>0.25255102040816324</v>
      </c>
      <c r="AE27" s="26" t="str">
        <f>IF('P_%endringer'!AE34=0," ",'P_%endringer'!AE34)</f>
        <v xml:space="preserve"> </v>
      </c>
    </row>
    <row r="28" spans="2:31" ht="15.95" customHeight="1" x14ac:dyDescent="0.2">
      <c r="B28" s="34" t="str">
        <f>IF('P_%endringer'!B35=0," ",'P_%endringer'!B35)</f>
        <v xml:space="preserve"> </v>
      </c>
      <c r="C28" s="34" t="str">
        <f>IF('P_%endringer'!C35=0," ",'P_%endringer'!C35)</f>
        <v>Rindal</v>
      </c>
      <c r="D28" s="105">
        <f>IF('P_%endringer'!D35=0," ",'P_%endringer'!D35)</f>
        <v>1</v>
      </c>
      <c r="E28" s="105">
        <f>IF('P_%endringer'!E35=0," ",'P_%endringer'!E35)</f>
        <v>0.9925373134328358</v>
      </c>
      <c r="F28" s="105">
        <f>IF('P_%endringer'!F35=0," ",'P_%endringer'!F35)</f>
        <v>0.9850746268656716</v>
      </c>
      <c r="G28" s="105">
        <f>IF('P_%endringer'!G35=0," ",'P_%endringer'!G35)</f>
        <v>0.93283582089552242</v>
      </c>
      <c r="H28" s="105">
        <f>IF('P_%endringer'!H35=0," ",'P_%endringer'!H35)</f>
        <v>0.91044776119402981</v>
      </c>
      <c r="I28" s="105">
        <f>IF('P_%endringer'!I35=0," ",'P_%endringer'!I35)</f>
        <v>0.89552238805970152</v>
      </c>
      <c r="J28" s="105">
        <f>IF('P_%endringer'!J35=0," ",'P_%endringer'!J35)</f>
        <v>0.82835820895522383</v>
      </c>
      <c r="K28" s="105">
        <f>IF('P_%endringer'!K35=0," ",'P_%endringer'!K35)</f>
        <v>0.79850746268656714</v>
      </c>
      <c r="L28" s="105">
        <f>IF('P_%endringer'!L35=0," ",'P_%endringer'!L35)</f>
        <v>0.76865671641791045</v>
      </c>
      <c r="M28" s="105">
        <f>IF('P_%endringer'!M35=0," ",'P_%endringer'!M35)</f>
        <v>0.75373134328358204</v>
      </c>
      <c r="N28" s="105">
        <f>IF('P_%endringer'!N35=0," ",'P_%endringer'!N35)</f>
        <v>0.72388059701492535</v>
      </c>
      <c r="O28" s="105">
        <f>IF('P_%endringer'!O35=0," ",'P_%endringer'!O35)</f>
        <v>0.67910447761194026</v>
      </c>
      <c r="P28" s="105">
        <f>IF('P_%endringer'!P35=0," ",'P_%endringer'!P35)</f>
        <v>0.63432835820895528</v>
      </c>
      <c r="Q28" s="105">
        <f>IF('P_%endringer'!Q35=0," ",'P_%endringer'!Q35)</f>
        <v>0.61194029850746268</v>
      </c>
      <c r="R28" s="105">
        <f>IF('P_%endringer'!R35=0," ",'P_%endringer'!R35)</f>
        <v>0.57462686567164178</v>
      </c>
      <c r="S28" s="105">
        <f>IF('P_%endringer'!S35=0," ",'P_%endringer'!S35)</f>
        <v>0.5149253731343284</v>
      </c>
      <c r="T28" s="105">
        <f>IF('P_%endringer'!T35=0," ",'P_%endringer'!T35)</f>
        <v>0.5</v>
      </c>
      <c r="U28" s="105">
        <f>IF('P_%endringer'!U35=0," ",'P_%endringer'!U35)</f>
        <v>0.48507462686567165</v>
      </c>
      <c r="V28" s="105">
        <f>IF('P_%endringer'!V35=0," ",'P_%endringer'!V35)</f>
        <v>0.43283582089552236</v>
      </c>
      <c r="W28" s="105">
        <f>IF('P_%endringer'!W35=0," ",'P_%endringer'!W35)</f>
        <v>0.40298507462686567</v>
      </c>
      <c r="X28" s="105">
        <f>IF('P_%endringer'!X35=0," ",'P_%endringer'!X35)</f>
        <v>0.38059701492537312</v>
      </c>
      <c r="Y28" s="105">
        <f>IF('P_%endringer'!Y35=0," ",'P_%endringer'!Y35)</f>
        <v>0.37313432835820898</v>
      </c>
      <c r="Z28" s="105">
        <f>IF('P_%endringer'!Z35=0," ",'P_%endringer'!Z35)</f>
        <v>0.36567164179104478</v>
      </c>
      <c r="AA28" s="105">
        <f>IF('P_%endringer'!AA35=0," ",'P_%endringer'!AA35)</f>
        <v>0.36567164179104478</v>
      </c>
      <c r="AB28" s="105">
        <f>IF('P_%endringer'!AB35=0," ",'P_%endringer'!AB35)</f>
        <v>0.35074626865671643</v>
      </c>
      <c r="AC28" s="105">
        <f>IF('P_%endringer'!AC35=0," ",'P_%endringer'!AC35)</f>
        <v>0.32835820895522388</v>
      </c>
      <c r="AD28" s="105">
        <f>IF('P_%endringer'!AD35=0," ",'P_%endringer'!AD35)</f>
        <v>0.32089552238805968</v>
      </c>
      <c r="AE28" s="26" t="str">
        <f>IF('P_%endringer'!AE35=0," ",'P_%endringer'!AE35)</f>
        <v xml:space="preserve"> </v>
      </c>
    </row>
    <row r="29" spans="2:31" ht="15.95" customHeight="1" x14ac:dyDescent="0.2">
      <c r="B29" s="34" t="str">
        <f>IF('P_%endringer'!B36=0," ",'P_%endringer'!B36)</f>
        <v xml:space="preserve"> </v>
      </c>
      <c r="C29" s="34" t="str">
        <f>IF('P_%endringer'!C36=0," ",'P_%endringer'!C36)</f>
        <v>Skaun</v>
      </c>
      <c r="D29" s="105">
        <f>IF('P_%endringer'!D36=0," ",'P_%endringer'!D36)</f>
        <v>1</v>
      </c>
      <c r="E29" s="105">
        <f>IF('P_%endringer'!E36=0," ",'P_%endringer'!E36)</f>
        <v>0.98780487804878048</v>
      </c>
      <c r="F29" s="105">
        <f>IF('P_%endringer'!F36=0," ",'P_%endringer'!F36)</f>
        <v>0.98780487804878048</v>
      </c>
      <c r="G29" s="105">
        <f>IF('P_%endringer'!G36=0," ",'P_%endringer'!G36)</f>
        <v>0.93902439024390238</v>
      </c>
      <c r="H29" s="105">
        <f>IF('P_%endringer'!H36=0," ",'P_%endringer'!H36)</f>
        <v>0.8902439024390244</v>
      </c>
      <c r="I29" s="105">
        <f>IF('P_%endringer'!I36=0," ",'P_%endringer'!I36)</f>
        <v>0.84146341463414631</v>
      </c>
      <c r="J29" s="105">
        <f>IF('P_%endringer'!J36=0," ",'P_%endringer'!J36)</f>
        <v>0.75609756097560976</v>
      </c>
      <c r="K29" s="105">
        <f>IF('P_%endringer'!K36=0," ",'P_%endringer'!K36)</f>
        <v>0.69512195121951215</v>
      </c>
      <c r="L29" s="105">
        <f>IF('P_%endringer'!L36=0," ",'P_%endringer'!L36)</f>
        <v>0.65853658536585369</v>
      </c>
      <c r="M29" s="105">
        <f>IF('P_%endringer'!M36=0," ",'P_%endringer'!M36)</f>
        <v>0.6097560975609756</v>
      </c>
      <c r="N29" s="105">
        <f>IF('P_%endringer'!N36=0," ",'P_%endringer'!N36)</f>
        <v>0.56097560975609762</v>
      </c>
      <c r="O29" s="105">
        <f>IF('P_%endringer'!O36=0," ",'P_%endringer'!O36)</f>
        <v>0.56097560975609762</v>
      </c>
      <c r="P29" s="105">
        <f>IF('P_%endringer'!P36=0," ",'P_%endringer'!P36)</f>
        <v>0.53658536585365857</v>
      </c>
      <c r="Q29" s="105">
        <f>IF('P_%endringer'!Q36=0," ",'P_%endringer'!Q36)</f>
        <v>0.46341463414634149</v>
      </c>
      <c r="R29" s="105">
        <f>IF('P_%endringer'!R36=0," ",'P_%endringer'!R36)</f>
        <v>0.43902439024390244</v>
      </c>
      <c r="S29" s="105">
        <f>IF('P_%endringer'!S36=0," ",'P_%endringer'!S36)</f>
        <v>0.36585365853658536</v>
      </c>
      <c r="T29" s="105">
        <f>IF('P_%endringer'!T36=0," ",'P_%endringer'!T36)</f>
        <v>0.34146341463414637</v>
      </c>
      <c r="U29" s="105">
        <f>IF('P_%endringer'!U36=0," ",'P_%endringer'!U36)</f>
        <v>0.29268292682926828</v>
      </c>
      <c r="V29" s="105">
        <f>IF('P_%endringer'!V36=0," ",'P_%endringer'!V36)</f>
        <v>0.28048780487804881</v>
      </c>
      <c r="W29" s="105">
        <f>IF('P_%endringer'!W36=0," ",'P_%endringer'!W36)</f>
        <v>0.26829268292682928</v>
      </c>
      <c r="X29" s="105">
        <f>IF('P_%endringer'!X36=0," ",'P_%endringer'!X36)</f>
        <v>0.21951219512195122</v>
      </c>
      <c r="Y29" s="105">
        <f>IF('P_%endringer'!Y36=0," ",'P_%endringer'!Y36)</f>
        <v>0.1951219512195122</v>
      </c>
      <c r="Z29" s="105">
        <f>IF('P_%endringer'!Z36=0," ",'P_%endringer'!Z36)</f>
        <v>0.1951219512195122</v>
      </c>
      <c r="AA29" s="105">
        <f>IF('P_%endringer'!AA36=0," ",'P_%endringer'!AA36)</f>
        <v>0.18292682926829268</v>
      </c>
      <c r="AB29" s="105">
        <f>IF('P_%endringer'!AB36=0," ",'P_%endringer'!AB36)</f>
        <v>0.18292682926829268</v>
      </c>
      <c r="AC29" s="105">
        <f>IF('P_%endringer'!AC36=0," ",'P_%endringer'!AC36)</f>
        <v>0.15853658536585366</v>
      </c>
      <c r="AD29" s="105">
        <f>IF('P_%endringer'!AD36=0," ",'P_%endringer'!AD36)</f>
        <v>0.15853658536585366</v>
      </c>
      <c r="AE29" s="26" t="str">
        <f>IF('P_%endringer'!AE36=0," ",'P_%endringer'!AE36)</f>
        <v xml:space="preserve"> </v>
      </c>
    </row>
    <row r="30" spans="2:31" ht="15.95" customHeight="1" x14ac:dyDescent="0.2">
      <c r="B30" s="34" t="str">
        <f>IF('P_%endringer'!B37=0," ",'P_%endringer'!B37)</f>
        <v>Trondheim</v>
      </c>
      <c r="C30" s="34" t="str">
        <f>IF('P_%endringer'!C37=0," ",'P_%endringer'!C37)</f>
        <v>Trondheim</v>
      </c>
      <c r="D30" s="105">
        <f>IF('P_%endringer'!D37=0," ",'P_%endringer'!D37)</f>
        <v>1</v>
      </c>
      <c r="E30" s="105">
        <f>IF('P_%endringer'!E37=0," ",'P_%endringer'!E37)</f>
        <v>0.98181818181818181</v>
      </c>
      <c r="F30" s="105">
        <f>IF('P_%endringer'!F37=0," ",'P_%endringer'!F37)</f>
        <v>0.97272727272727277</v>
      </c>
      <c r="G30" s="105">
        <f>IF('P_%endringer'!G37=0," ",'P_%endringer'!G37)</f>
        <v>0.9363636363636364</v>
      </c>
      <c r="H30" s="105">
        <f>IF('P_%endringer'!H37=0," ",'P_%endringer'!H37)</f>
        <v>0.91818181818181821</v>
      </c>
      <c r="I30" s="105">
        <f>IF('P_%endringer'!I37=0," ",'P_%endringer'!I37)</f>
        <v>0.87272727272727268</v>
      </c>
      <c r="J30" s="105">
        <f>IF('P_%endringer'!J37=0," ",'P_%endringer'!J37)</f>
        <v>0.78181818181818186</v>
      </c>
      <c r="K30" s="105">
        <f>IF('P_%endringer'!K37=0," ",'P_%endringer'!K37)</f>
        <v>0.7</v>
      </c>
      <c r="L30" s="105">
        <f>IF('P_%endringer'!L37=0," ",'P_%endringer'!L37)</f>
        <v>0.65454545454545454</v>
      </c>
      <c r="M30" s="105">
        <f>IF('P_%endringer'!M37=0," ",'P_%endringer'!M37)</f>
        <v>0.60909090909090913</v>
      </c>
      <c r="N30" s="105">
        <f>IF('P_%endringer'!N37=0," ",'P_%endringer'!N37)</f>
        <v>0.58181818181818179</v>
      </c>
      <c r="O30" s="105">
        <f>IF('P_%endringer'!O37=0," ",'P_%endringer'!O37)</f>
        <v>0.49090909090909091</v>
      </c>
      <c r="P30" s="105">
        <f>IF('P_%endringer'!P37=0," ",'P_%endringer'!P37)</f>
        <v>0.45454545454545453</v>
      </c>
      <c r="Q30" s="105">
        <f>IF('P_%endringer'!Q37=0," ",'P_%endringer'!Q37)</f>
        <v>0.40909090909090912</v>
      </c>
      <c r="R30" s="105">
        <f>IF('P_%endringer'!R37=0," ",'P_%endringer'!R37)</f>
        <v>0.38181818181818183</v>
      </c>
      <c r="S30" s="105">
        <f>IF('P_%endringer'!S37=0," ",'P_%endringer'!S37)</f>
        <v>0.36363636363636365</v>
      </c>
      <c r="T30" s="105">
        <f>IF('P_%endringer'!T37=0," ",'P_%endringer'!T37)</f>
        <v>0.37272727272727274</v>
      </c>
      <c r="U30" s="105">
        <f>IF('P_%endringer'!U37=0," ",'P_%endringer'!U37)</f>
        <v>0.36363636363636365</v>
      </c>
      <c r="V30" s="105">
        <f>IF('P_%endringer'!V37=0," ",'P_%endringer'!V37)</f>
        <v>0.34545454545454546</v>
      </c>
      <c r="W30" s="105">
        <f>IF('P_%endringer'!W37=0," ",'P_%endringer'!W37)</f>
        <v>0.32727272727272727</v>
      </c>
      <c r="X30" s="105">
        <f>IF('P_%endringer'!X37=0," ",'P_%endringer'!X37)</f>
        <v>0.3</v>
      </c>
      <c r="Y30" s="105">
        <f>IF('P_%endringer'!Y37=0," ",'P_%endringer'!Y37)</f>
        <v>0.29090909090909089</v>
      </c>
      <c r="Z30" s="105">
        <f>IF('P_%endringer'!Z37=0," ",'P_%endringer'!Z37)</f>
        <v>0.30909090909090908</v>
      </c>
      <c r="AA30" s="105">
        <f>IF('P_%endringer'!AA37=0," ",'P_%endringer'!AA37)</f>
        <v>0.26363636363636361</v>
      </c>
      <c r="AB30" s="105">
        <f>IF('P_%endringer'!AB37=0," ",'P_%endringer'!AB37)</f>
        <v>0.26363636363636361</v>
      </c>
      <c r="AC30" s="105">
        <f>IF('P_%endringer'!AC37=0," ",'P_%endringer'!AC37)</f>
        <v>0.22727272727272727</v>
      </c>
      <c r="AD30" s="105">
        <f>IF('P_%endringer'!AD37=0," ",'P_%endringer'!AD37)</f>
        <v>0.21818181818181817</v>
      </c>
      <c r="AE30" s="26" t="str">
        <f>IF('P_%endringer'!AE37=0," ",'P_%endringer'!AE37)</f>
        <v xml:space="preserve"> </v>
      </c>
    </row>
    <row r="31" spans="2:31" ht="15.95" customHeight="1" x14ac:dyDescent="0.2">
      <c r="B31" s="34" t="str">
        <f>IF('P_%endringer'!B38=0," ",'P_%endringer'!B38)</f>
        <v>Trøndelag Sør</v>
      </c>
      <c r="C31" s="34" t="str">
        <f>IF('P_%endringer'!C38=0," ",'P_%endringer'!C38)</f>
        <v>Holtålen</v>
      </c>
      <c r="D31" s="105">
        <f>IF('P_%endringer'!D38=0," ",'P_%endringer'!D38)</f>
        <v>1</v>
      </c>
      <c r="E31" s="105">
        <f>IF('P_%endringer'!E38=0," ",'P_%endringer'!E38)</f>
        <v>0.96153846153846156</v>
      </c>
      <c r="F31" s="105">
        <f>IF('P_%endringer'!F38=0," ",'P_%endringer'!F38)</f>
        <v>0.92307692307692313</v>
      </c>
      <c r="G31" s="105">
        <f>IF('P_%endringer'!G38=0," ",'P_%endringer'!G38)</f>
        <v>0.84615384615384615</v>
      </c>
      <c r="H31" s="105">
        <f>IF('P_%endringer'!H38=0," ",'P_%endringer'!H38)</f>
        <v>0.71794871794871795</v>
      </c>
      <c r="I31" s="105">
        <f>IF('P_%endringer'!I38=0," ",'P_%endringer'!I38)</f>
        <v>0.67948717948717952</v>
      </c>
      <c r="J31" s="105">
        <f>IF('P_%endringer'!J38=0," ",'P_%endringer'!J38)</f>
        <v>0.5</v>
      </c>
      <c r="K31" s="105">
        <f>IF('P_%endringer'!K38=0," ",'P_%endringer'!K38)</f>
        <v>0.47435897435897434</v>
      </c>
      <c r="L31" s="105">
        <f>IF('P_%endringer'!L38=0," ",'P_%endringer'!L38)</f>
        <v>0.42307692307692307</v>
      </c>
      <c r="M31" s="105">
        <f>IF('P_%endringer'!M38=0," ",'P_%endringer'!M38)</f>
        <v>0.41025641025641024</v>
      </c>
      <c r="N31" s="105">
        <f>IF('P_%endringer'!N38=0," ",'P_%endringer'!N38)</f>
        <v>0.39743589743589741</v>
      </c>
      <c r="O31" s="105">
        <f>IF('P_%endringer'!O38=0," ",'P_%endringer'!O38)</f>
        <v>0.39743589743589741</v>
      </c>
      <c r="P31" s="105">
        <f>IF('P_%endringer'!P38=0," ",'P_%endringer'!P38)</f>
        <v>0.37179487179487181</v>
      </c>
      <c r="Q31" s="105">
        <f>IF('P_%endringer'!Q38=0," ",'P_%endringer'!Q38)</f>
        <v>0.37179487179487181</v>
      </c>
      <c r="R31" s="105">
        <f>IF('P_%endringer'!R38=0," ",'P_%endringer'!R38)</f>
        <v>0.33333333333333331</v>
      </c>
      <c r="S31" s="105">
        <f>IF('P_%endringer'!S38=0," ",'P_%endringer'!S38)</f>
        <v>0.30769230769230771</v>
      </c>
      <c r="T31" s="105">
        <f>IF('P_%endringer'!T38=0," ",'P_%endringer'!T38)</f>
        <v>0.29487179487179488</v>
      </c>
      <c r="U31" s="105">
        <f>IF('P_%endringer'!U38=0," ",'P_%endringer'!U38)</f>
        <v>0.30769230769230771</v>
      </c>
      <c r="V31" s="105">
        <f>IF('P_%endringer'!V38=0," ",'P_%endringer'!V38)</f>
        <v>0.26923076923076922</v>
      </c>
      <c r="W31" s="105">
        <f>IF('P_%endringer'!W38=0," ",'P_%endringer'!W38)</f>
        <v>0.28205128205128205</v>
      </c>
      <c r="X31" s="105">
        <f>IF('P_%endringer'!X38=0," ",'P_%endringer'!X38)</f>
        <v>0.26923076923076922</v>
      </c>
      <c r="Y31" s="105">
        <f>IF('P_%endringer'!Y38=0," ",'P_%endringer'!Y38)</f>
        <v>0.26923076923076922</v>
      </c>
      <c r="Z31" s="105">
        <f>IF('P_%endringer'!Z38=0," ",'P_%endringer'!Z38)</f>
        <v>0.26923076923076922</v>
      </c>
      <c r="AA31" s="105">
        <f>IF('P_%endringer'!AA38=0," ",'P_%endringer'!AA38)</f>
        <v>0.25641025641025639</v>
      </c>
      <c r="AB31" s="105">
        <f>IF('P_%endringer'!AB38=0," ",'P_%endringer'!AB38)</f>
        <v>0.23076923076923078</v>
      </c>
      <c r="AC31" s="105">
        <f>IF('P_%endringer'!AC38=0," ",'P_%endringer'!AC38)</f>
        <v>0.21794871794871795</v>
      </c>
      <c r="AD31" s="105">
        <f>IF('P_%endringer'!AD38=0," ",'P_%endringer'!AD38)</f>
        <v>0.23076923076923078</v>
      </c>
      <c r="AE31" s="26" t="str">
        <f>IF('P_%endringer'!AE38=0," ",'P_%endringer'!AE38)</f>
        <v xml:space="preserve"> </v>
      </c>
    </row>
    <row r="32" spans="2:31" ht="15.95" customHeight="1" x14ac:dyDescent="0.2">
      <c r="B32" s="34" t="str">
        <f>IF('P_%endringer'!B39=0," ",'P_%endringer'!B39)</f>
        <v xml:space="preserve"> </v>
      </c>
      <c r="C32" s="34" t="str">
        <f>IF('P_%endringer'!C39=0," ",'P_%endringer'!C39)</f>
        <v>Melhus</v>
      </c>
      <c r="D32" s="105">
        <f>IF('P_%endringer'!D39=0," ",'P_%endringer'!D39)</f>
        <v>1</v>
      </c>
      <c r="E32" s="105">
        <f>IF('P_%endringer'!E39=0," ",'P_%endringer'!E39)</f>
        <v>1</v>
      </c>
      <c r="F32" s="105">
        <f>IF('P_%endringer'!F39=0," ",'P_%endringer'!F39)</f>
        <v>1</v>
      </c>
      <c r="G32" s="105">
        <f>IF('P_%endringer'!G39=0," ",'P_%endringer'!G39)</f>
        <v>0.97345132743362828</v>
      </c>
      <c r="H32" s="105">
        <f>IF('P_%endringer'!H39=0," ",'P_%endringer'!H39)</f>
        <v>0.94690265486725667</v>
      </c>
      <c r="I32" s="105">
        <f>IF('P_%endringer'!I39=0," ",'P_%endringer'!I39)</f>
        <v>0.92920353982300885</v>
      </c>
      <c r="J32" s="105">
        <f>IF('P_%endringer'!J39=0," ",'P_%endringer'!J39)</f>
        <v>0.82300884955752207</v>
      </c>
      <c r="K32" s="105">
        <f>IF('P_%endringer'!K39=0," ",'P_%endringer'!K39)</f>
        <v>0.77876106194690264</v>
      </c>
      <c r="L32" s="105">
        <f>IF('P_%endringer'!L39=0," ",'P_%endringer'!L39)</f>
        <v>0.75221238938053092</v>
      </c>
      <c r="M32" s="105">
        <f>IF('P_%endringer'!M39=0," ",'P_%endringer'!M39)</f>
        <v>0.69911504424778759</v>
      </c>
      <c r="N32" s="105">
        <f>IF('P_%endringer'!N39=0," ",'P_%endringer'!N39)</f>
        <v>0.68141592920353977</v>
      </c>
      <c r="O32" s="105">
        <f>IF('P_%endringer'!O39=0," ",'P_%endringer'!O39)</f>
        <v>0.62831858407079644</v>
      </c>
      <c r="P32" s="105">
        <f>IF('P_%endringer'!P39=0," ",'P_%endringer'!P39)</f>
        <v>0.58407079646017701</v>
      </c>
      <c r="Q32" s="105">
        <f>IF('P_%endringer'!Q39=0," ",'P_%endringer'!Q39)</f>
        <v>0.58407079646017701</v>
      </c>
      <c r="R32" s="105">
        <f>IF('P_%endringer'!R39=0," ",'P_%endringer'!R39)</f>
        <v>0.53982300884955747</v>
      </c>
      <c r="S32" s="105">
        <f>IF('P_%endringer'!S39=0," ",'P_%endringer'!S39)</f>
        <v>0.50442477876106195</v>
      </c>
      <c r="T32" s="105">
        <f>IF('P_%endringer'!T39=0," ",'P_%endringer'!T39)</f>
        <v>0.48672566371681414</v>
      </c>
      <c r="U32" s="105">
        <f>IF('P_%endringer'!U39=0," ",'P_%endringer'!U39)</f>
        <v>0.47787610619469029</v>
      </c>
      <c r="V32" s="105">
        <f>IF('P_%endringer'!V39=0," ",'P_%endringer'!V39)</f>
        <v>0.46017699115044247</v>
      </c>
      <c r="W32" s="105">
        <f>IF('P_%endringer'!W39=0," ",'P_%endringer'!W39)</f>
        <v>0.44247787610619471</v>
      </c>
      <c r="X32" s="105">
        <f>IF('P_%endringer'!X39=0," ",'P_%endringer'!X39)</f>
        <v>0.4336283185840708</v>
      </c>
      <c r="Y32" s="105">
        <f>IF('P_%endringer'!Y39=0," ",'P_%endringer'!Y39)</f>
        <v>0.4247787610619469</v>
      </c>
      <c r="Z32" s="105">
        <f>IF('P_%endringer'!Z39=0," ",'P_%endringer'!Z39)</f>
        <v>0.46017699115044247</v>
      </c>
      <c r="AA32" s="105">
        <f>IF('P_%endringer'!AA39=0," ",'P_%endringer'!AA39)</f>
        <v>0.39823008849557523</v>
      </c>
      <c r="AB32" s="105">
        <f>IF('P_%endringer'!AB39=0," ",'P_%endringer'!AB39)</f>
        <v>0.40707964601769914</v>
      </c>
      <c r="AC32" s="105">
        <f>IF('P_%endringer'!AC39=0," ",'P_%endringer'!AC39)</f>
        <v>0.38938053097345132</v>
      </c>
      <c r="AD32" s="105">
        <f>IF('P_%endringer'!AD39=0," ",'P_%endringer'!AD39)</f>
        <v>0.38053097345132741</v>
      </c>
      <c r="AE32" s="26" t="str">
        <f>IF('P_%endringer'!AE39=0," ",'P_%endringer'!AE39)</f>
        <v xml:space="preserve"> </v>
      </c>
    </row>
    <row r="33" spans="2:31" ht="15.95" customHeight="1" x14ac:dyDescent="0.2">
      <c r="B33" s="34" t="str">
        <f>IF('P_%endringer'!B40=0," ",'P_%endringer'!B40)</f>
        <v xml:space="preserve"> </v>
      </c>
      <c r="C33" s="34" t="str">
        <f>IF('P_%endringer'!C40=0," ",'P_%endringer'!C40)</f>
        <v>Midtre Gauldal</v>
      </c>
      <c r="D33" s="105">
        <f>IF('P_%endringer'!D40=0," ",'P_%endringer'!D40)</f>
        <v>1</v>
      </c>
      <c r="E33" s="105">
        <f>IF('P_%endringer'!E40=0," ",'P_%endringer'!E40)</f>
        <v>0.99126637554585151</v>
      </c>
      <c r="F33" s="105">
        <f>IF('P_%endringer'!F40=0," ",'P_%endringer'!F40)</f>
        <v>0.97816593886462877</v>
      </c>
      <c r="G33" s="105">
        <f>IF('P_%endringer'!G40=0," ",'P_%endringer'!G40)</f>
        <v>0.94759825327510916</v>
      </c>
      <c r="H33" s="105">
        <f>IF('P_%endringer'!H40=0," ",'P_%endringer'!H40)</f>
        <v>0.92139737991266379</v>
      </c>
      <c r="I33" s="105">
        <f>IF('P_%endringer'!I40=0," ",'P_%endringer'!I40)</f>
        <v>0.90393013100436681</v>
      </c>
      <c r="J33" s="105">
        <f>IF('P_%endringer'!J40=0," ",'P_%endringer'!J40)</f>
        <v>0.84716157205240172</v>
      </c>
      <c r="K33" s="105">
        <f>IF('P_%endringer'!K40=0," ",'P_%endringer'!K40)</f>
        <v>0.79912663755458513</v>
      </c>
      <c r="L33" s="105">
        <f>IF('P_%endringer'!L40=0," ",'P_%endringer'!L40)</f>
        <v>0.77292576419213976</v>
      </c>
      <c r="M33" s="105">
        <f>IF('P_%endringer'!M40=0," ",'P_%endringer'!M40)</f>
        <v>0.75109170305676853</v>
      </c>
      <c r="N33" s="105">
        <f>IF('P_%endringer'!N40=0," ",'P_%endringer'!N40)</f>
        <v>0.72489082969432317</v>
      </c>
      <c r="O33" s="105">
        <f>IF('P_%endringer'!O40=0," ",'P_%endringer'!O40)</f>
        <v>0.66812227074235808</v>
      </c>
      <c r="P33" s="105">
        <f>IF('P_%endringer'!P40=0," ",'P_%endringer'!P40)</f>
        <v>0.62882096069868998</v>
      </c>
      <c r="Q33" s="105">
        <f>IF('P_%endringer'!Q40=0," ",'P_%endringer'!Q40)</f>
        <v>0.59825327510917026</v>
      </c>
      <c r="R33" s="105">
        <f>IF('P_%endringer'!R40=0," ",'P_%endringer'!R40)</f>
        <v>0.55458515283842791</v>
      </c>
      <c r="S33" s="105">
        <f>IF('P_%endringer'!S40=0," ",'P_%endringer'!S40)</f>
        <v>0.52838427947598254</v>
      </c>
      <c r="T33" s="105">
        <f>IF('P_%endringer'!T40=0," ",'P_%endringer'!T40)</f>
        <v>0.5240174672489083</v>
      </c>
      <c r="U33" s="105">
        <f>IF('P_%endringer'!U40=0," ",'P_%endringer'!U40)</f>
        <v>0.48908296943231439</v>
      </c>
      <c r="V33" s="105">
        <f>IF('P_%endringer'!V40=0," ",'P_%endringer'!V40)</f>
        <v>0.45851528384279477</v>
      </c>
      <c r="W33" s="105">
        <f>IF('P_%endringer'!W40=0," ",'P_%endringer'!W40)</f>
        <v>0.42794759825327511</v>
      </c>
      <c r="X33" s="105">
        <f>IF('P_%endringer'!X40=0," ",'P_%endringer'!X40)</f>
        <v>0.41921397379912662</v>
      </c>
      <c r="Y33" s="105">
        <f>IF('P_%endringer'!Y40=0," ",'P_%endringer'!Y40)</f>
        <v>0.41048034934497818</v>
      </c>
      <c r="Z33" s="105">
        <f>IF('P_%endringer'!Z40=0," ",'P_%endringer'!Z40)</f>
        <v>0.40174672489082969</v>
      </c>
      <c r="AA33" s="105">
        <f>IF('P_%endringer'!AA40=0," ",'P_%endringer'!AA40)</f>
        <v>0.37554585152838427</v>
      </c>
      <c r="AB33" s="105">
        <f>IF('P_%endringer'!AB40=0," ",'P_%endringer'!AB40)</f>
        <v>0.35371179039301309</v>
      </c>
      <c r="AC33" s="105">
        <f>IF('P_%endringer'!AC40=0," ",'P_%endringer'!AC40)</f>
        <v>0.31441048034934499</v>
      </c>
      <c r="AD33" s="105">
        <f>IF('P_%endringer'!AD40=0," ",'P_%endringer'!AD40)</f>
        <v>0.31004366812227074</v>
      </c>
      <c r="AE33" s="26" t="str">
        <f>IF('P_%endringer'!AE40=0," ",'P_%endringer'!AE40)</f>
        <v xml:space="preserve"> </v>
      </c>
    </row>
    <row r="34" spans="2:31" ht="15.95" customHeight="1" x14ac:dyDescent="0.2">
      <c r="B34" s="34" t="str">
        <f>IF('P_%endringer'!B41=0," ",'P_%endringer'!B41)</f>
        <v xml:space="preserve"> </v>
      </c>
      <c r="C34" s="34" t="str">
        <f>IF('P_%endringer'!C41=0," ",'P_%endringer'!C41)</f>
        <v>Oppdal</v>
      </c>
      <c r="D34" s="105">
        <f>IF('P_%endringer'!D41=0," ",'P_%endringer'!D41)</f>
        <v>1</v>
      </c>
      <c r="E34" s="105">
        <f>IF('P_%endringer'!E41=0," ",'P_%endringer'!E41)</f>
        <v>0.98013245033112584</v>
      </c>
      <c r="F34" s="105">
        <f>IF('P_%endringer'!F41=0," ",'P_%endringer'!F41)</f>
        <v>0.96026490066225167</v>
      </c>
      <c r="G34" s="105">
        <f>IF('P_%endringer'!G41=0," ",'P_%endringer'!G41)</f>
        <v>0.96026490066225167</v>
      </c>
      <c r="H34" s="105">
        <f>IF('P_%endringer'!H41=0," ",'P_%endringer'!H41)</f>
        <v>0.95364238410596025</v>
      </c>
      <c r="I34" s="105">
        <f>IF('P_%endringer'!I41=0," ",'P_%endringer'!I41)</f>
        <v>0.90066225165562919</v>
      </c>
      <c r="J34" s="105">
        <f>IF('P_%endringer'!J41=0," ",'P_%endringer'!J41)</f>
        <v>0.88741721854304634</v>
      </c>
      <c r="K34" s="105">
        <f>IF('P_%endringer'!K41=0," ",'P_%endringer'!K41)</f>
        <v>0.83443708609271527</v>
      </c>
      <c r="L34" s="105">
        <f>IF('P_%endringer'!L41=0," ",'P_%endringer'!L41)</f>
        <v>0.79470198675496684</v>
      </c>
      <c r="M34" s="105">
        <f>IF('P_%endringer'!M41=0," ",'P_%endringer'!M41)</f>
        <v>0.76821192052980136</v>
      </c>
      <c r="N34" s="105">
        <f>IF('P_%endringer'!N41=0," ",'P_%endringer'!N41)</f>
        <v>0.71523178807947019</v>
      </c>
      <c r="O34" s="105">
        <f>IF('P_%endringer'!O41=0," ",'P_%endringer'!O41)</f>
        <v>0.68211920529801329</v>
      </c>
      <c r="P34" s="105">
        <f>IF('P_%endringer'!P41=0," ",'P_%endringer'!P41)</f>
        <v>0.66887417218543044</v>
      </c>
      <c r="Q34" s="105">
        <f>IF('P_%endringer'!Q41=0," ",'P_%endringer'!Q41)</f>
        <v>0.64900662251655628</v>
      </c>
      <c r="R34" s="105">
        <f>IF('P_%endringer'!R41=0," ",'P_%endringer'!R41)</f>
        <v>0.58278145695364236</v>
      </c>
      <c r="S34" s="105">
        <f>IF('P_%endringer'!S41=0," ",'P_%endringer'!S41)</f>
        <v>0.53642384105960261</v>
      </c>
      <c r="T34" s="105">
        <f>IF('P_%endringer'!T41=0," ",'P_%endringer'!T41)</f>
        <v>0.5298013245033113</v>
      </c>
      <c r="U34" s="105">
        <f>IF('P_%endringer'!U41=0," ",'P_%endringer'!U41)</f>
        <v>0.45033112582781459</v>
      </c>
      <c r="V34" s="105">
        <f>IF('P_%endringer'!V41=0," ",'P_%endringer'!V41)</f>
        <v>0.46357615894039733</v>
      </c>
      <c r="W34" s="105">
        <f>IF('P_%endringer'!W41=0," ",'P_%endringer'!W41)</f>
        <v>0.41721854304635764</v>
      </c>
      <c r="X34" s="105">
        <f>IF('P_%endringer'!X41=0," ",'P_%endringer'!X41)</f>
        <v>0.38410596026490068</v>
      </c>
      <c r="Y34" s="105">
        <f>IF('P_%endringer'!Y41=0," ",'P_%endringer'!Y41)</f>
        <v>0.36423841059602646</v>
      </c>
      <c r="Z34" s="105">
        <f>IF('P_%endringer'!Z41=0," ",'P_%endringer'!Z41)</f>
        <v>0.36423841059602646</v>
      </c>
      <c r="AA34" s="105">
        <f>IF('P_%endringer'!AA41=0," ",'P_%endringer'!AA41)</f>
        <v>0.3443708609271523</v>
      </c>
      <c r="AB34" s="105">
        <f>IF('P_%endringer'!AB41=0," ",'P_%endringer'!AB41)</f>
        <v>0.3443708609271523</v>
      </c>
      <c r="AC34" s="105">
        <f>IF('P_%endringer'!AC41=0," ",'P_%endringer'!AC41)</f>
        <v>0.31788079470198677</v>
      </c>
      <c r="AD34" s="105">
        <f>IF('P_%endringer'!AD41=0," ",'P_%endringer'!AD41)</f>
        <v>0.29139072847682118</v>
      </c>
      <c r="AE34" s="26" t="str">
        <f>IF('P_%endringer'!AE41=0," ",'P_%endringer'!AE41)</f>
        <v xml:space="preserve"> </v>
      </c>
    </row>
    <row r="35" spans="2:31" ht="15.95" customHeight="1" x14ac:dyDescent="0.2">
      <c r="B35" s="34" t="str">
        <f>IF('P_%endringer'!B42=0," ",'P_%endringer'!B42)</f>
        <v xml:space="preserve"> </v>
      </c>
      <c r="C35" s="34" t="str">
        <f>IF('P_%endringer'!C42=0," ",'P_%endringer'!C42)</f>
        <v>Rennebu</v>
      </c>
      <c r="D35" s="105">
        <f>IF('P_%endringer'!D42=0," ",'P_%endringer'!D42)</f>
        <v>1</v>
      </c>
      <c r="E35" s="105">
        <f>IF('P_%endringer'!E42=0," ",'P_%endringer'!E42)</f>
        <v>0.99122807017543857</v>
      </c>
      <c r="F35" s="105">
        <f>IF('P_%endringer'!F42=0," ",'P_%endringer'!F42)</f>
        <v>1</v>
      </c>
      <c r="G35" s="105">
        <f>IF('P_%endringer'!G42=0," ",'P_%endringer'!G42)</f>
        <v>0.97368421052631582</v>
      </c>
      <c r="H35" s="105">
        <f>IF('P_%endringer'!H42=0," ",'P_%endringer'!H42)</f>
        <v>0.95614035087719296</v>
      </c>
      <c r="I35" s="105">
        <f>IF('P_%endringer'!I42=0," ",'P_%endringer'!I42)</f>
        <v>0.92105263157894735</v>
      </c>
      <c r="J35" s="105">
        <f>IF('P_%endringer'!J42=0," ",'P_%endringer'!J42)</f>
        <v>0.89473684210526316</v>
      </c>
      <c r="K35" s="105">
        <f>IF('P_%endringer'!K42=0," ",'P_%endringer'!K42)</f>
        <v>0.85964912280701755</v>
      </c>
      <c r="L35" s="105">
        <f>IF('P_%endringer'!L42=0," ",'P_%endringer'!L42)</f>
        <v>0.84210526315789469</v>
      </c>
      <c r="M35" s="105">
        <f>IF('P_%endringer'!M42=0," ",'P_%endringer'!M42)</f>
        <v>0.83333333333333337</v>
      </c>
      <c r="N35" s="105">
        <f>IF('P_%endringer'!N42=0," ",'P_%endringer'!N42)</f>
        <v>0.80701754385964908</v>
      </c>
      <c r="O35" s="105">
        <f>IF('P_%endringer'!O42=0," ",'P_%endringer'!O42)</f>
        <v>0.7192982456140351</v>
      </c>
      <c r="P35" s="105">
        <f>IF('P_%endringer'!P42=0," ",'P_%endringer'!P42)</f>
        <v>0.69298245614035092</v>
      </c>
      <c r="Q35" s="105">
        <f>IF('P_%endringer'!Q42=0," ",'P_%endringer'!Q42)</f>
        <v>0.63157894736842102</v>
      </c>
      <c r="R35" s="105">
        <f>IF('P_%endringer'!R42=0," ",'P_%endringer'!R42)</f>
        <v>0.58771929824561409</v>
      </c>
      <c r="S35" s="105">
        <f>IF('P_%endringer'!S42=0," ",'P_%endringer'!S42)</f>
        <v>0.57017543859649122</v>
      </c>
      <c r="T35" s="105">
        <f>IF('P_%endringer'!T42=0," ",'P_%endringer'!T42)</f>
        <v>0.57894736842105265</v>
      </c>
      <c r="U35" s="105">
        <f>IF('P_%endringer'!U42=0," ",'P_%endringer'!U42)</f>
        <v>0.50877192982456143</v>
      </c>
      <c r="V35" s="105">
        <f>IF('P_%endringer'!V42=0," ",'P_%endringer'!V42)</f>
        <v>0.52631578947368418</v>
      </c>
      <c r="W35" s="105">
        <f>IF('P_%endringer'!W42=0," ",'P_%endringer'!W42)</f>
        <v>0.48245614035087719</v>
      </c>
      <c r="X35" s="105">
        <f>IF('P_%endringer'!X42=0," ",'P_%endringer'!X42)</f>
        <v>0.46491228070175439</v>
      </c>
      <c r="Y35" s="105">
        <f>IF('P_%endringer'!Y42=0," ",'P_%endringer'!Y42)</f>
        <v>0.45614035087719296</v>
      </c>
      <c r="Z35" s="105">
        <f>IF('P_%endringer'!Z42=0," ",'P_%endringer'!Z42)</f>
        <v>0.42982456140350878</v>
      </c>
      <c r="AA35" s="105">
        <f>IF('P_%endringer'!AA42=0," ",'P_%endringer'!AA42)</f>
        <v>0.39473684210526316</v>
      </c>
      <c r="AB35" s="105">
        <f>IF('P_%endringer'!AB42=0," ",'P_%endringer'!AB42)</f>
        <v>0.38596491228070173</v>
      </c>
      <c r="AC35" s="105">
        <f>IF('P_%endringer'!AC42=0," ",'P_%endringer'!AC42)</f>
        <v>0.36842105263157893</v>
      </c>
      <c r="AD35" s="105">
        <f>IF('P_%endringer'!AD42=0," ",'P_%endringer'!AD42)</f>
        <v>0.35964912280701755</v>
      </c>
      <c r="AE35" s="26" t="str">
        <f>IF('P_%endringer'!AE42=0," ",'P_%endringer'!AE42)</f>
        <v xml:space="preserve"> </v>
      </c>
    </row>
    <row r="36" spans="2:31" ht="15.95" customHeight="1" x14ac:dyDescent="0.2">
      <c r="B36" s="34" t="str">
        <f>IF('P_%endringer'!B43=0," ",'P_%endringer'!B43)</f>
        <v xml:space="preserve"> </v>
      </c>
      <c r="C36" s="34" t="str">
        <f>IF('P_%endringer'!C43=0," ",'P_%endringer'!C43)</f>
        <v>Røros</v>
      </c>
      <c r="D36" s="105">
        <f>IF('P_%endringer'!D43=0," ",'P_%endringer'!D43)</f>
        <v>1</v>
      </c>
      <c r="E36" s="105">
        <f>IF('P_%endringer'!E43=0," ",'P_%endringer'!E43)</f>
        <v>0.99</v>
      </c>
      <c r="F36" s="105">
        <f>IF('P_%endringer'!F43=0," ",'P_%endringer'!F43)</f>
        <v>1</v>
      </c>
      <c r="G36" s="105">
        <f>IF('P_%endringer'!G43=0," ",'P_%endringer'!G43)</f>
        <v>0.97</v>
      </c>
      <c r="H36" s="105">
        <f>IF('P_%endringer'!H43=0," ",'P_%endringer'!H43)</f>
        <v>0.94</v>
      </c>
      <c r="I36" s="105">
        <f>IF('P_%endringer'!I43=0," ",'P_%endringer'!I43)</f>
        <v>0.89</v>
      </c>
      <c r="J36" s="105">
        <f>IF('P_%endringer'!J43=0," ",'P_%endringer'!J43)</f>
        <v>0.81</v>
      </c>
      <c r="K36" s="105">
        <f>IF('P_%endringer'!K43=0," ",'P_%endringer'!K43)</f>
        <v>0.78</v>
      </c>
      <c r="L36" s="105">
        <f>IF('P_%endringer'!L43=0," ",'P_%endringer'!L43)</f>
        <v>0.73</v>
      </c>
      <c r="M36" s="105">
        <f>IF('P_%endringer'!M43=0," ",'P_%endringer'!M43)</f>
        <v>0.69</v>
      </c>
      <c r="N36" s="105">
        <f>IF('P_%endringer'!N43=0," ",'P_%endringer'!N43)</f>
        <v>0.67</v>
      </c>
      <c r="O36" s="105">
        <f>IF('P_%endringer'!O43=0," ",'P_%endringer'!O43)</f>
        <v>0.64</v>
      </c>
      <c r="P36" s="105">
        <f>IF('P_%endringer'!P43=0," ",'P_%endringer'!P43)</f>
        <v>0.61</v>
      </c>
      <c r="Q36" s="105">
        <f>IF('P_%endringer'!Q43=0," ",'P_%endringer'!Q43)</f>
        <v>0.54</v>
      </c>
      <c r="R36" s="105">
        <f>IF('P_%endringer'!R43=0," ",'P_%endringer'!R43)</f>
        <v>0.49</v>
      </c>
      <c r="S36" s="105">
        <f>IF('P_%endringer'!S43=0," ",'P_%endringer'!S43)</f>
        <v>0.47</v>
      </c>
      <c r="T36" s="105">
        <f>IF('P_%endringer'!T43=0," ",'P_%endringer'!T43)</f>
        <v>0.43</v>
      </c>
      <c r="U36" s="105">
        <f>IF('P_%endringer'!U43=0," ",'P_%endringer'!U43)</f>
        <v>0.42</v>
      </c>
      <c r="V36" s="105">
        <f>IF('P_%endringer'!V43=0," ",'P_%endringer'!V43)</f>
        <v>0.4</v>
      </c>
      <c r="W36" s="105">
        <f>IF('P_%endringer'!W43=0," ",'P_%endringer'!W43)</f>
        <v>0.37</v>
      </c>
      <c r="X36" s="105">
        <f>IF('P_%endringer'!X43=0," ",'P_%endringer'!X43)</f>
        <v>0.38</v>
      </c>
      <c r="Y36" s="105">
        <f>IF('P_%endringer'!Y43=0," ",'P_%endringer'!Y43)</f>
        <v>0.39</v>
      </c>
      <c r="Z36" s="105">
        <f>IF('P_%endringer'!Z43=0," ",'P_%endringer'!Z43)</f>
        <v>0.38</v>
      </c>
      <c r="AA36" s="105">
        <f>IF('P_%endringer'!AA43=0," ",'P_%endringer'!AA43)</f>
        <v>0.38</v>
      </c>
      <c r="AB36" s="105">
        <f>IF('P_%endringer'!AB43=0," ",'P_%endringer'!AB43)</f>
        <v>0.33</v>
      </c>
      <c r="AC36" s="105">
        <f>IF('P_%endringer'!AC43=0," ",'P_%endringer'!AC43)</f>
        <v>0.34</v>
      </c>
      <c r="AD36" s="105">
        <f>IF('P_%endringer'!AD43=0," ",'P_%endringer'!AD43)</f>
        <v>0.32</v>
      </c>
      <c r="AE36" s="26" t="str">
        <f>IF('P_%endringer'!AE43=0," ",'P_%endringer'!AE43)</f>
        <v xml:space="preserve"> </v>
      </c>
    </row>
    <row r="37" spans="2:31" ht="15.95" customHeight="1" x14ac:dyDescent="0.2">
      <c r="B37" s="34" t="str">
        <f>IF('P_%endringer'!B44=0," ",'P_%endringer'!B44)</f>
        <v>Værnesregionen</v>
      </c>
      <c r="C37" s="34" t="str">
        <f>IF('P_%endringer'!C44=0," ",'P_%endringer'!C44)</f>
        <v>Frosta</v>
      </c>
      <c r="D37" s="105">
        <f>IF('P_%endringer'!D44=0," ",'P_%endringer'!D44)</f>
        <v>1</v>
      </c>
      <c r="E37" s="105">
        <f>IF('P_%endringer'!E44=0," ",'P_%endringer'!E44)</f>
        <v>0.96969696969696972</v>
      </c>
      <c r="F37" s="105">
        <f>IF('P_%endringer'!F44=0," ",'P_%endringer'!F44)</f>
        <v>0.96969696969696972</v>
      </c>
      <c r="G37" s="105">
        <f>IF('P_%endringer'!G44=0," ",'P_%endringer'!G44)</f>
        <v>0.96969696969696972</v>
      </c>
      <c r="H37" s="105">
        <f>IF('P_%endringer'!H44=0," ",'P_%endringer'!H44)</f>
        <v>0.87878787878787878</v>
      </c>
      <c r="I37" s="105">
        <f>IF('P_%endringer'!I44=0," ",'P_%endringer'!I44)</f>
        <v>0.84848484848484851</v>
      </c>
      <c r="J37" s="105">
        <f>IF('P_%endringer'!J44=0," ",'P_%endringer'!J44)</f>
        <v>0.75757575757575757</v>
      </c>
      <c r="K37" s="105">
        <f>IF('P_%endringer'!K44=0," ",'P_%endringer'!K44)</f>
        <v>0.69696969696969702</v>
      </c>
      <c r="L37" s="105">
        <f>IF('P_%endringer'!L44=0," ",'P_%endringer'!L44)</f>
        <v>0.5757575757575758</v>
      </c>
      <c r="M37" s="105">
        <f>IF('P_%endringer'!M44=0," ",'P_%endringer'!M44)</f>
        <v>0.54545454545454541</v>
      </c>
      <c r="N37" s="105">
        <f>IF('P_%endringer'!N44=0," ",'P_%endringer'!N44)</f>
        <v>0.51515151515151514</v>
      </c>
      <c r="O37" s="105">
        <f>IF('P_%endringer'!O44=0," ",'P_%endringer'!O44)</f>
        <v>0.51515151515151514</v>
      </c>
      <c r="P37" s="105">
        <f>IF('P_%endringer'!P44=0," ",'P_%endringer'!P44)</f>
        <v>0.45454545454545453</v>
      </c>
      <c r="Q37" s="105">
        <f>IF('P_%endringer'!Q44=0," ",'P_%endringer'!Q44)</f>
        <v>0.33333333333333331</v>
      </c>
      <c r="R37" s="105">
        <f>IF('P_%endringer'!R44=0," ",'P_%endringer'!R44)</f>
        <v>0.30303030303030304</v>
      </c>
      <c r="S37" s="105">
        <f>IF('P_%endringer'!S44=0," ",'P_%endringer'!S44)</f>
        <v>0.27272727272727271</v>
      </c>
      <c r="T37" s="105">
        <f>IF('P_%endringer'!T44=0," ",'P_%endringer'!T44)</f>
        <v>0.27272727272727271</v>
      </c>
      <c r="U37" s="105">
        <f>IF('P_%endringer'!U44=0," ",'P_%endringer'!U44)</f>
        <v>0.27272727272727271</v>
      </c>
      <c r="V37" s="105">
        <f>IF('P_%endringer'!V44=0," ",'P_%endringer'!V44)</f>
        <v>0.27272727272727271</v>
      </c>
      <c r="W37" s="105">
        <f>IF('P_%endringer'!W44=0," ",'P_%endringer'!W44)</f>
        <v>0.27272727272727271</v>
      </c>
      <c r="X37" s="105">
        <f>IF('P_%endringer'!X44=0," ",'P_%endringer'!X44)</f>
        <v>0.30303030303030304</v>
      </c>
      <c r="Y37" s="105">
        <f>IF('P_%endringer'!Y44=0," ",'P_%endringer'!Y44)</f>
        <v>0.30303030303030304</v>
      </c>
      <c r="Z37" s="105">
        <f>IF('P_%endringer'!Z44=0," ",'P_%endringer'!Z44)</f>
        <v>0.30303030303030304</v>
      </c>
      <c r="AA37" s="105">
        <f>IF('P_%endringer'!AA44=0," ",'P_%endringer'!AA44)</f>
        <v>0.24242424242424243</v>
      </c>
      <c r="AB37" s="105">
        <f>IF('P_%endringer'!AB44=0," ",'P_%endringer'!AB44)</f>
        <v>0.24242424242424243</v>
      </c>
      <c r="AC37" s="105">
        <f>IF('P_%endringer'!AC44=0," ",'P_%endringer'!AC44)</f>
        <v>0.21212121212121213</v>
      </c>
      <c r="AD37" s="105">
        <f>IF('P_%endringer'!AD44=0," ",'P_%endringer'!AD44)</f>
        <v>0.21212121212121213</v>
      </c>
      <c r="AE37" s="26" t="str">
        <f>IF('P_%endringer'!AE44=0," ",'P_%endringer'!AE44)</f>
        <v xml:space="preserve"> </v>
      </c>
    </row>
    <row r="38" spans="2:31" ht="15.95" customHeight="1" x14ac:dyDescent="0.2">
      <c r="B38" s="34" t="str">
        <f>IF('P_%endringer'!B45=0," ",'P_%endringer'!B45)</f>
        <v xml:space="preserve"> </v>
      </c>
      <c r="C38" s="34" t="str">
        <f>IF('P_%endringer'!C45=0," ",'P_%endringer'!C45)</f>
        <v>Malvik</v>
      </c>
      <c r="D38" s="105">
        <f>IF('P_%endringer'!D45=0," ",'P_%endringer'!D45)</f>
        <v>1</v>
      </c>
      <c r="E38" s="105">
        <f>IF('P_%endringer'!E45=0," ",'P_%endringer'!E45)</f>
        <v>1</v>
      </c>
      <c r="F38" s="105">
        <f>IF('P_%endringer'!F45=0," ",'P_%endringer'!F45)</f>
        <v>1</v>
      </c>
      <c r="G38" s="105">
        <f>IF('P_%endringer'!G45=0," ",'P_%endringer'!G45)</f>
        <v>0.9285714285714286</v>
      </c>
      <c r="H38" s="105">
        <f>IF('P_%endringer'!H45=0," ",'P_%endringer'!H45)</f>
        <v>0.8928571428571429</v>
      </c>
      <c r="I38" s="105">
        <f>IF('P_%endringer'!I45=0," ",'P_%endringer'!I45)</f>
        <v>0.75</v>
      </c>
      <c r="J38" s="105">
        <f>IF('P_%endringer'!J45=0," ",'P_%endringer'!J45)</f>
        <v>0.7142857142857143</v>
      </c>
      <c r="K38" s="105">
        <f>IF('P_%endringer'!K45=0," ",'P_%endringer'!K45)</f>
        <v>0.6785714285714286</v>
      </c>
      <c r="L38" s="105">
        <f>IF('P_%endringer'!L45=0," ",'P_%endringer'!L45)</f>
        <v>0.6071428571428571</v>
      </c>
      <c r="M38" s="105">
        <f>IF('P_%endringer'!M45=0," ",'P_%endringer'!M45)</f>
        <v>0.6071428571428571</v>
      </c>
      <c r="N38" s="105">
        <f>IF('P_%endringer'!N45=0," ",'P_%endringer'!N45)</f>
        <v>0.6071428571428571</v>
      </c>
      <c r="O38" s="105">
        <f>IF('P_%endringer'!O45=0," ",'P_%endringer'!O45)</f>
        <v>0.6071428571428571</v>
      </c>
      <c r="P38" s="105">
        <f>IF('P_%endringer'!P45=0," ",'P_%endringer'!P45)</f>
        <v>0.6071428571428571</v>
      </c>
      <c r="Q38" s="105">
        <f>IF('P_%endringer'!Q45=0," ",'P_%endringer'!Q45)</f>
        <v>0.6071428571428571</v>
      </c>
      <c r="R38" s="105">
        <f>IF('P_%endringer'!R45=0," ",'P_%endringer'!R45)</f>
        <v>0.5357142857142857</v>
      </c>
      <c r="S38" s="105">
        <f>IF('P_%endringer'!S45=0," ",'P_%endringer'!S45)</f>
        <v>0.42857142857142855</v>
      </c>
      <c r="T38" s="105">
        <f>IF('P_%endringer'!T45=0," ",'P_%endringer'!T45)</f>
        <v>0.4642857142857143</v>
      </c>
      <c r="U38" s="105">
        <f>IF('P_%endringer'!U45=0," ",'P_%endringer'!U45)</f>
        <v>0.42857142857142855</v>
      </c>
      <c r="V38" s="105">
        <f>IF('P_%endringer'!V45=0," ",'P_%endringer'!V45)</f>
        <v>0.42857142857142855</v>
      </c>
      <c r="W38" s="105">
        <f>IF('P_%endringer'!W45=0," ",'P_%endringer'!W45)</f>
        <v>0.42857142857142855</v>
      </c>
      <c r="X38" s="105">
        <f>IF('P_%endringer'!X45=0," ",'P_%endringer'!X45)</f>
        <v>0.39285714285714285</v>
      </c>
      <c r="Y38" s="105">
        <f>IF('P_%endringer'!Y45=0," ",'P_%endringer'!Y45)</f>
        <v>0.39285714285714285</v>
      </c>
      <c r="Z38" s="105">
        <f>IF('P_%endringer'!Z45=0," ",'P_%endringer'!Z45)</f>
        <v>0.39285714285714285</v>
      </c>
      <c r="AA38" s="105">
        <f>IF('P_%endringer'!AA45=0," ",'P_%endringer'!AA45)</f>
        <v>0.39285714285714285</v>
      </c>
      <c r="AB38" s="105">
        <f>IF('P_%endringer'!AB45=0," ",'P_%endringer'!AB45)</f>
        <v>0.42857142857142855</v>
      </c>
      <c r="AC38" s="105">
        <f>IF('P_%endringer'!AC45=0," ",'P_%endringer'!AC45)</f>
        <v>0.39285714285714285</v>
      </c>
      <c r="AD38" s="105">
        <f>IF('P_%endringer'!AD45=0," ",'P_%endringer'!AD45)</f>
        <v>0.39285714285714285</v>
      </c>
      <c r="AE38" s="26" t="str">
        <f>IF('P_%endringer'!AE45=0," ",'P_%endringer'!AE45)</f>
        <v xml:space="preserve"> </v>
      </c>
    </row>
    <row r="39" spans="2:31" ht="15.95" customHeight="1" x14ac:dyDescent="0.2">
      <c r="B39" s="34" t="str">
        <f>IF('P_%endringer'!B46=0," ",'P_%endringer'!B46)</f>
        <v xml:space="preserve"> </v>
      </c>
      <c r="C39" s="34" t="str">
        <f>IF('P_%endringer'!C46=0," ",'P_%endringer'!C46)</f>
        <v>Meråker</v>
      </c>
      <c r="D39" s="105">
        <f>IF('P_%endringer'!D46=0," ",'P_%endringer'!D46)</f>
        <v>1</v>
      </c>
      <c r="E39" s="105">
        <f>IF('P_%endringer'!E46=0," ",'P_%endringer'!E46)</f>
        <v>1.05</v>
      </c>
      <c r="F39" s="105">
        <f>IF('P_%endringer'!F46=0," ",'P_%endringer'!F46)</f>
        <v>1.05</v>
      </c>
      <c r="G39" s="105">
        <f>IF('P_%endringer'!G46=0," ",'P_%endringer'!G46)</f>
        <v>1</v>
      </c>
      <c r="H39" s="105">
        <f>IF('P_%endringer'!H46=0," ",'P_%endringer'!H46)</f>
        <v>1</v>
      </c>
      <c r="I39" s="105">
        <f>IF('P_%endringer'!I46=0," ",'P_%endringer'!I46)</f>
        <v>0.95</v>
      </c>
      <c r="J39" s="105">
        <f>IF('P_%endringer'!J46=0," ",'P_%endringer'!J46)</f>
        <v>0.75</v>
      </c>
      <c r="K39" s="105">
        <f>IF('P_%endringer'!K46=0," ",'P_%endringer'!K46)</f>
        <v>0.75</v>
      </c>
      <c r="L39" s="105">
        <f>IF('P_%endringer'!L46=0," ",'P_%endringer'!L46)</f>
        <v>0.75</v>
      </c>
      <c r="M39" s="105">
        <f>IF('P_%endringer'!M46=0," ",'P_%endringer'!M46)</f>
        <v>0.7</v>
      </c>
      <c r="N39" s="105">
        <f>IF('P_%endringer'!N46=0," ",'P_%endringer'!N46)</f>
        <v>0.75</v>
      </c>
      <c r="O39" s="105">
        <f>IF('P_%endringer'!O46=0," ",'P_%endringer'!O46)</f>
        <v>0.5</v>
      </c>
      <c r="P39" s="105">
        <f>IF('P_%endringer'!P46=0," ",'P_%endringer'!P46)</f>
        <v>0.35</v>
      </c>
      <c r="Q39" s="105">
        <f>IF('P_%endringer'!Q46=0," ",'P_%endringer'!Q46)</f>
        <v>0.25</v>
      </c>
      <c r="R39" s="105">
        <f>IF('P_%endringer'!R46=0," ",'P_%endringer'!R46)</f>
        <v>0.15</v>
      </c>
      <c r="S39" s="105">
        <f>IF('P_%endringer'!S46=0," ",'P_%endringer'!S46)</f>
        <v>0.15</v>
      </c>
      <c r="T39" s="105">
        <f>IF('P_%endringer'!T46=0," ",'P_%endringer'!T46)</f>
        <v>0.15</v>
      </c>
      <c r="U39" s="105">
        <f>IF('P_%endringer'!U46=0," ",'P_%endringer'!U46)</f>
        <v>0.15</v>
      </c>
      <c r="V39" s="105">
        <f>IF('P_%endringer'!V46=0," ",'P_%endringer'!V46)</f>
        <v>0.15</v>
      </c>
      <c r="W39" s="105">
        <f>IF('P_%endringer'!W46=0," ",'P_%endringer'!W46)</f>
        <v>0.15</v>
      </c>
      <c r="X39" s="105">
        <f>IF('P_%endringer'!X46=0," ",'P_%endringer'!X46)</f>
        <v>0.1</v>
      </c>
      <c r="Y39" s="105">
        <f>IF('P_%endringer'!Y46=0," ",'P_%endringer'!Y46)</f>
        <v>0.1</v>
      </c>
      <c r="Z39" s="105">
        <f>IF('P_%endringer'!Z46=0," ",'P_%endringer'!Z46)</f>
        <v>0.1</v>
      </c>
      <c r="AA39" s="105">
        <f>IF('P_%endringer'!AA46=0," ",'P_%endringer'!AA46)</f>
        <v>0.1</v>
      </c>
      <c r="AB39" s="105">
        <f>IF('P_%endringer'!AB46=0," ",'P_%endringer'!AB46)</f>
        <v>0.1</v>
      </c>
      <c r="AC39" s="105">
        <f>IF('P_%endringer'!AC46=0," ",'P_%endringer'!AC46)</f>
        <v>0.1</v>
      </c>
      <c r="AD39" s="105">
        <f>IF('P_%endringer'!AD46=0," ",'P_%endringer'!AD46)</f>
        <v>0.05</v>
      </c>
      <c r="AE39" s="26" t="str">
        <f>IF('P_%endringer'!AE46=0," ",'P_%endringer'!AE46)</f>
        <v xml:space="preserve"> </v>
      </c>
    </row>
    <row r="40" spans="2:31" ht="15.95" customHeight="1" x14ac:dyDescent="0.2">
      <c r="B40" s="34" t="str">
        <f>IF('P_%endringer'!B47=0," ",'P_%endringer'!B47)</f>
        <v xml:space="preserve"> </v>
      </c>
      <c r="C40" s="34" t="str">
        <f>IF('P_%endringer'!C47=0," ",'P_%endringer'!C47)</f>
        <v>Selbu</v>
      </c>
      <c r="D40" s="105">
        <f>IF('P_%endringer'!D47=0," ",'P_%endringer'!D47)</f>
        <v>1</v>
      </c>
      <c r="E40" s="105">
        <f>IF('P_%endringer'!E47=0," ",'P_%endringer'!E47)</f>
        <v>1</v>
      </c>
      <c r="F40" s="105">
        <f>IF('P_%endringer'!F47=0," ",'P_%endringer'!F47)</f>
        <v>0.98148148148148151</v>
      </c>
      <c r="G40" s="105">
        <f>IF('P_%endringer'!G47=0," ",'P_%endringer'!G47)</f>
        <v>0.96296296296296291</v>
      </c>
      <c r="H40" s="105">
        <f>IF('P_%endringer'!H47=0," ",'P_%endringer'!H47)</f>
        <v>0.94444444444444442</v>
      </c>
      <c r="I40" s="105">
        <f>IF('P_%endringer'!I47=0," ",'P_%endringer'!I47)</f>
        <v>0.88888888888888884</v>
      </c>
      <c r="J40" s="105">
        <f>IF('P_%endringer'!J47=0," ",'P_%endringer'!J47)</f>
        <v>0.87037037037037035</v>
      </c>
      <c r="K40" s="105">
        <f>IF('P_%endringer'!K47=0," ",'P_%endringer'!K47)</f>
        <v>0.82407407407407407</v>
      </c>
      <c r="L40" s="105">
        <f>IF('P_%endringer'!L47=0," ",'P_%endringer'!L47)</f>
        <v>0.78703703703703709</v>
      </c>
      <c r="M40" s="105">
        <f>IF('P_%endringer'!M47=0," ",'P_%endringer'!M47)</f>
        <v>0.76851851851851849</v>
      </c>
      <c r="N40" s="105">
        <f>IF('P_%endringer'!N47=0," ",'P_%endringer'!N47)</f>
        <v>0.69444444444444442</v>
      </c>
      <c r="O40" s="105">
        <f>IF('P_%endringer'!O47=0," ",'P_%endringer'!O47)</f>
        <v>0.62037037037037035</v>
      </c>
      <c r="P40" s="105">
        <f>IF('P_%endringer'!P47=0," ",'P_%endringer'!P47)</f>
        <v>0.60185185185185186</v>
      </c>
      <c r="Q40" s="105">
        <f>IF('P_%endringer'!Q47=0," ",'P_%endringer'!Q47)</f>
        <v>0.56481481481481477</v>
      </c>
      <c r="R40" s="105">
        <f>IF('P_%endringer'!R47=0," ",'P_%endringer'!R47)</f>
        <v>0.5092592592592593</v>
      </c>
      <c r="S40" s="105">
        <f>IF('P_%endringer'!S47=0," ",'P_%endringer'!S47)</f>
        <v>0.46296296296296297</v>
      </c>
      <c r="T40" s="105">
        <f>IF('P_%endringer'!T47=0," ",'P_%endringer'!T47)</f>
        <v>0.45370370370370372</v>
      </c>
      <c r="U40" s="105">
        <f>IF('P_%endringer'!U47=0," ",'P_%endringer'!U47)</f>
        <v>0.45370370370370372</v>
      </c>
      <c r="V40" s="105">
        <f>IF('P_%endringer'!V47=0," ",'P_%endringer'!V47)</f>
        <v>0.41666666666666669</v>
      </c>
      <c r="W40" s="105">
        <f>IF('P_%endringer'!W47=0," ",'P_%endringer'!W47)</f>
        <v>0.39814814814814814</v>
      </c>
      <c r="X40" s="105">
        <f>IF('P_%endringer'!X47=0," ",'P_%endringer'!X47)</f>
        <v>0.39814814814814814</v>
      </c>
      <c r="Y40" s="105">
        <f>IF('P_%endringer'!Y47=0," ",'P_%endringer'!Y47)</f>
        <v>0.37037037037037035</v>
      </c>
      <c r="Z40" s="105">
        <f>IF('P_%endringer'!Z47=0," ",'P_%endringer'!Z47)</f>
        <v>0.3611111111111111</v>
      </c>
      <c r="AA40" s="105">
        <f>IF('P_%endringer'!AA47=0," ",'P_%endringer'!AA47)</f>
        <v>0.37037037037037035</v>
      </c>
      <c r="AB40" s="105">
        <f>IF('P_%endringer'!AB47=0," ",'P_%endringer'!AB47)</f>
        <v>0.31481481481481483</v>
      </c>
      <c r="AC40" s="105">
        <f>IF('P_%endringer'!AC47=0," ",'P_%endringer'!AC47)</f>
        <v>0.31481481481481483</v>
      </c>
      <c r="AD40" s="105">
        <f>IF('P_%endringer'!AD47=0," ",'P_%endringer'!AD47)</f>
        <v>0.30555555555555558</v>
      </c>
      <c r="AE40" s="26" t="str">
        <f>IF('P_%endringer'!AE47=0," ",'P_%endringer'!AE47)</f>
        <v xml:space="preserve"> </v>
      </c>
    </row>
    <row r="41" spans="2:31" ht="15.95" customHeight="1" x14ac:dyDescent="0.2">
      <c r="B41" s="34" t="str">
        <f>IF('P_%endringer'!B48=0," ",'P_%endringer'!B48)</f>
        <v xml:space="preserve"> </v>
      </c>
      <c r="C41" s="34" t="str">
        <f>IF('P_%endringer'!C48=0," ",'P_%endringer'!C48)</f>
        <v>Stjørdal</v>
      </c>
      <c r="D41" s="105">
        <f>IF('P_%endringer'!D48=0," ",'P_%endringer'!D48)</f>
        <v>1</v>
      </c>
      <c r="E41" s="105">
        <f>IF('P_%endringer'!E48=0," ",'P_%endringer'!E48)</f>
        <v>0.99489795918367352</v>
      </c>
      <c r="F41" s="105">
        <f>IF('P_%endringer'!F48=0," ",'P_%endringer'!F48)</f>
        <v>0.98469387755102045</v>
      </c>
      <c r="G41" s="105">
        <f>IF('P_%endringer'!G48=0," ",'P_%endringer'!G48)</f>
        <v>0.96938775510204078</v>
      </c>
      <c r="H41" s="105">
        <f>IF('P_%endringer'!H48=0," ",'P_%endringer'!H48)</f>
        <v>0.93367346938775508</v>
      </c>
      <c r="I41" s="105">
        <f>IF('P_%endringer'!I48=0," ",'P_%endringer'!I48)</f>
        <v>0.89795918367346939</v>
      </c>
      <c r="J41" s="105">
        <f>IF('P_%endringer'!J48=0," ",'P_%endringer'!J48)</f>
        <v>0.78061224489795922</v>
      </c>
      <c r="K41" s="105">
        <f>IF('P_%endringer'!K48=0," ",'P_%endringer'!K48)</f>
        <v>0.70918367346938771</v>
      </c>
      <c r="L41" s="105">
        <f>IF('P_%endringer'!L48=0," ",'P_%endringer'!L48)</f>
        <v>0.6428571428571429</v>
      </c>
      <c r="M41" s="105">
        <f>IF('P_%endringer'!M48=0," ",'P_%endringer'!M48)</f>
        <v>0.61224489795918369</v>
      </c>
      <c r="N41" s="105">
        <f>IF('P_%endringer'!N48=0," ",'P_%endringer'!N48)</f>
        <v>0.5714285714285714</v>
      </c>
      <c r="O41" s="105">
        <f>IF('P_%endringer'!O48=0," ",'P_%endringer'!O48)</f>
        <v>0.51530612244897955</v>
      </c>
      <c r="P41" s="105">
        <f>IF('P_%endringer'!P48=0," ",'P_%endringer'!P48)</f>
        <v>0.42346938775510207</v>
      </c>
      <c r="Q41" s="105">
        <f>IF('P_%endringer'!Q48=0," ",'P_%endringer'!Q48)</f>
        <v>0.38775510204081631</v>
      </c>
      <c r="R41" s="105">
        <f>IF('P_%endringer'!R48=0," ",'P_%endringer'!R48)</f>
        <v>0.37755102040816324</v>
      </c>
      <c r="S41" s="105">
        <f>IF('P_%endringer'!S48=0," ",'P_%endringer'!S48)</f>
        <v>0.36734693877551022</v>
      </c>
      <c r="T41" s="105">
        <f>IF('P_%endringer'!T48=0," ",'P_%endringer'!T48)</f>
        <v>0.36734693877551022</v>
      </c>
      <c r="U41" s="105">
        <f>IF('P_%endringer'!U48=0," ",'P_%endringer'!U48)</f>
        <v>0.36734693877551022</v>
      </c>
      <c r="V41" s="105">
        <f>IF('P_%endringer'!V48=0," ",'P_%endringer'!V48)</f>
        <v>0.35204081632653061</v>
      </c>
      <c r="W41" s="105">
        <f>IF('P_%endringer'!W48=0," ",'P_%endringer'!W48)</f>
        <v>0.29591836734693877</v>
      </c>
      <c r="X41" s="105">
        <f>IF('P_%endringer'!X48=0," ",'P_%endringer'!X48)</f>
        <v>0.26020408163265307</v>
      </c>
      <c r="Y41" s="105">
        <f>IF('P_%endringer'!Y48=0," ",'P_%endringer'!Y48)</f>
        <v>0.24489795918367346</v>
      </c>
      <c r="Z41" s="105">
        <f>IF('P_%endringer'!Z48=0," ",'P_%endringer'!Z48)</f>
        <v>0.23469387755102042</v>
      </c>
      <c r="AA41" s="105">
        <f>IF('P_%endringer'!AA48=0," ",'P_%endringer'!AA48)</f>
        <v>0.21938775510204081</v>
      </c>
      <c r="AB41" s="105">
        <f>IF('P_%endringer'!AB48=0," ",'P_%endringer'!AB48)</f>
        <v>0.19897959183673469</v>
      </c>
      <c r="AC41" s="105">
        <f>IF('P_%endringer'!AC48=0," ",'P_%endringer'!AC48)</f>
        <v>0.18367346938775511</v>
      </c>
      <c r="AD41" s="105">
        <f>IF('P_%endringer'!AD48=0," ",'P_%endringer'!AD48)</f>
        <v>0.17857142857142858</v>
      </c>
      <c r="AE41" s="26" t="str">
        <f>IF('P_%endringer'!AE48=0," ",'P_%endringer'!AE48)</f>
        <v xml:space="preserve"> </v>
      </c>
    </row>
    <row r="42" spans="2:31" ht="15.95" customHeight="1" x14ac:dyDescent="0.2">
      <c r="B42" s="34" t="str">
        <f>IF('P_%endringer'!B49=0," ",'P_%endringer'!B49)</f>
        <v xml:space="preserve"> </v>
      </c>
      <c r="C42" s="34" t="str">
        <f>IF('P_%endringer'!C49=0," ",'P_%endringer'!C49)</f>
        <v>Tydal</v>
      </c>
      <c r="D42" s="105">
        <f>IF('P_%endringer'!D49=0," ",'P_%endringer'!D49)</f>
        <v>1</v>
      </c>
      <c r="E42" s="105">
        <f>IF('P_%endringer'!E49=0," ",'P_%endringer'!E49)</f>
        <v>0.9375</v>
      </c>
      <c r="F42" s="105">
        <f>IF('P_%endringer'!F49=0," ",'P_%endringer'!F49)</f>
        <v>0.9375</v>
      </c>
      <c r="G42" s="105">
        <f>IF('P_%endringer'!G49=0," ",'P_%endringer'!G49)</f>
        <v>0.9375</v>
      </c>
      <c r="H42" s="105">
        <f>IF('P_%endringer'!H49=0," ",'P_%endringer'!H49)</f>
        <v>0.90625</v>
      </c>
      <c r="I42" s="105">
        <f>IF('P_%endringer'!I49=0," ",'P_%endringer'!I49)</f>
        <v>0.90625</v>
      </c>
      <c r="J42" s="105">
        <f>IF('P_%endringer'!J49=0," ",'P_%endringer'!J49)</f>
        <v>0.875</v>
      </c>
      <c r="K42" s="105">
        <f>IF('P_%endringer'!K49=0," ",'P_%endringer'!K49)</f>
        <v>0.875</v>
      </c>
      <c r="L42" s="105">
        <f>IF('P_%endringer'!L49=0," ",'P_%endringer'!L49)</f>
        <v>0.875</v>
      </c>
      <c r="M42" s="105">
        <f>IF('P_%endringer'!M49=0," ",'P_%endringer'!M49)</f>
        <v>0.8125</v>
      </c>
      <c r="N42" s="105">
        <f>IF('P_%endringer'!N49=0," ",'P_%endringer'!N49)</f>
        <v>0.84375</v>
      </c>
      <c r="O42" s="105">
        <f>IF('P_%endringer'!O49=0," ",'P_%endringer'!O49)</f>
        <v>0.75</v>
      </c>
      <c r="P42" s="105">
        <f>IF('P_%endringer'!P49=0," ",'P_%endringer'!P49)</f>
        <v>0.65625</v>
      </c>
      <c r="Q42" s="105">
        <f>IF('P_%endringer'!Q49=0," ",'P_%endringer'!Q49)</f>
        <v>0.65625</v>
      </c>
      <c r="R42" s="105">
        <f>IF('P_%endringer'!R49=0," ",'P_%endringer'!R49)</f>
        <v>0.5625</v>
      </c>
      <c r="S42" s="105">
        <f>IF('P_%endringer'!S49=0," ",'P_%endringer'!S49)</f>
        <v>0.5625</v>
      </c>
      <c r="T42" s="105">
        <f>IF('P_%endringer'!T49=0," ",'P_%endringer'!T49)</f>
        <v>0.59375</v>
      </c>
      <c r="U42" s="105">
        <f>IF('P_%endringer'!U49=0," ",'P_%endringer'!U49)</f>
        <v>0.53125</v>
      </c>
      <c r="V42" s="105">
        <f>IF('P_%endringer'!V49=0," ",'P_%endringer'!V49)</f>
        <v>0.5</v>
      </c>
      <c r="W42" s="105">
        <f>IF('P_%endringer'!W49=0," ",'P_%endringer'!W49)</f>
        <v>0.46875</v>
      </c>
      <c r="X42" s="105">
        <f>IF('P_%endringer'!X49=0," ",'P_%endringer'!X49)</f>
        <v>0.46875</v>
      </c>
      <c r="Y42" s="105">
        <f>IF('P_%endringer'!Y49=0," ",'P_%endringer'!Y49)</f>
        <v>0.46875</v>
      </c>
      <c r="Z42" s="105">
        <f>IF('P_%endringer'!Z49=0," ",'P_%endringer'!Z49)</f>
        <v>0.46875</v>
      </c>
      <c r="AA42" s="105">
        <f>IF('P_%endringer'!AA49=0," ",'P_%endringer'!AA49)</f>
        <v>0.4375</v>
      </c>
      <c r="AB42" s="105">
        <f>IF('P_%endringer'!AB49=0," ",'P_%endringer'!AB49)</f>
        <v>0.40625</v>
      </c>
      <c r="AC42" s="105">
        <f>IF('P_%endringer'!AC49=0," ",'P_%endringer'!AC49)</f>
        <v>0.40625</v>
      </c>
      <c r="AD42" s="105">
        <f>IF('P_%endringer'!AD49=0," ",'P_%endringer'!AD49)</f>
        <v>0.375</v>
      </c>
      <c r="AE42" s="26" t="str">
        <f>IF('P_%endringer'!AE49=0," ",'P_%endringer'!AE49)</f>
        <v xml:space="preserve"> </v>
      </c>
    </row>
    <row r="43" spans="2:31" ht="15.95" customHeight="1" x14ac:dyDescent="0.2">
      <c r="B43" s="34" t="str">
        <f>IF('P_%endringer'!B50=0," ",'P_%endringer'!B50)</f>
        <v>Alle kommuner</v>
      </c>
      <c r="C43" s="34" t="str">
        <f>IF('P_%endringer'!C50=0," ",'P_%endringer'!C50)</f>
        <v xml:space="preserve"> </v>
      </c>
      <c r="D43" s="105">
        <f>IF('P_%endringer'!D50=0," ",'P_%endringer'!D50)</f>
        <v>1</v>
      </c>
      <c r="E43" s="105">
        <f>IF('P_%endringer'!E50=0," ",'P_%endringer'!E50)</f>
        <v>0.99357476635514019</v>
      </c>
      <c r="F43" s="105">
        <f>IF('P_%endringer'!F50=0," ",'P_%endringer'!F50)</f>
        <v>0.98617601246105924</v>
      </c>
      <c r="G43" s="105">
        <f>IF('P_%endringer'!G50=0," ",'P_%endringer'!G50)</f>
        <v>0.95813862928348914</v>
      </c>
      <c r="H43" s="105">
        <f>IF('P_%endringer'!H50=0," ",'P_%endringer'!H50)</f>
        <v>0.9215342679127726</v>
      </c>
      <c r="I43" s="105">
        <f>IF('P_%endringer'!I50=0," ",'P_%endringer'!I50)</f>
        <v>0.88726635514018692</v>
      </c>
      <c r="J43" s="105">
        <f>IF('P_%endringer'!J50=0," ",'P_%endringer'!J50)</f>
        <v>0.80821651090342683</v>
      </c>
      <c r="K43" s="105">
        <f>IF('P_%endringer'!K50=0," ",'P_%endringer'!K50)</f>
        <v>0.75973520249221183</v>
      </c>
      <c r="L43" s="105">
        <f>IF('P_%endringer'!L50=0," ",'P_%endringer'!L50)</f>
        <v>0.71709501557632394</v>
      </c>
      <c r="M43" s="105">
        <f>IF('P_%endringer'!M50=0," ",'P_%endringer'!M50)</f>
        <v>0.68516355140186913</v>
      </c>
      <c r="N43" s="105">
        <f>IF('P_%endringer'!N50=0," ",'P_%endringer'!N50)</f>
        <v>0.65537383177570097</v>
      </c>
      <c r="O43" s="105">
        <f>IF('P_%endringer'!O50=0," ",'P_%endringer'!O50)</f>
        <v>0.6065031152647975</v>
      </c>
      <c r="P43" s="105">
        <f>IF('P_%endringer'!P50=0," ",'P_%endringer'!P50)</f>
        <v>0.55957943925233644</v>
      </c>
      <c r="Q43" s="105">
        <f>IF('P_%endringer'!Q50=0," ",'P_%endringer'!Q50)</f>
        <v>0.52472741433021808</v>
      </c>
      <c r="R43" s="105">
        <f>IF('P_%endringer'!R50=0," ",'P_%endringer'!R50)</f>
        <v>0.48091900311526481</v>
      </c>
      <c r="S43" s="105">
        <f>IF('P_%endringer'!S50=0," ",'P_%endringer'!S50)</f>
        <v>0.44645638629283491</v>
      </c>
      <c r="T43" s="105">
        <f>IF('P_%endringer'!T50=0," ",'P_%endringer'!T50)</f>
        <v>0.43866822429906543</v>
      </c>
      <c r="U43" s="105">
        <f>IF('P_%endringer'!U50=0," ",'P_%endringer'!U50)</f>
        <v>0.41433021806853582</v>
      </c>
      <c r="V43" s="105">
        <f>IF('P_%endringer'!V50=0," ",'P_%endringer'!V50)</f>
        <v>0.39369158878504673</v>
      </c>
      <c r="W43" s="105">
        <f>IF('P_%endringer'!W50=0," ",'P_%endringer'!W50)</f>
        <v>0.3724688473520249</v>
      </c>
      <c r="X43" s="105">
        <f>IF('P_%endringer'!X50=0," ",'P_%endringer'!X50)</f>
        <v>0.34813084112149534</v>
      </c>
      <c r="Y43" s="105">
        <f>IF('P_%endringer'!Y50=0," ",'P_%endringer'!Y50)</f>
        <v>0.33722741433021808</v>
      </c>
      <c r="Z43" s="105">
        <f>IF('P_%endringer'!Z50=0," ",'P_%endringer'!Z50)</f>
        <v>0.33060747663551404</v>
      </c>
      <c r="AA43" s="105">
        <f>IF('P_%endringer'!AA50=0," ",'P_%endringer'!AA50)</f>
        <v>0.31483644859813081</v>
      </c>
      <c r="AB43" s="105">
        <f>IF('P_%endringer'!AB50=0," ",'P_%endringer'!AB50)</f>
        <v>0.30140186915887851</v>
      </c>
      <c r="AC43" s="105">
        <f>IF('P_%endringer'!AC50=0," ",'P_%endringer'!AC50)</f>
        <v>0.28173676012461057</v>
      </c>
      <c r="AD43" s="105">
        <f>IF('P_%endringer'!AD50=0," ",'P_%endringer'!AD50)</f>
        <v>0.26985981308411217</v>
      </c>
      <c r="AE43" s="26" t="str">
        <f>IF('P_%endringer'!AE50=0," ",'P_%endringer'!AE50)</f>
        <v xml:space="preserve"> </v>
      </c>
    </row>
    <row r="44" spans="2:31" ht="15.95" customHeight="1" x14ac:dyDescent="0.2"/>
    <row r="45" spans="2:31" ht="15.95" customHeight="1" x14ac:dyDescent="0.2"/>
    <row r="46" spans="2:31" ht="15.95" customHeight="1" x14ac:dyDescent="0.2"/>
    <row r="47" spans="2:31" ht="15.95" customHeight="1" x14ac:dyDescent="0.2"/>
    <row r="48" spans="2:31" ht="15.95" customHeight="1" x14ac:dyDescent="0.2"/>
    <row r="49" ht="15.95" customHeight="1" x14ac:dyDescent="0.2"/>
    <row r="50" ht="15.95" customHeight="1" x14ac:dyDescent="0.2"/>
    <row r="51" ht="14.1" customHeight="1" x14ac:dyDescent="0.2"/>
    <row r="52" ht="14.1" customHeight="1" x14ac:dyDescent="0.2"/>
    <row r="53" ht="14.1" customHeight="1" x14ac:dyDescent="0.2"/>
    <row r="54" ht="14.1" customHeight="1" x14ac:dyDescent="0.2"/>
    <row r="55" ht="14.1" customHeight="1" x14ac:dyDescent="0.2"/>
    <row r="56" ht="14.1" customHeight="1" x14ac:dyDescent="0.2"/>
    <row r="57" ht="14.1" customHeight="1" x14ac:dyDescent="0.2"/>
    <row r="58" ht="14.1" customHeight="1" x14ac:dyDescent="0.2"/>
  </sheetData>
  <conditionalFormatting sqref="D5:AD43">
    <cfRule type="colorScale" priority="1">
      <colorScale>
        <cfvo type="min"/>
        <cfvo type="percentile" val="50"/>
        <cfvo type="max"/>
        <color theme="5"/>
        <color theme="0"/>
        <color theme="9"/>
      </colorScale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D45AB-A471-4AD5-A198-EFB8C0ECE8B2}">
  <sheetPr>
    <tabColor theme="4" tint="0.39997558519241921"/>
  </sheetPr>
  <dimension ref="B1:AD58"/>
  <sheetViews>
    <sheetView workbookViewId="0">
      <selection activeCell="W1" sqref="W1"/>
    </sheetView>
  </sheetViews>
  <sheetFormatPr baseColWidth="10" defaultRowHeight="12" x14ac:dyDescent="0.2"/>
  <cols>
    <col min="1" max="1" width="2.6640625" style="26" customWidth="1"/>
    <col min="2" max="2" width="16.33203125" style="25" customWidth="1"/>
    <col min="3" max="3" width="14" style="25" customWidth="1"/>
    <col min="4" max="30" width="7.33203125" style="25" customWidth="1"/>
    <col min="31" max="16384" width="12" style="26"/>
  </cols>
  <sheetData>
    <row r="1" spans="2:30" ht="50.25" customHeight="1" x14ac:dyDescent="0.2"/>
    <row r="2" spans="2:30" ht="31.5" customHeight="1" x14ac:dyDescent="0.2">
      <c r="B2" s="41" t="str">
        <f>'P_%endringer'!C6</f>
        <v>Endring i innveid melkemengde i Trøndelag 1995 - 2021 i prosent (1995 = 100 %)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</row>
    <row r="3" spans="2:30" ht="15.75" customHeight="1" x14ac:dyDescent="0.2">
      <c r="B3" s="40" t="s">
        <v>95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</row>
    <row r="4" spans="2:30" s="25" customFormat="1" ht="24.75" customHeight="1" x14ac:dyDescent="0.2">
      <c r="B4" s="31" t="str">
        <f>IF('P_%endringer'!B55=0," ",'P_%endringer'!B55)</f>
        <v>Region</v>
      </c>
      <c r="C4" s="31" t="str">
        <f>IF('P_%endringer'!C55=0," ",'P_%endringer'!C55)</f>
        <v>Kommune</v>
      </c>
      <c r="D4" s="31">
        <f>IF('P_%endringer'!D55=0," ",'P_%endringer'!D55)</f>
        <v>1995</v>
      </c>
      <c r="E4" s="31">
        <f>IF('P_%endringer'!E55=0," ",'P_%endringer'!E55)</f>
        <v>1996</v>
      </c>
      <c r="F4" s="31">
        <f>IF('P_%endringer'!F55=0," ",'P_%endringer'!F55)</f>
        <v>1997</v>
      </c>
      <c r="G4" s="31">
        <f>IF('P_%endringer'!G55=0," ",'P_%endringer'!G55)</f>
        <v>1998</v>
      </c>
      <c r="H4" s="31">
        <f>IF('P_%endringer'!H55=0," ",'P_%endringer'!H55)</f>
        <v>1999</v>
      </c>
      <c r="I4" s="31">
        <f>IF('P_%endringer'!I55=0," ",'P_%endringer'!I55)</f>
        <v>2000</v>
      </c>
      <c r="J4" s="31">
        <f>IF('P_%endringer'!J55=0," ",'P_%endringer'!J55)</f>
        <v>2001</v>
      </c>
      <c r="K4" s="31">
        <f>IF('P_%endringer'!K55=0," ",'P_%endringer'!K55)</f>
        <v>2002</v>
      </c>
      <c r="L4" s="31">
        <f>IF('P_%endringer'!L55=0," ",'P_%endringer'!L55)</f>
        <v>2003</v>
      </c>
      <c r="M4" s="31">
        <f>IF('P_%endringer'!M55=0," ",'P_%endringer'!M55)</f>
        <v>2004</v>
      </c>
      <c r="N4" s="31">
        <f>IF('P_%endringer'!N55=0," ",'P_%endringer'!N55)</f>
        <v>2005</v>
      </c>
      <c r="O4" s="31">
        <f>IF('P_%endringer'!O55=0," ",'P_%endringer'!O55)</f>
        <v>2006</v>
      </c>
      <c r="P4" s="31">
        <f>IF('P_%endringer'!P55=0," ",'P_%endringer'!P55)</f>
        <v>2007</v>
      </c>
      <c r="Q4" s="31">
        <f>IF('P_%endringer'!Q55=0," ",'P_%endringer'!Q55)</f>
        <v>2008</v>
      </c>
      <c r="R4" s="31">
        <f>IF('P_%endringer'!R55=0," ",'P_%endringer'!R55)</f>
        <v>2009</v>
      </c>
      <c r="S4" s="31">
        <f>IF('P_%endringer'!S55=0," ",'P_%endringer'!S55)</f>
        <v>2010</v>
      </c>
      <c r="T4" s="31">
        <f>IF('P_%endringer'!T55=0," ",'P_%endringer'!T55)</f>
        <v>2011</v>
      </c>
      <c r="U4" s="31">
        <f>IF('P_%endringer'!U55=0," ",'P_%endringer'!U55)</f>
        <v>2012</v>
      </c>
      <c r="V4" s="31">
        <f>IF('P_%endringer'!V55=0," ",'P_%endringer'!V55)</f>
        <v>2013</v>
      </c>
      <c r="W4" s="31">
        <f>IF('P_%endringer'!W55=0," ",'P_%endringer'!W55)</f>
        <v>2014</v>
      </c>
      <c r="X4" s="31">
        <f>IF('P_%endringer'!X55=0," ",'P_%endringer'!X55)</f>
        <v>2015</v>
      </c>
      <c r="Y4" s="31">
        <f>IF('P_%endringer'!Y55=0," ",'P_%endringer'!Y55)</f>
        <v>2016</v>
      </c>
      <c r="Z4" s="31">
        <f>IF('P_%endringer'!Z55=0," ",'P_%endringer'!Z55)</f>
        <v>2017</v>
      </c>
      <c r="AA4" s="31">
        <f>IF('P_%endringer'!AA55=0," ",'P_%endringer'!AA55)</f>
        <v>2018</v>
      </c>
      <c r="AB4" s="31">
        <f>IF('P_%endringer'!AB55=0," ",'P_%endringer'!AB55)</f>
        <v>2019</v>
      </c>
      <c r="AC4" s="31">
        <f>IF('P_%endringer'!AC55=0," ",'P_%endringer'!AC55)</f>
        <v>2020</v>
      </c>
      <c r="AD4" s="31">
        <f>IF('P_%endringer'!AD55=0," ",'P_%endringer'!AD55)</f>
        <v>2021</v>
      </c>
    </row>
    <row r="5" spans="2:30" ht="15.95" customHeight="1" x14ac:dyDescent="0.2">
      <c r="B5" s="34" t="str">
        <f>IF('P_%endringer'!B56=0," ",'P_%endringer'!B56)</f>
        <v>Fosenregionen</v>
      </c>
      <c r="C5" s="34" t="str">
        <f>IF('P_%endringer'!C56=0," ",'P_%endringer'!C56)</f>
        <v>Indre Fosen</v>
      </c>
      <c r="D5" s="105">
        <f>IF('P_%endringer'!D56=0," ",'P_%endringer'!D56)</f>
        <v>1</v>
      </c>
      <c r="E5" s="105">
        <f>IF('P_%endringer'!E56=0," ",'P_%endringer'!E56)</f>
        <v>0.9891625181726067</v>
      </c>
      <c r="F5" s="105">
        <f>IF('P_%endringer'!F56=0," ",'P_%endringer'!F56)</f>
        <v>0.98275633287810038</v>
      </c>
      <c r="G5" s="105">
        <f>IF('P_%endringer'!G56=0," ",'P_%endringer'!G56)</f>
        <v>0.96109833032292158</v>
      </c>
      <c r="H5" s="105">
        <f>IF('P_%endringer'!H56=0," ",'P_%endringer'!H56)</f>
        <v>0.9511302260011455</v>
      </c>
      <c r="I5" s="105">
        <f>IF('P_%endringer'!I56=0," ",'P_%endringer'!I56)</f>
        <v>0.87669011850742329</v>
      </c>
      <c r="J5" s="105">
        <f>IF('P_%endringer'!J56=0," ",'P_%endringer'!J56)</f>
        <v>0.83892893960086334</v>
      </c>
      <c r="K5" s="105">
        <f>IF('P_%endringer'!K56=0," ",'P_%endringer'!K56)</f>
        <v>0.83720837922375424</v>
      </c>
      <c r="L5" s="105">
        <f>IF('P_%endringer'!L56=0," ",'P_%endringer'!L56)</f>
        <v>0.85676959337415737</v>
      </c>
      <c r="M5" s="105">
        <f>IF('P_%endringer'!M56=0," ",'P_%endringer'!M56)</f>
        <v>0.86030221595665002</v>
      </c>
      <c r="N5" s="105">
        <f>IF('P_%endringer'!N56=0," ",'P_%endringer'!N56)</f>
        <v>0.85849596898541791</v>
      </c>
      <c r="O5" s="105">
        <f>IF('P_%endringer'!O56=0," ",'P_%endringer'!O56)</f>
        <v>0.84862769284990525</v>
      </c>
      <c r="P5" s="105">
        <f>IF('P_%endringer'!P56=0," ",'P_%endringer'!P56)</f>
        <v>0.88470857747037313</v>
      </c>
      <c r="Q5" s="105">
        <f>IF('P_%endringer'!Q56=0," ",'P_%endringer'!Q56)</f>
        <v>0.86796775188334285</v>
      </c>
      <c r="R5" s="105">
        <f>IF('P_%endringer'!R56=0," ",'P_%endringer'!R56)</f>
        <v>0.83968456760209698</v>
      </c>
      <c r="S5" s="105">
        <f>IF('P_%endringer'!S56=0," ",'P_%endringer'!S56)</f>
        <v>0.84565919203489148</v>
      </c>
      <c r="T5" s="105">
        <f>IF('P_%endringer'!T56=0," ",'P_%endringer'!T56)</f>
        <v>0.81599673994449085</v>
      </c>
      <c r="U5" s="105">
        <f>IF('P_%endringer'!U56=0," ",'P_%endringer'!U56)</f>
        <v>0.83185510374906391</v>
      </c>
      <c r="V5" s="105">
        <f>IF('P_%endringer'!V56=0," ",'P_%endringer'!V56)</f>
        <v>0.8049358562051192</v>
      </c>
      <c r="W5" s="105">
        <f>IF('P_%endringer'!W56=0," ",'P_%endringer'!W56)</f>
        <v>0.78500035243843336</v>
      </c>
      <c r="X5" s="105">
        <f>IF('P_%endringer'!X56=0," ",'P_%endringer'!X56)</f>
        <v>0.80181333979470459</v>
      </c>
      <c r="Y5" s="105">
        <f>IF('P_%endringer'!Y56=0," ",'P_%endringer'!Y56)</f>
        <v>0.81161267016168126</v>
      </c>
      <c r="Z5" s="105">
        <f>IF('P_%endringer'!Z56=0," ",'P_%endringer'!Z56)</f>
        <v>0.79143116436847438</v>
      </c>
      <c r="AA5" s="105">
        <f>IF('P_%endringer'!AA56=0," ",'P_%endringer'!AA56)</f>
        <v>0.80304220450240105</v>
      </c>
      <c r="AB5" s="105">
        <f>IF('P_%endringer'!AB56=0," ",'P_%endringer'!AB56)</f>
        <v>0.79423556103793114</v>
      </c>
      <c r="AC5" s="105">
        <f>IF('P_%endringer'!AC56=0," ",'P_%endringer'!AC56)</f>
        <v>0.84084475087008237</v>
      </c>
      <c r="AD5" s="105">
        <f>IF('P_%endringer'!AD56=0," ",'P_%endringer'!AD56)</f>
        <v>0.88451799638750606</v>
      </c>
    </row>
    <row r="6" spans="2:30" ht="15.95" customHeight="1" x14ac:dyDescent="0.2">
      <c r="B6" s="34" t="str">
        <f>IF('P_%endringer'!B57=0," ",'P_%endringer'!B57)</f>
        <v xml:space="preserve"> </v>
      </c>
      <c r="C6" s="34" t="str">
        <f>IF('P_%endringer'!C57=0," ",'P_%endringer'!C57)</f>
        <v>Osen</v>
      </c>
      <c r="D6" s="105">
        <f>IF('P_%endringer'!D57=0," ",'P_%endringer'!D57)</f>
        <v>1</v>
      </c>
      <c r="E6" s="105">
        <f>IF('P_%endringer'!E57=0," ",'P_%endringer'!E57)</f>
        <v>0.94331144141030077</v>
      </c>
      <c r="F6" s="105">
        <f>IF('P_%endringer'!F57=0," ",'P_%endringer'!F57)</f>
        <v>0.94978983753888702</v>
      </c>
      <c r="G6" s="105">
        <f>IF('P_%endringer'!G57=0," ",'P_%endringer'!G57)</f>
        <v>0.97966125129623227</v>
      </c>
      <c r="H6" s="105">
        <f>IF('P_%endringer'!H57=0," ",'P_%endringer'!H57)</f>
        <v>0.93551987556170058</v>
      </c>
      <c r="I6" s="105">
        <f>IF('P_%endringer'!I57=0," ",'P_%endringer'!I57)</f>
        <v>0.81459903214656071</v>
      </c>
      <c r="J6" s="105">
        <f>IF('P_%endringer'!J57=0," ",'P_%endringer'!J57)</f>
        <v>0.76763601797442105</v>
      </c>
      <c r="K6" s="105">
        <f>IF('P_%endringer'!K57=0," ",'P_%endringer'!K57)</f>
        <v>0.81547182855167644</v>
      </c>
      <c r="L6" s="105">
        <f>IF('P_%endringer'!L57=0," ",'P_%endringer'!L57)</f>
        <v>0.83533598340822679</v>
      </c>
      <c r="M6" s="105">
        <f>IF('P_%endringer'!M57=0," ",'P_%endringer'!M57)</f>
        <v>0.85620463187003115</v>
      </c>
      <c r="N6" s="105">
        <f>IF('P_%endringer'!N57=0," ",'P_%endringer'!N57)</f>
        <v>0.87729001036985832</v>
      </c>
      <c r="O6" s="105">
        <f>IF('P_%endringer'!O57=0," ",'P_%endringer'!O57)</f>
        <v>0.85171102661596954</v>
      </c>
      <c r="P6" s="105">
        <f>IF('P_%endringer'!P57=0," ",'P_%endringer'!P57)</f>
        <v>0.89975803664016596</v>
      </c>
      <c r="Q6" s="105">
        <f>IF('P_%endringer'!Q57=0," ",'P_%endringer'!Q57)</f>
        <v>0.93121327341859661</v>
      </c>
      <c r="R6" s="105">
        <f>IF('P_%endringer'!R57=0," ",'P_%endringer'!R57)</f>
        <v>0.93536121673003803</v>
      </c>
      <c r="S6" s="105">
        <f>IF('P_%endringer'!S57=0," ",'P_%endringer'!S57)</f>
        <v>0.96967265814033876</v>
      </c>
      <c r="T6" s="105">
        <f>IF('P_%endringer'!T57=0," ",'P_%endringer'!T57)</f>
        <v>1.068871759419288</v>
      </c>
      <c r="U6" s="105">
        <f>IF('P_%endringer'!U57=0," ",'P_%endringer'!U57)</f>
        <v>1.1370096785343935</v>
      </c>
      <c r="V6" s="105">
        <f>IF('P_%endringer'!V57=0," ",'P_%endringer'!V57)</f>
        <v>1.1128157621845836</v>
      </c>
      <c r="W6" s="105">
        <f>IF('P_%endringer'!W57=0," ",'P_%endringer'!W57)</f>
        <v>1.172752506049084</v>
      </c>
      <c r="X6" s="105">
        <f>IF('P_%endringer'!X57=0," ",'P_%endringer'!X57)</f>
        <v>1.2496322156930522</v>
      </c>
      <c r="Y6" s="105">
        <f>IF('P_%endringer'!Y57=0," ",'P_%endringer'!Y57)</f>
        <v>1.2842302108537849</v>
      </c>
      <c r="Z6" s="105">
        <f>IF('P_%endringer'!Z57=0," ",'P_%endringer'!Z57)</f>
        <v>1.2198513653646734</v>
      </c>
      <c r="AA6" s="105">
        <f>IF('P_%endringer'!AA57=0," ",'P_%endringer'!AA57)</f>
        <v>1.233922571724853</v>
      </c>
      <c r="AB6" s="105">
        <f>IF('P_%endringer'!AB57=0," ",'P_%endringer'!AB57)</f>
        <v>1.1849198064293121</v>
      </c>
      <c r="AC6" s="105">
        <f>IF('P_%endringer'!AC57=0," ",'P_%endringer'!AC57)</f>
        <v>1.1601679917041134</v>
      </c>
      <c r="AD6" s="105">
        <f>IF('P_%endringer'!AD57=0," ",'P_%endringer'!AD57)</f>
        <v>1.2067673695126166</v>
      </c>
    </row>
    <row r="7" spans="2:30" ht="15.95" customHeight="1" x14ac:dyDescent="0.2">
      <c r="B7" s="34" t="str">
        <f>IF('P_%endringer'!B58=0," ",'P_%endringer'!B58)</f>
        <v xml:space="preserve"> </v>
      </c>
      <c r="C7" s="34" t="str">
        <f>IF('P_%endringer'!C58=0," ",'P_%endringer'!C58)</f>
        <v>Ørland</v>
      </c>
      <c r="D7" s="105">
        <f>IF('P_%endringer'!D58=0," ",'P_%endringer'!D58)</f>
        <v>1</v>
      </c>
      <c r="E7" s="105">
        <f>IF('P_%endringer'!E58=0," ",'P_%endringer'!E58)</f>
        <v>0.99621863183224479</v>
      </c>
      <c r="F7" s="105">
        <f>IF('P_%endringer'!F58=0," ",'P_%endringer'!F58)</f>
        <v>0.99633325148553764</v>
      </c>
      <c r="G7" s="105">
        <f>IF('P_%endringer'!G58=0," ",'P_%endringer'!G58)</f>
        <v>0.98180292687717929</v>
      </c>
      <c r="H7" s="105">
        <f>IF('P_%endringer'!H58=0," ",'P_%endringer'!H58)</f>
        <v>0.97193419437214557</v>
      </c>
      <c r="I7" s="105">
        <f>IF('P_%endringer'!I58=0," ",'P_%endringer'!I58)</f>
        <v>0.91040003928694191</v>
      </c>
      <c r="J7" s="105">
        <f>IF('P_%endringer'!J58=0," ",'P_%endringer'!J58)</f>
        <v>0.85456332563964044</v>
      </c>
      <c r="K7" s="105">
        <f>IF('P_%endringer'!K58=0," ",'P_%endringer'!K58)</f>
        <v>0.85737396257918763</v>
      </c>
      <c r="L7" s="105">
        <f>IF('P_%endringer'!L58=0," ",'P_%endringer'!L58)</f>
        <v>0.89582055689240292</v>
      </c>
      <c r="M7" s="105">
        <f>IF('P_%endringer'!M58=0," ",'P_%endringer'!M58)</f>
        <v>0.87609880665913664</v>
      </c>
      <c r="N7" s="105">
        <f>IF('P_%endringer'!N58=0," ",'P_%endringer'!N58)</f>
        <v>0.86126798605313559</v>
      </c>
      <c r="O7" s="105">
        <f>IF('P_%endringer'!O58=0," ",'P_%endringer'!O58)</f>
        <v>0.84044590679173015</v>
      </c>
      <c r="P7" s="105">
        <f>IF('P_%endringer'!P58=0," ",'P_%endringer'!P58)</f>
        <v>0.83582969110641847</v>
      </c>
      <c r="Q7" s="105">
        <f>IF('P_%endringer'!Q58=0," ",'P_%endringer'!Q58)</f>
        <v>0.80926189657712522</v>
      </c>
      <c r="R7" s="105">
        <f>IF('P_%endringer'!R58=0," ",'P_%endringer'!R58)</f>
        <v>0.76010411039630699</v>
      </c>
      <c r="S7" s="105">
        <f>IF('P_%endringer'!S58=0," ",'P_%endringer'!S58)</f>
        <v>0.7366253007906497</v>
      </c>
      <c r="T7" s="105">
        <f>IF('P_%endringer'!T58=0," ",'P_%endringer'!T58)</f>
        <v>0.68696798114226776</v>
      </c>
      <c r="U7" s="105">
        <f>IF('P_%endringer'!U58=0," ",'P_%endringer'!U58)</f>
        <v>0.70696778470755783</v>
      </c>
      <c r="V7" s="105">
        <f>IF('P_%endringer'!V58=0," ",'P_%endringer'!V58)</f>
        <v>0.70673000049108681</v>
      </c>
      <c r="W7" s="105">
        <f>IF('P_%endringer'!W58=0," ",'P_%endringer'!W58)</f>
        <v>0.69960992977459113</v>
      </c>
      <c r="X7" s="105">
        <f>IF('P_%endringer'!X58=0," ",'P_%endringer'!X58)</f>
        <v>0.71204886313411586</v>
      </c>
      <c r="Y7" s="105">
        <f>IF('P_%endringer'!Y58=0," ",'P_%endringer'!Y58)</f>
        <v>0.70653435151991351</v>
      </c>
      <c r="Z7" s="105">
        <f>IF('P_%endringer'!Z58=0," ",'P_%endringer'!Z58)</f>
        <v>0.67704346117959047</v>
      </c>
      <c r="AA7" s="105">
        <f>IF('P_%endringer'!AA58=0," ",'P_%endringer'!AA58)</f>
        <v>0.66655183420910469</v>
      </c>
      <c r="AB7" s="105">
        <f>IF('P_%endringer'!AB58=0," ",'P_%endringer'!AB58)</f>
        <v>0.65518513971418746</v>
      </c>
      <c r="AC7" s="105">
        <f>IF('P_%endringer'!AC58=0," ",'P_%endringer'!AC58)</f>
        <v>0.68521563620291703</v>
      </c>
      <c r="AD7" s="105">
        <f>IF('P_%endringer'!AD58=0," ",'P_%endringer'!AD58)</f>
        <v>0.67082301232627806</v>
      </c>
    </row>
    <row r="8" spans="2:30" ht="15.95" customHeight="1" x14ac:dyDescent="0.2">
      <c r="B8" s="34" t="str">
        <f>IF('P_%endringer'!B59=0," ",'P_%endringer'!B59)</f>
        <v xml:space="preserve"> </v>
      </c>
      <c r="C8" s="34" t="str">
        <f>IF('P_%endringer'!C59=0," ",'P_%endringer'!C59)</f>
        <v>Åfjord</v>
      </c>
      <c r="D8" s="105">
        <f>IF('P_%endringer'!D59=0," ",'P_%endringer'!D59)</f>
        <v>1</v>
      </c>
      <c r="E8" s="105">
        <f>IF('P_%endringer'!E59=0," ",'P_%endringer'!E59)</f>
        <v>0.96550017674089783</v>
      </c>
      <c r="F8" s="105">
        <f>IF('P_%endringer'!F59=0," ",'P_%endringer'!F59)</f>
        <v>0.94428695652173911</v>
      </c>
      <c r="G8" s="105">
        <f>IF('P_%endringer'!G59=0," ",'P_%endringer'!G59)</f>
        <v>0.93178020501944159</v>
      </c>
      <c r="H8" s="105">
        <f>IF('P_%endringer'!H59=0," ",'P_%endringer'!H59)</f>
        <v>0.93322813715093667</v>
      </c>
      <c r="I8" s="105">
        <f>IF('P_%endringer'!I59=0," ",'P_%endringer'!I59)</f>
        <v>0.8834824319547544</v>
      </c>
      <c r="J8" s="105">
        <f>IF('P_%endringer'!J59=0," ",'P_%endringer'!J59)</f>
        <v>0.84273927182750075</v>
      </c>
      <c r="K8" s="105">
        <f>IF('P_%endringer'!K59=0," ",'P_%endringer'!K59)</f>
        <v>0.85322940968540117</v>
      </c>
      <c r="L8" s="105">
        <f>IF('P_%endringer'!L59=0," ",'P_%endringer'!L59)</f>
        <v>0.85478557794273591</v>
      </c>
      <c r="M8" s="105">
        <f>IF('P_%endringer'!M59=0," ",'P_%endringer'!M59)</f>
        <v>0.86193001060445384</v>
      </c>
      <c r="N8" s="105">
        <f>IF('P_%endringer'!N59=0," ",'P_%endringer'!N59)</f>
        <v>0.88066454577589259</v>
      </c>
      <c r="O8" s="105">
        <f>IF('P_%endringer'!O59=0," ",'P_%endringer'!O59)</f>
        <v>0.89501590668080588</v>
      </c>
      <c r="P8" s="105">
        <f>IF('P_%endringer'!P59=0," ",'P_%endringer'!P59)</f>
        <v>0.96479321314952282</v>
      </c>
      <c r="Q8" s="105">
        <f>IF('P_%endringer'!Q59=0," ",'P_%endringer'!Q59)</f>
        <v>0.94252386002120891</v>
      </c>
      <c r="R8" s="105">
        <f>IF('P_%endringer'!R59=0," ",'P_%endringer'!R59)</f>
        <v>0.95362318840579707</v>
      </c>
      <c r="S8" s="105">
        <f>IF('P_%endringer'!S59=0," ",'P_%endringer'!S59)</f>
        <v>0.97426949452103218</v>
      </c>
      <c r="T8" s="105">
        <f>IF('P_%endringer'!T59=0," ",'P_%endringer'!T59)</f>
        <v>0.95979399080947336</v>
      </c>
      <c r="U8" s="105">
        <f>IF('P_%endringer'!U59=0," ",'P_%endringer'!U59)</f>
        <v>1.00734344291269</v>
      </c>
      <c r="V8" s="105">
        <f>IF('P_%endringer'!V59=0," ",'P_%endringer'!V59)</f>
        <v>1.0092053729232946</v>
      </c>
      <c r="W8" s="105">
        <f>IF('P_%endringer'!W59=0," ",'P_%endringer'!W59)</f>
        <v>1.0022838458819372</v>
      </c>
      <c r="X8" s="105">
        <f>IF('P_%endringer'!X59=0," ",'P_%endringer'!X59)</f>
        <v>1.0344739483916578</v>
      </c>
      <c r="Y8" s="105">
        <f>IF('P_%endringer'!Y59=0," ",'P_%endringer'!Y59)</f>
        <v>1.0209315659243547</v>
      </c>
      <c r="Z8" s="105">
        <f>IF('P_%endringer'!Z59=0," ",'P_%endringer'!Z59)</f>
        <v>1.0124554259455638</v>
      </c>
      <c r="AA8" s="105">
        <f>IF('P_%endringer'!AA59=0," ",'P_%endringer'!AA59)</f>
        <v>1.0405569459172852</v>
      </c>
      <c r="AB8" s="105">
        <f>IF('P_%endringer'!AB59=0," ",'P_%endringer'!AB59)</f>
        <v>1.0197049840933192</v>
      </c>
      <c r="AC8" s="105">
        <f>IF('P_%endringer'!AC59=0," ",'P_%endringer'!AC59)</f>
        <v>1.0261076705549663</v>
      </c>
      <c r="AD8" s="105">
        <f>IF('P_%endringer'!AD59=0," ",'P_%endringer'!AD59)</f>
        <v>1.0613233651466949</v>
      </c>
    </row>
    <row r="9" spans="2:30" ht="15.95" customHeight="1" x14ac:dyDescent="0.2">
      <c r="B9" s="34" t="str">
        <f>IF('P_%endringer'!B60=0," ",'P_%endringer'!B60)</f>
        <v>Inn-Trøndelag</v>
      </c>
      <c r="C9" s="34" t="str">
        <f>IF('P_%endringer'!C60=0," ",'P_%endringer'!C60)</f>
        <v>Inderøy</v>
      </c>
      <c r="D9" s="105">
        <f>IF('P_%endringer'!D60=0," ",'P_%endringer'!D60)</f>
        <v>1</v>
      </c>
      <c r="E9" s="105">
        <f>IF('P_%endringer'!E60=0," ",'P_%endringer'!E60)</f>
        <v>0.99340659340659343</v>
      </c>
      <c r="F9" s="105">
        <f>IF('P_%endringer'!F60=0," ",'P_%endringer'!F60)</f>
        <v>1.0051512087912089</v>
      </c>
      <c r="G9" s="105">
        <f>IF('P_%endringer'!G60=0," ",'P_%endringer'!G60)</f>
        <v>0.99812386813186815</v>
      </c>
      <c r="H9" s="105">
        <f>IF('P_%endringer'!H60=0," ",'P_%endringer'!H60)</f>
        <v>0.97446813186813175</v>
      </c>
      <c r="I9" s="105">
        <f>IF('P_%endringer'!I60=0," ",'P_%endringer'!I60)</f>
        <v>0.93701608791208779</v>
      </c>
      <c r="J9" s="105">
        <f>IF('P_%endringer'!J60=0," ",'P_%endringer'!J60)</f>
        <v>0.92027621978021978</v>
      </c>
      <c r="K9" s="105">
        <f>IF('P_%endringer'!K60=0," ",'P_%endringer'!K60)</f>
        <v>0.9108322637362638</v>
      </c>
      <c r="L9" s="105">
        <f>IF('P_%endringer'!L60=0," ",'P_%endringer'!L60)</f>
        <v>0.90935753846153833</v>
      </c>
      <c r="M9" s="105">
        <f>IF('P_%endringer'!M60=0," ",'P_%endringer'!M60)</f>
        <v>0.9152527472527473</v>
      </c>
      <c r="N9" s="105">
        <f>IF('P_%endringer'!N60=0," ",'P_%endringer'!N60)</f>
        <v>0.91068131868131863</v>
      </c>
      <c r="O9" s="105">
        <f>IF('P_%endringer'!O60=0," ",'P_%endringer'!O60)</f>
        <v>0.9079560439560439</v>
      </c>
      <c r="P9" s="105">
        <f>IF('P_%endringer'!P60=0," ",'P_%endringer'!P60)</f>
        <v>0.9673846153846154</v>
      </c>
      <c r="Q9" s="105">
        <f>IF('P_%endringer'!Q60=0," ",'P_%endringer'!Q60)</f>
        <v>0.97951648351648357</v>
      </c>
      <c r="R9" s="105">
        <f>IF('P_%endringer'!R60=0," ",'P_%endringer'!R60)</f>
        <v>0.95331868131868136</v>
      </c>
      <c r="S9" s="105">
        <f>IF('P_%endringer'!S60=0," ",'P_%endringer'!S60)</f>
        <v>0.96709846153846146</v>
      </c>
      <c r="T9" s="105">
        <f>IF('P_%endringer'!T60=0," ",'P_%endringer'!T60)</f>
        <v>0.95920219780219773</v>
      </c>
      <c r="U9" s="105">
        <f>IF('P_%endringer'!U60=0," ",'P_%endringer'!U60)</f>
        <v>1.0114670769230769</v>
      </c>
      <c r="V9" s="105">
        <f>IF('P_%endringer'!V60=0," ",'P_%endringer'!V60)</f>
        <v>0.99410505494505497</v>
      </c>
      <c r="W9" s="105">
        <f>IF('P_%endringer'!W60=0," ",'P_%endringer'!W60)</f>
        <v>0.96285494505494507</v>
      </c>
      <c r="X9" s="105">
        <f>IF('P_%endringer'!X60=0," ",'P_%endringer'!X60)</f>
        <v>1.0232469450549451</v>
      </c>
      <c r="Y9" s="105">
        <f>IF('P_%endringer'!Y60=0," ",'P_%endringer'!Y60)</f>
        <v>1.011716043956044</v>
      </c>
      <c r="Z9" s="105">
        <f>IF('P_%endringer'!Z60=0," ",'P_%endringer'!Z60)</f>
        <v>1.0032046593406594</v>
      </c>
      <c r="AA9" s="105">
        <f>IF('P_%endringer'!AA60=0," ",'P_%endringer'!AA60)</f>
        <v>0.9971153406593406</v>
      </c>
      <c r="AB9" s="105">
        <f>IF('P_%endringer'!AB60=0," ",'P_%endringer'!AB60)</f>
        <v>0.99962857142857142</v>
      </c>
      <c r="AC9" s="105">
        <f>IF('P_%endringer'!AC60=0," ",'P_%endringer'!AC60)</f>
        <v>0.97149002197802203</v>
      </c>
      <c r="AD9" s="105">
        <f>IF('P_%endringer'!AD60=0," ",'P_%endringer'!AD60)</f>
        <v>1.0498101978021979</v>
      </c>
    </row>
    <row r="10" spans="2:30" ht="15.95" customHeight="1" x14ac:dyDescent="0.2">
      <c r="B10" s="34" t="str">
        <f>IF('P_%endringer'!B61=0," ",'P_%endringer'!B61)</f>
        <v xml:space="preserve"> </v>
      </c>
      <c r="C10" s="34" t="str">
        <f>IF('P_%endringer'!C61=0," ",'P_%endringer'!C61)</f>
        <v>Levanger</v>
      </c>
      <c r="D10" s="105">
        <f>IF('P_%endringer'!D61=0," ",'P_%endringer'!D61)</f>
        <v>1</v>
      </c>
      <c r="E10" s="105">
        <f>IF('P_%endringer'!E61=0," ",'P_%endringer'!E61)</f>
        <v>1.0041501182560579</v>
      </c>
      <c r="F10" s="105">
        <f>IF('P_%endringer'!F61=0," ",'P_%endringer'!F61)</f>
        <v>1.0140143246017224</v>
      </c>
      <c r="G10" s="105">
        <f>IF('P_%endringer'!G61=0," ",'P_%endringer'!G61)</f>
        <v>1.0215844080503369</v>
      </c>
      <c r="H10" s="105">
        <f>IF('P_%endringer'!H61=0," ",'P_%endringer'!H61)</f>
        <v>1.0189737159177117</v>
      </c>
      <c r="I10" s="105">
        <f>IF('P_%endringer'!I61=0," ",'P_%endringer'!I61)</f>
        <v>0.96777580436431787</v>
      </c>
      <c r="J10" s="105">
        <f>IF('P_%endringer'!J61=0," ",'P_%endringer'!J61)</f>
        <v>0.94333986344772192</v>
      </c>
      <c r="K10" s="105">
        <f>IF('P_%endringer'!K61=0," ",'P_%endringer'!K61)</f>
        <v>0.98091789013342845</v>
      </c>
      <c r="L10" s="105">
        <f>IF('P_%endringer'!L61=0," ",'P_%endringer'!L61)</f>
        <v>0.97499330626087732</v>
      </c>
      <c r="M10" s="105">
        <f>IF('P_%endringer'!M61=0," ",'P_%endringer'!M61)</f>
        <v>0.97795528582266056</v>
      </c>
      <c r="N10" s="105">
        <f>IF('P_%endringer'!N61=0," ",'P_%endringer'!N61)</f>
        <v>0.98366727654067565</v>
      </c>
      <c r="O10" s="105">
        <f>IF('P_%endringer'!O61=0," ",'P_%endringer'!O61)</f>
        <v>0.9916105136329153</v>
      </c>
      <c r="P10" s="105">
        <f>IF('P_%endringer'!P61=0," ",'P_%endringer'!P61)</f>
        <v>1.0565397831228525</v>
      </c>
      <c r="Q10" s="105">
        <f>IF('P_%endringer'!Q61=0," ",'P_%endringer'!Q61)</f>
        <v>1.0629657726806194</v>
      </c>
      <c r="R10" s="105">
        <f>IF('P_%endringer'!R61=0," ",'P_%endringer'!R61)</f>
        <v>1.0202150921504753</v>
      </c>
      <c r="S10" s="105">
        <f>IF('P_%endringer'!S61=0," ",'P_%endringer'!S61)</f>
        <v>1.0379630505600428</v>
      </c>
      <c r="T10" s="105">
        <f>IF('P_%endringer'!T61=0," ",'P_%endringer'!T61)</f>
        <v>1.0555437101164711</v>
      </c>
      <c r="U10" s="105">
        <f>IF('P_%endringer'!U61=0," ",'P_%endringer'!U61)</f>
        <v>1.1011461912624392</v>
      </c>
      <c r="V10" s="105">
        <f>IF('P_%endringer'!V61=0," ",'P_%endringer'!V61)</f>
        <v>1.103040876433576</v>
      </c>
      <c r="W10" s="105">
        <f>IF('P_%endringer'!W61=0," ",'P_%endringer'!W61)</f>
        <v>1.1048751840778259</v>
      </c>
      <c r="X10" s="105">
        <f>IF('P_%endringer'!X61=0," ",'P_%endringer'!X61)</f>
        <v>1.1041416841447633</v>
      </c>
      <c r="Y10" s="105">
        <f>IF('P_%endringer'!Y61=0," ",'P_%endringer'!Y61)</f>
        <v>1.0784924806997187</v>
      </c>
      <c r="Z10" s="105">
        <f>IF('P_%endringer'!Z61=0," ",'P_%endringer'!Z61)</f>
        <v>1.0607564817707171</v>
      </c>
      <c r="AA10" s="105">
        <f>IF('P_%endringer'!AA61=0," ",'P_%endringer'!AA61)</f>
        <v>1.0915447364898032</v>
      </c>
      <c r="AB10" s="105">
        <f>IF('P_%endringer'!AB61=0," ",'P_%endringer'!AB61)</f>
        <v>1.0896803070195011</v>
      </c>
      <c r="AC10" s="105">
        <f>IF('P_%endringer'!AC61=0," ",'P_%endringer'!AC61)</f>
        <v>1.0836001160248114</v>
      </c>
      <c r="AD10" s="105">
        <f>IF('P_%endringer'!AD61=0," ",'P_%endringer'!AD61)</f>
        <v>1.1023596769155248</v>
      </c>
    </row>
    <row r="11" spans="2:30" ht="15.95" customHeight="1" x14ac:dyDescent="0.2">
      <c r="B11" s="34" t="str">
        <f>IF('P_%endringer'!B62=0," ",'P_%endringer'!B62)</f>
        <v xml:space="preserve"> </v>
      </c>
      <c r="C11" s="34" t="str">
        <f>IF('P_%endringer'!C62=0," ",'P_%endringer'!C62)</f>
        <v>Snåsa</v>
      </c>
      <c r="D11" s="105">
        <f>IF('P_%endringer'!D62=0," ",'P_%endringer'!D62)</f>
        <v>1</v>
      </c>
      <c r="E11" s="105">
        <f>IF('P_%endringer'!E62=0," ",'P_%endringer'!E62)</f>
        <v>0.99169139465875367</v>
      </c>
      <c r="F11" s="105">
        <f>IF('P_%endringer'!F62=0," ",'P_%endringer'!F62)</f>
        <v>1.020639287833828</v>
      </c>
      <c r="G11" s="105">
        <f>IF('P_%endringer'!G62=0," ",'P_%endringer'!G62)</f>
        <v>1.0226607715133531</v>
      </c>
      <c r="H11" s="105">
        <f>IF('P_%endringer'!H62=0," ",'P_%endringer'!H62)</f>
        <v>1.0061324629080117</v>
      </c>
      <c r="I11" s="105">
        <f>IF('P_%endringer'!I62=0," ",'P_%endringer'!I62)</f>
        <v>0.97196308605341242</v>
      </c>
      <c r="J11" s="105">
        <f>IF('P_%endringer'!J62=0," ",'P_%endringer'!J62)</f>
        <v>0.94745673590504453</v>
      </c>
      <c r="K11" s="105">
        <f>IF('P_%endringer'!K62=0," ",'P_%endringer'!K62)</f>
        <v>0.9761186943620177</v>
      </c>
      <c r="L11" s="105">
        <f>IF('P_%endringer'!L62=0," ",'P_%endringer'!L62)</f>
        <v>0.99130575667655785</v>
      </c>
      <c r="M11" s="105">
        <f>IF('P_%endringer'!M62=0," ",'P_%endringer'!M62)</f>
        <v>0.97151335311572695</v>
      </c>
      <c r="N11" s="105">
        <f>IF('P_%endringer'!N62=0," ",'P_%endringer'!N62)</f>
        <v>0.9761424332344214</v>
      </c>
      <c r="O11" s="105">
        <f>IF('P_%endringer'!O62=0," ",'P_%endringer'!O62)</f>
        <v>0.98350148367952517</v>
      </c>
      <c r="P11" s="105">
        <f>IF('P_%endringer'!P62=0," ",'P_%endringer'!P62)</f>
        <v>1.0357270029673591</v>
      </c>
      <c r="Q11" s="105">
        <f>IF('P_%endringer'!Q62=0," ",'P_%endringer'!Q62)</f>
        <v>0.97531157270029678</v>
      </c>
      <c r="R11" s="105">
        <f>IF('P_%endringer'!R62=0," ",'P_%endringer'!R62)</f>
        <v>0.97127596439169139</v>
      </c>
      <c r="S11" s="105">
        <f>IF('P_%endringer'!S62=0," ",'P_%endringer'!S62)</f>
        <v>0.9729952522255193</v>
      </c>
      <c r="T11" s="105">
        <f>IF('P_%endringer'!T62=0," ",'P_%endringer'!T62)</f>
        <v>0.97921721068249268</v>
      </c>
      <c r="U11" s="105">
        <f>IF('P_%endringer'!U62=0," ",'P_%endringer'!U62)</f>
        <v>1.019113115727003</v>
      </c>
      <c r="V11" s="105">
        <f>IF('P_%endringer'!V62=0," ",'P_%endringer'!V62)</f>
        <v>0.99673127596439159</v>
      </c>
      <c r="W11" s="105">
        <f>IF('P_%endringer'!W62=0," ",'P_%endringer'!W62)</f>
        <v>0.93745982195845701</v>
      </c>
      <c r="X11" s="105">
        <f>IF('P_%endringer'!X62=0," ",'P_%endringer'!X62)</f>
        <v>0.96020973293768541</v>
      </c>
      <c r="Y11" s="105">
        <f>IF('P_%endringer'!Y62=0," ",'P_%endringer'!Y62)</f>
        <v>0.95613008902077146</v>
      </c>
      <c r="Z11" s="105">
        <f>IF('P_%endringer'!Z62=0," ",'P_%endringer'!Z62)</f>
        <v>0.9380128189910979</v>
      </c>
      <c r="AA11" s="105">
        <f>IF('P_%endringer'!AA62=0," ",'P_%endringer'!AA62)</f>
        <v>0.96856415430267062</v>
      </c>
      <c r="AB11" s="105">
        <f>IF('P_%endringer'!AB62=0," ",'P_%endringer'!AB62)</f>
        <v>0.98010587537091987</v>
      </c>
      <c r="AC11" s="105">
        <f>IF('P_%endringer'!AC62=0," ",'P_%endringer'!AC62)</f>
        <v>0.95241578635014834</v>
      </c>
      <c r="AD11" s="105">
        <f>IF('P_%endringer'!AD62=0," ",'P_%endringer'!AD62)</f>
        <v>0.96410991097922849</v>
      </c>
    </row>
    <row r="12" spans="2:30" ht="15.95" customHeight="1" x14ac:dyDescent="0.2">
      <c r="B12" s="34" t="str">
        <f>IF('P_%endringer'!B63=0," ",'P_%endringer'!B63)</f>
        <v xml:space="preserve"> </v>
      </c>
      <c r="C12" s="34" t="str">
        <f>IF('P_%endringer'!C63=0," ",'P_%endringer'!C63)</f>
        <v>Steinkjer</v>
      </c>
      <c r="D12" s="105">
        <f>IF('P_%endringer'!D63=0," ",'P_%endringer'!D63)</f>
        <v>1</v>
      </c>
      <c r="E12" s="105">
        <f>IF('P_%endringer'!E63=0," ",'P_%endringer'!E63)</f>
        <v>0.98798832828125438</v>
      </c>
      <c r="F12" s="105">
        <f>IF('P_%endringer'!F63=0," ",'P_%endringer'!F63)</f>
        <v>0.9964939233406046</v>
      </c>
      <c r="G12" s="105">
        <f>IF('P_%endringer'!G63=0," ",'P_%endringer'!G63)</f>
        <v>1.0056036431626958</v>
      </c>
      <c r="H12" s="105">
        <f>IF('P_%endringer'!H63=0," ",'P_%endringer'!H63)</f>
        <v>0.98106926541828388</v>
      </c>
      <c r="I12" s="105">
        <f>IF('P_%endringer'!I63=0," ",'P_%endringer'!I63)</f>
        <v>0.93452851355562472</v>
      </c>
      <c r="J12" s="105">
        <f>IF('P_%endringer'!J63=0," ",'P_%endringer'!J63)</f>
        <v>0.9068013824754243</v>
      </c>
      <c r="K12" s="105">
        <f>IF('P_%endringer'!K63=0," ",'P_%endringer'!K63)</f>
        <v>0.92684866426810952</v>
      </c>
      <c r="L12" s="105">
        <f>IF('P_%endringer'!L63=0," ",'P_%endringer'!L63)</f>
        <v>0.94669982152468912</v>
      </c>
      <c r="M12" s="105">
        <f>IF('P_%endringer'!M63=0," ",'P_%endringer'!M63)</f>
        <v>0.96288846709538511</v>
      </c>
      <c r="N12" s="105">
        <f>IF('P_%endringer'!N63=0," ",'P_%endringer'!N63)</f>
        <v>0.96294512592424719</v>
      </c>
      <c r="O12" s="105">
        <f>IF('P_%endringer'!O63=0," ",'P_%endringer'!O63)</f>
        <v>0.95382305447746396</v>
      </c>
      <c r="P12" s="105">
        <f>IF('P_%endringer'!P63=0," ",'P_%endringer'!P63)</f>
        <v>1.0056942123006318</v>
      </c>
      <c r="Q12" s="105">
        <f>IF('P_%endringer'!Q63=0," ",'P_%endringer'!Q63)</f>
        <v>0.9661746791693816</v>
      </c>
      <c r="R12" s="105">
        <f>IF('P_%endringer'!R63=0," ",'P_%endringer'!R63)</f>
        <v>0.95676931357828832</v>
      </c>
      <c r="S12" s="105">
        <f>IF('P_%endringer'!S63=0," ",'P_%endringer'!S63)</f>
        <v>0.96725204680019261</v>
      </c>
      <c r="T12" s="105">
        <f>IF('P_%endringer'!T63=0," ",'P_%endringer'!T63)</f>
        <v>0.94977580101419301</v>
      </c>
      <c r="U12" s="105">
        <f>IF('P_%endringer'!U63=0," ",'P_%endringer'!U63)</f>
        <v>0.98444964446584904</v>
      </c>
      <c r="V12" s="105">
        <f>IF('P_%endringer'!V63=0," ",'P_%endringer'!V63)</f>
        <v>0.96366494801552449</v>
      </c>
      <c r="W12" s="105">
        <f>IF('P_%endringer'!W63=0," ",'P_%endringer'!W63)</f>
        <v>0.92764956514348851</v>
      </c>
      <c r="X12" s="105">
        <f>IF('P_%endringer'!X63=0," ",'P_%endringer'!X63)</f>
        <v>0.93052865520269701</v>
      </c>
      <c r="Y12" s="105">
        <f>IF('P_%endringer'!Y63=0," ",'P_%endringer'!Y63)</f>
        <v>0.93040661208532827</v>
      </c>
      <c r="Z12" s="105">
        <f>IF('P_%endringer'!Z63=0," ",'P_%endringer'!Z63)</f>
        <v>0.89154936400464602</v>
      </c>
      <c r="AA12" s="105">
        <f>IF('P_%endringer'!AA63=0," ",'P_%endringer'!AA63)</f>
        <v>0.91938108728292589</v>
      </c>
      <c r="AB12" s="105">
        <f>IF('P_%endringer'!AB63=0," ",'P_%endringer'!AB63)</f>
        <v>0.89143321340547899</v>
      </c>
      <c r="AC12" s="105">
        <f>IF('P_%endringer'!AC63=0," ",'P_%endringer'!AC63)</f>
        <v>0.85982172299498572</v>
      </c>
      <c r="AD12" s="105">
        <f>IF('P_%endringer'!AD63=0," ",'P_%endringer'!AD63)</f>
        <v>0.88545165585427354</v>
      </c>
    </row>
    <row r="13" spans="2:30" ht="15.95" customHeight="1" x14ac:dyDescent="0.2">
      <c r="B13" s="34" t="str">
        <f>IF('P_%endringer'!B64=0," ",'P_%endringer'!B64)</f>
        <v xml:space="preserve"> </v>
      </c>
      <c r="C13" s="34" t="str">
        <f>IF('P_%endringer'!C64=0," ",'P_%endringer'!C64)</f>
        <v>Verdal</v>
      </c>
      <c r="D13" s="105">
        <f>IF('P_%endringer'!D64=0," ",'P_%endringer'!D64)</f>
        <v>1</v>
      </c>
      <c r="E13" s="105">
        <f>IF('P_%endringer'!E64=0," ",'P_%endringer'!E64)</f>
        <v>0.98712624584717612</v>
      </c>
      <c r="F13" s="105">
        <f>IF('P_%endringer'!F64=0," ",'P_%endringer'!F64)</f>
        <v>1.0175121025154248</v>
      </c>
      <c r="G13" s="105">
        <f>IF('P_%endringer'!G64=0," ",'P_%endringer'!G64)</f>
        <v>1.0034652942572377</v>
      </c>
      <c r="H13" s="105">
        <f>IF('P_%endringer'!H64=0," ",'P_%endringer'!H64)</f>
        <v>0.98230802088277169</v>
      </c>
      <c r="I13" s="105">
        <f>IF('P_%endringer'!I64=0," ",'P_%endringer'!I64)</f>
        <v>0.8990860821072616</v>
      </c>
      <c r="J13" s="105">
        <f>IF('P_%endringer'!J64=0," ",'P_%endringer'!J64)</f>
        <v>0.85553802800189849</v>
      </c>
      <c r="K13" s="105">
        <f>IF('P_%endringer'!K64=0," ",'P_%endringer'!K64)</f>
        <v>0.86045164926435691</v>
      </c>
      <c r="L13" s="105">
        <f>IF('P_%endringer'!L64=0," ",'P_%endringer'!L64)</f>
        <v>0.85698202420503089</v>
      </c>
      <c r="M13" s="105">
        <f>IF('P_%endringer'!M64=0," ",'P_%endringer'!M64)</f>
        <v>0.83525154247745614</v>
      </c>
      <c r="N13" s="105">
        <f>IF('P_%endringer'!N64=0," ",'P_%endringer'!N64)</f>
        <v>0.83210726150925485</v>
      </c>
      <c r="O13" s="105">
        <f>IF('P_%endringer'!O64=0," ",'P_%endringer'!O64)</f>
        <v>0.81448742287612719</v>
      </c>
      <c r="P13" s="105">
        <f>IF('P_%endringer'!P64=0," ",'P_%endringer'!P64)</f>
        <v>0.85085429520645472</v>
      </c>
      <c r="Q13" s="105">
        <f>IF('P_%endringer'!Q64=0," ",'P_%endringer'!Q64)</f>
        <v>0.81626720455624113</v>
      </c>
      <c r="R13" s="105">
        <f>IF('P_%endringer'!R64=0," ",'P_%endringer'!R64)</f>
        <v>0.74774560987185568</v>
      </c>
      <c r="S13" s="105">
        <f>IF('P_%endringer'!S64=0," ",'P_%endringer'!S64)</f>
        <v>0.73225901756051259</v>
      </c>
      <c r="T13" s="105">
        <f>IF('P_%endringer'!T64=0," ",'P_%endringer'!T64)</f>
        <v>0.72196209065021355</v>
      </c>
      <c r="U13" s="105">
        <f>IF('P_%endringer'!U64=0," ",'P_%endringer'!U64)</f>
        <v>0.78424875415282391</v>
      </c>
      <c r="V13" s="105">
        <f>IF('P_%endringer'!V64=0," ",'P_%endringer'!V64)</f>
        <v>0.74085892263882291</v>
      </c>
      <c r="W13" s="105">
        <f>IF('P_%endringer'!W64=0," ",'P_%endringer'!W64)</f>
        <v>0.74093954674893214</v>
      </c>
      <c r="X13" s="105">
        <f>IF('P_%endringer'!X64=0," ",'P_%endringer'!X64)</f>
        <v>0.77147354057902229</v>
      </c>
      <c r="Y13" s="105">
        <f>IF('P_%endringer'!Y64=0," ",'P_%endringer'!Y64)</f>
        <v>0.77323866872330327</v>
      </c>
      <c r="Z13" s="105">
        <f>IF('P_%endringer'!Z64=0," ",'P_%endringer'!Z64)</f>
        <v>0.76730505457997145</v>
      </c>
      <c r="AA13" s="105">
        <f>IF('P_%endringer'!AA64=0," ",'P_%endringer'!AA64)</f>
        <v>0.78791676554342671</v>
      </c>
      <c r="AB13" s="105">
        <f>IF('P_%endringer'!AB64=0," ",'P_%endringer'!AB64)</f>
        <v>0.77059800664451827</v>
      </c>
      <c r="AC13" s="105">
        <f>IF('P_%endringer'!AC64=0," ",'P_%endringer'!AC64)</f>
        <v>0.77912327954437588</v>
      </c>
      <c r="AD13" s="105">
        <f>IF('P_%endringer'!AD64=0," ",'P_%endringer'!AD64)</f>
        <v>0.79845283578547699</v>
      </c>
    </row>
    <row r="14" spans="2:30" ht="15.95" customHeight="1" x14ac:dyDescent="0.2">
      <c r="B14" s="34" t="str">
        <f>IF('P_%endringer'!B65=0," ",'P_%endringer'!B65)</f>
        <v>Namdalsregionen</v>
      </c>
      <c r="C14" s="34" t="str">
        <f>IF('P_%endringer'!C65=0," ",'P_%endringer'!C65)</f>
        <v>Flatanger</v>
      </c>
      <c r="D14" s="105">
        <f>IF('P_%endringer'!D65=0," ",'P_%endringer'!D65)</f>
        <v>1</v>
      </c>
      <c r="E14" s="105">
        <f>IF('P_%endringer'!E65=0," ",'P_%endringer'!E65)</f>
        <v>0.98287220026350464</v>
      </c>
      <c r="F14" s="105">
        <f>IF('P_%endringer'!F65=0," ",'P_%endringer'!F65)</f>
        <v>0.98695718050065873</v>
      </c>
      <c r="G14" s="105">
        <f>IF('P_%endringer'!G65=0," ",'P_%endringer'!G65)</f>
        <v>0.98255270092226621</v>
      </c>
      <c r="H14" s="105">
        <f>IF('P_%endringer'!H65=0," ",'P_%endringer'!H65)</f>
        <v>0.98508959156785247</v>
      </c>
      <c r="I14" s="105">
        <f>IF('P_%endringer'!I65=0," ",'P_%endringer'!I65)</f>
        <v>0.98249011857707513</v>
      </c>
      <c r="J14" s="105">
        <f>IF('P_%endringer'!J65=0," ",'P_%endringer'!J65)</f>
        <v>0.96187747035573135</v>
      </c>
      <c r="K14" s="105">
        <f>IF('P_%endringer'!K65=0," ",'P_%endringer'!K65)</f>
        <v>0.94336429512516473</v>
      </c>
      <c r="L14" s="105">
        <f>IF('P_%endringer'!L65=0," ",'P_%endringer'!L65)</f>
        <v>0.88528853754940706</v>
      </c>
      <c r="M14" s="105">
        <f>IF('P_%endringer'!M65=0," ",'P_%endringer'!M65)</f>
        <v>0.85902503293807642</v>
      </c>
      <c r="N14" s="105">
        <f>IF('P_%endringer'!N65=0," ",'P_%endringer'!N65)</f>
        <v>0.83267457180500659</v>
      </c>
      <c r="O14" s="105">
        <f>IF('P_%endringer'!O65=0," ",'P_%endringer'!O65)</f>
        <v>0.79183135704874841</v>
      </c>
      <c r="P14" s="105">
        <f>IF('P_%endringer'!P65=0," ",'P_%endringer'!P65)</f>
        <v>0.7108036890645586</v>
      </c>
      <c r="Q14" s="105">
        <f>IF('P_%endringer'!Q65=0," ",'P_%endringer'!Q65)</f>
        <v>0.64031620553359681</v>
      </c>
      <c r="R14" s="105">
        <f>IF('P_%endringer'!R65=0," ",'P_%endringer'!R65)</f>
        <v>0.65019762845849804</v>
      </c>
      <c r="S14" s="105">
        <f>IF('P_%endringer'!S65=0," ",'P_%endringer'!S65)</f>
        <v>0.70276086956521733</v>
      </c>
      <c r="T14" s="105">
        <f>IF('P_%endringer'!T65=0," ",'P_%endringer'!T65)</f>
        <v>0.70693610013175223</v>
      </c>
      <c r="U14" s="105">
        <f>IF('P_%endringer'!U65=0," ",'P_%endringer'!U65)</f>
        <v>0.76644631093544136</v>
      </c>
      <c r="V14" s="105">
        <f>IF('P_%endringer'!V65=0," ",'P_%endringer'!V65)</f>
        <v>0.73236956521739138</v>
      </c>
      <c r="W14" s="105">
        <f>IF('P_%endringer'!W65=0," ",'P_%endringer'!W65)</f>
        <v>0.74635935441370227</v>
      </c>
      <c r="X14" s="105">
        <f>IF('P_%endringer'!X65=0," ",'P_%endringer'!X65)</f>
        <v>0.701913372859025</v>
      </c>
      <c r="Y14" s="105">
        <f>IF('P_%endringer'!Y65=0," ",'P_%endringer'!Y65)</f>
        <v>0.64402470355731223</v>
      </c>
      <c r="Z14" s="105">
        <f>IF('P_%endringer'!Z65=0," ",'P_%endringer'!Z65)</f>
        <v>0.63419762845849803</v>
      </c>
      <c r="AA14" s="105">
        <f>IF('P_%endringer'!AA65=0," ",'P_%endringer'!AA65)</f>
        <v>0.63132641633728592</v>
      </c>
      <c r="AB14" s="105">
        <f>IF('P_%endringer'!AB65=0," ",'P_%endringer'!AB65)</f>
        <v>0.6202845849802372</v>
      </c>
      <c r="AC14" s="105">
        <f>IF('P_%endringer'!AC65=0," ",'P_%endringer'!AC65)</f>
        <v>0.55199044795783925</v>
      </c>
      <c r="AD14" s="105">
        <f>IF('P_%endringer'!AD65=0," ",'P_%endringer'!AD65)</f>
        <v>0.60035573122529651</v>
      </c>
    </row>
    <row r="15" spans="2:30" ht="15.95" customHeight="1" x14ac:dyDescent="0.2">
      <c r="B15" s="34" t="str">
        <f>IF('P_%endringer'!B66=0," ",'P_%endringer'!B66)</f>
        <v xml:space="preserve"> </v>
      </c>
      <c r="C15" s="34" t="str">
        <f>IF('P_%endringer'!C66=0," ",'P_%endringer'!C66)</f>
        <v>Grong</v>
      </c>
      <c r="D15" s="105">
        <f>IF('P_%endringer'!D66=0," ",'P_%endringer'!D66)</f>
        <v>1</v>
      </c>
      <c r="E15" s="105">
        <f>IF('P_%endringer'!E66=0," ",'P_%endringer'!E66)</f>
        <v>0.98037873602555325</v>
      </c>
      <c r="F15" s="105">
        <f>IF('P_%endringer'!F66=0," ",'P_%endringer'!F66)</f>
        <v>0.99697513118868364</v>
      </c>
      <c r="G15" s="105">
        <f>IF('P_%endringer'!G66=0," ",'P_%endringer'!G66)</f>
        <v>1.0014287018024184</v>
      </c>
      <c r="H15" s="105">
        <f>IF('P_%endringer'!H66=0," ",'P_%endringer'!H66)</f>
        <v>1.0059338352726443</v>
      </c>
      <c r="I15" s="105">
        <f>IF('P_%endringer'!I66=0," ",'P_%endringer'!I66)</f>
        <v>0.94508464522016877</v>
      </c>
      <c r="J15" s="105">
        <f>IF('P_%endringer'!J66=0," ",'P_%endringer'!J66)</f>
        <v>0.93304312114989729</v>
      </c>
      <c r="K15" s="105">
        <f>IF('P_%endringer'!K66=0," ",'P_%endringer'!K66)</f>
        <v>0.98333766826374636</v>
      </c>
      <c r="L15" s="105">
        <f>IF('P_%endringer'!L66=0," ",'P_%endringer'!L66)</f>
        <v>1.0235231576545745</v>
      </c>
      <c r="M15" s="105">
        <f>IF('P_%endringer'!M66=0," ",'P_%endringer'!M66)</f>
        <v>0.97444672598676707</v>
      </c>
      <c r="N15" s="105">
        <f>IF('P_%endringer'!N66=0," ",'P_%endringer'!N66)</f>
        <v>0.96828656171571981</v>
      </c>
      <c r="O15" s="105">
        <f>IF('P_%endringer'!O66=0," ",'P_%endringer'!O66)</f>
        <v>0.92950034223134836</v>
      </c>
      <c r="P15" s="105">
        <f>IF('P_%endringer'!P66=0," ",'P_%endringer'!P66)</f>
        <v>1.0114077116130504</v>
      </c>
      <c r="Q15" s="105">
        <f>IF('P_%endringer'!Q66=0," ",'P_%endringer'!Q66)</f>
        <v>0.99977184576773903</v>
      </c>
      <c r="R15" s="105">
        <f>IF('P_%endringer'!R66=0," ",'P_%endringer'!R66)</f>
        <v>1.001140771161305</v>
      </c>
      <c r="S15" s="105">
        <f>IF('P_%endringer'!S66=0," ",'P_%endringer'!S66)</f>
        <v>1.034125941136208</v>
      </c>
      <c r="T15" s="105">
        <f>IF('P_%endringer'!T66=0," ",'P_%endringer'!T66)</f>
        <v>1.0519206023271732</v>
      </c>
      <c r="U15" s="105">
        <f>IF('P_%endringer'!U66=0," ",'P_%endringer'!U66)</f>
        <v>1.1719856262833677</v>
      </c>
      <c r="V15" s="105">
        <f>IF('P_%endringer'!V66=0," ",'P_%endringer'!V66)</f>
        <v>1.2266240018252337</v>
      </c>
      <c r="W15" s="105">
        <f>IF('P_%endringer'!W66=0," ",'P_%endringer'!W66)</f>
        <v>1.2777994524298426</v>
      </c>
      <c r="X15" s="105">
        <f>IF('P_%endringer'!X66=0," ",'P_%endringer'!X66)</f>
        <v>1.323619666894821</v>
      </c>
      <c r="Y15" s="105">
        <f>IF('P_%endringer'!Y66=0," ",'P_%endringer'!Y66)</f>
        <v>1.2650609171800136</v>
      </c>
      <c r="Z15" s="105">
        <f>IF('P_%endringer'!Z66=0," ",'P_%endringer'!Z66)</f>
        <v>1.2679221994067991</v>
      </c>
      <c r="AA15" s="105">
        <f>IF('P_%endringer'!AA66=0," ",'P_%endringer'!AA66)</f>
        <v>1.3184225416381474</v>
      </c>
      <c r="AB15" s="105">
        <f>IF('P_%endringer'!AB66=0," ",'P_%endringer'!AB66)</f>
        <v>1.3321715719826603</v>
      </c>
      <c r="AC15" s="105">
        <f>IF('P_%endringer'!AC66=0," ",'P_%endringer'!AC66)</f>
        <v>1.3574672598676707</v>
      </c>
      <c r="AD15" s="105">
        <f>IF('P_%endringer'!AD66=0," ",'P_%endringer'!AD66)</f>
        <v>1.4260693588866074</v>
      </c>
    </row>
    <row r="16" spans="2:30" ht="15.95" customHeight="1" x14ac:dyDescent="0.2">
      <c r="B16" s="34" t="str">
        <f>IF('P_%endringer'!B67=0," ",'P_%endringer'!B67)</f>
        <v xml:space="preserve"> </v>
      </c>
      <c r="C16" s="34" t="str">
        <f>IF('P_%endringer'!C67=0," ",'P_%endringer'!C67)</f>
        <v>Høylandet</v>
      </c>
      <c r="D16" s="105">
        <f>IF('P_%endringer'!D67=0," ",'P_%endringer'!D67)</f>
        <v>1</v>
      </c>
      <c r="E16" s="105">
        <f>IF('P_%endringer'!E67=0," ",'P_%endringer'!E67)</f>
        <v>0.96265204728456399</v>
      </c>
      <c r="F16" s="105">
        <f>IF('P_%endringer'!F67=0," ",'P_%endringer'!F67)</f>
        <v>0.9869938324481754</v>
      </c>
      <c r="G16" s="105">
        <f>IF('P_%endringer'!G67=0," ",'P_%endringer'!G67)</f>
        <v>0.97914219633373301</v>
      </c>
      <c r="H16" s="105">
        <f>IF('P_%endringer'!H67=0," ",'P_%endringer'!H67)</f>
        <v>0.96491690937125241</v>
      </c>
      <c r="I16" s="105">
        <f>IF('P_%endringer'!I67=0," ",'P_%endringer'!I67)</f>
        <v>0.97771269487750556</v>
      </c>
      <c r="J16" s="105">
        <f>IF('P_%endringer'!J67=0," ",'P_%endringer'!J67)</f>
        <v>0.93458780195305813</v>
      </c>
      <c r="K16" s="105">
        <f>IF('P_%endringer'!K67=0," ",'P_%endringer'!K67)</f>
        <v>0.9074322425903717</v>
      </c>
      <c r="L16" s="105">
        <f>IF('P_%endringer'!L67=0," ",'P_%endringer'!L67)</f>
        <v>0.94063440123351039</v>
      </c>
      <c r="M16" s="105">
        <f>IF('P_%endringer'!M67=0," ",'P_%endringer'!M67)</f>
        <v>0.93592598937810523</v>
      </c>
      <c r="N16" s="105">
        <f>IF('P_%endringer'!N67=0," ",'P_%endringer'!N67)</f>
        <v>0.94329278739078293</v>
      </c>
      <c r="O16" s="105">
        <f>IF('P_%endringer'!O67=0," ",'P_%endringer'!O67)</f>
        <v>0.95665581634401231</v>
      </c>
      <c r="P16" s="105">
        <f>IF('P_%endringer'!P67=0," ",'P_%endringer'!P67)</f>
        <v>0.99126263491519617</v>
      </c>
      <c r="Q16" s="105">
        <f>IF('P_%endringer'!Q67=0," ",'P_%endringer'!Q67)</f>
        <v>0.97361658386157268</v>
      </c>
      <c r="R16" s="105">
        <f>IF('P_%endringer'!R67=0," ",'P_%endringer'!R67)</f>
        <v>0.96265204728456399</v>
      </c>
      <c r="S16" s="105">
        <f>IF('P_%endringer'!S67=0," ",'P_%endringer'!S67)</f>
        <v>1.0008096624978584</v>
      </c>
      <c r="T16" s="105">
        <f>IF('P_%endringer'!T67=0," ",'P_%endringer'!T67)</f>
        <v>0.99010382045571355</v>
      </c>
      <c r="U16" s="105">
        <f>IF('P_%endringer'!U67=0," ",'P_%endringer'!U67)</f>
        <v>0.99194620524241905</v>
      </c>
      <c r="V16" s="105">
        <f>IF('P_%endringer'!V67=0," ",'P_%endringer'!V67)</f>
        <v>0.96309165667294838</v>
      </c>
      <c r="W16" s="105">
        <f>IF('P_%endringer'!W67=0," ",'P_%endringer'!W67)</f>
        <v>0.96006647250299815</v>
      </c>
      <c r="X16" s="105">
        <f>IF('P_%endringer'!X67=0," ",'P_%endringer'!X67)</f>
        <v>0.96168836731197538</v>
      </c>
      <c r="Y16" s="105">
        <f>IF('P_%endringer'!Y67=0," ",'P_%endringer'!Y67)</f>
        <v>0.95899263320198735</v>
      </c>
      <c r="Z16" s="105">
        <f>IF('P_%endringer'!Z67=0," ",'P_%endringer'!Z67)</f>
        <v>0.90280195305807776</v>
      </c>
      <c r="AA16" s="105">
        <f>IF('P_%endringer'!AA67=0," ",'P_%endringer'!AA67)</f>
        <v>0.92543498372451605</v>
      </c>
      <c r="AB16" s="105">
        <f>IF('P_%endringer'!AB67=0," ",'P_%endringer'!AB67)</f>
        <v>0.92726400548226817</v>
      </c>
      <c r="AC16" s="105">
        <f>IF('P_%endringer'!AC67=0," ",'P_%endringer'!AC67)</f>
        <v>0.94402929587116668</v>
      </c>
      <c r="AD16" s="105">
        <f>IF('P_%endringer'!AD67=0," ",'P_%endringer'!AD67)</f>
        <v>0.94633853006681523</v>
      </c>
    </row>
    <row r="17" spans="2:30" ht="15.95" customHeight="1" x14ac:dyDescent="0.2">
      <c r="B17" s="34" t="str">
        <f>IF('P_%endringer'!B68=0," ",'P_%endringer'!B68)</f>
        <v xml:space="preserve"> </v>
      </c>
      <c r="C17" s="34" t="str">
        <f>IF('P_%endringer'!C68=0," ",'P_%endringer'!C68)</f>
        <v>Leka</v>
      </c>
      <c r="D17" s="105">
        <f>IF('P_%endringer'!D68=0," ",'P_%endringer'!D68)</f>
        <v>1</v>
      </c>
      <c r="E17" s="105">
        <f>IF('P_%endringer'!E68=0," ",'P_%endringer'!E68)</f>
        <v>1.007370283018868</v>
      </c>
      <c r="F17" s="105">
        <f>IF('P_%endringer'!F68=0," ",'P_%endringer'!F68)</f>
        <v>1.0299165683962264</v>
      </c>
      <c r="G17" s="105">
        <f>IF('P_%endringer'!G68=0," ",'P_%endringer'!G68)</f>
        <v>1.0222317216981132</v>
      </c>
      <c r="H17" s="105">
        <f>IF('P_%endringer'!H68=0," ",'P_%endringer'!H68)</f>
        <v>1.0198410966981133</v>
      </c>
      <c r="I17" s="105">
        <f>IF('P_%endringer'!I68=0," ",'P_%endringer'!I68)</f>
        <v>0.93603537735849063</v>
      </c>
      <c r="J17" s="105">
        <f>IF('P_%endringer'!J68=0," ",'P_%endringer'!J68)</f>
        <v>0.91320341981132069</v>
      </c>
      <c r="K17" s="105">
        <f>IF('P_%endringer'!K68=0," ",'P_%endringer'!K68)</f>
        <v>0.93954893867924527</v>
      </c>
      <c r="L17" s="105">
        <f>IF('P_%endringer'!L68=0," ",'P_%endringer'!L68)</f>
        <v>0.99799646226415095</v>
      </c>
      <c r="M17" s="105">
        <f>IF('P_%endringer'!M68=0," ",'P_%endringer'!M68)</f>
        <v>0.99852594339622647</v>
      </c>
      <c r="N17" s="105">
        <f>IF('P_%endringer'!N68=0," ",'P_%endringer'!N68)</f>
        <v>0.95224056603773588</v>
      </c>
      <c r="O17" s="105">
        <f>IF('P_%endringer'!O68=0," ",'P_%endringer'!O68)</f>
        <v>0.97346698113207553</v>
      </c>
      <c r="P17" s="105">
        <f>IF('P_%endringer'!P68=0," ",'P_%endringer'!P68)</f>
        <v>1.0274174528301887</v>
      </c>
      <c r="Q17" s="105">
        <f>IF('P_%endringer'!Q68=0," ",'P_%endringer'!Q68)</f>
        <v>1.0406839622641511</v>
      </c>
      <c r="R17" s="105">
        <f>IF('P_%endringer'!R68=0," ",'P_%endringer'!R68)</f>
        <v>1.0813679245283019</v>
      </c>
      <c r="S17" s="105">
        <f>IF('P_%endringer'!S68=0," ",'P_%endringer'!S68)</f>
        <v>1.0653349056603774</v>
      </c>
      <c r="T17" s="105">
        <f>IF('P_%endringer'!T68=0," ",'P_%endringer'!T68)</f>
        <v>1.0835300707547169</v>
      </c>
      <c r="U17" s="105">
        <f>IF('P_%endringer'!U68=0," ",'P_%endringer'!U68)</f>
        <v>1.1546757075471699</v>
      </c>
      <c r="V17" s="105">
        <f>IF('P_%endringer'!V68=0," ",'P_%endringer'!V68)</f>
        <v>1.133431603773585</v>
      </c>
      <c r="W17" s="105">
        <f>IF('P_%endringer'!W68=0," ",'P_%endringer'!W68)</f>
        <v>1.1144740566037736</v>
      </c>
      <c r="X17" s="105">
        <f>IF('P_%endringer'!X68=0," ",'P_%endringer'!X68)</f>
        <v>1.1045766509433963</v>
      </c>
      <c r="Y17" s="105">
        <f>IF('P_%endringer'!Y68=0," ",'P_%endringer'!Y68)</f>
        <v>1.0182043042452829</v>
      </c>
      <c r="Z17" s="105">
        <f>IF('P_%endringer'!Z68=0," ",'P_%endringer'!Z68)</f>
        <v>0.92373673349056606</v>
      </c>
      <c r="AA17" s="105">
        <f>IF('P_%endringer'!AA68=0," ",'P_%endringer'!AA68)</f>
        <v>0.96688001179245286</v>
      </c>
      <c r="AB17" s="105">
        <f>IF('P_%endringer'!AB68=0," ",'P_%endringer'!AB68)</f>
        <v>0.85043514150943389</v>
      </c>
      <c r="AC17" s="105">
        <f>IF('P_%endringer'!AC68=0," ",'P_%endringer'!AC68)</f>
        <v>0.76999528301886799</v>
      </c>
      <c r="AD17" s="105">
        <f>IF('P_%endringer'!AD68=0," ",'P_%endringer'!AD68)</f>
        <v>0.7290728183962264</v>
      </c>
    </row>
    <row r="18" spans="2:30" ht="15.95" customHeight="1" x14ac:dyDescent="0.2">
      <c r="B18" s="34" t="str">
        <f>IF('P_%endringer'!B69=0," ",'P_%endringer'!B69)</f>
        <v xml:space="preserve"> </v>
      </c>
      <c r="C18" s="34" t="str">
        <f>IF('P_%endringer'!C69=0," ",'P_%endringer'!C69)</f>
        <v>Lierne</v>
      </c>
      <c r="D18" s="105">
        <f>IF('P_%endringer'!D69=0," ",'P_%endringer'!D69)</f>
        <v>1</v>
      </c>
      <c r="E18" s="105">
        <f>IF('P_%endringer'!E69=0," ",'P_%endringer'!E69)</f>
        <v>1.0617862371888727</v>
      </c>
      <c r="F18" s="105">
        <f>IF('P_%endringer'!F69=0," ",'P_%endringer'!F69)</f>
        <v>1.1029051244509516</v>
      </c>
      <c r="G18" s="105">
        <f>IF('P_%endringer'!G69=0," ",'P_%endringer'!G69)</f>
        <v>1.0671759882869691</v>
      </c>
      <c r="H18" s="105">
        <f>IF('P_%endringer'!H69=0," ",'P_%endringer'!H69)</f>
        <v>1.1033698389458271</v>
      </c>
      <c r="I18" s="105">
        <f>IF('P_%endringer'!I69=0," ",'P_%endringer'!I69)</f>
        <v>1.1122483162518302</v>
      </c>
      <c r="J18" s="105">
        <f>IF('P_%endringer'!J69=0," ",'P_%endringer'!J69)</f>
        <v>1.1207554904831625</v>
      </c>
      <c r="K18" s="105">
        <f>IF('P_%endringer'!K69=0," ",'P_%endringer'!K69)</f>
        <v>1.1223569546120058</v>
      </c>
      <c r="L18" s="105">
        <f>IF('P_%endringer'!L69=0," ",'P_%endringer'!L69)</f>
        <v>1.1942005856515374</v>
      </c>
      <c r="M18" s="105">
        <f>IF('P_%endringer'!M69=0," ",'P_%endringer'!M69)</f>
        <v>1.1484626647144949</v>
      </c>
      <c r="N18" s="105">
        <f>IF('P_%endringer'!N69=0," ",'P_%endringer'!N69)</f>
        <v>1.1818448023426062</v>
      </c>
      <c r="O18" s="105">
        <f>IF('P_%endringer'!O69=0," ",'P_%endringer'!O69)</f>
        <v>1.1666178623718888</v>
      </c>
      <c r="P18" s="105">
        <f>IF('P_%endringer'!P69=0," ",'P_%endringer'!P69)</f>
        <v>1.2117130307467057</v>
      </c>
      <c r="Q18" s="105">
        <f>IF('P_%endringer'!Q69=0," ",'P_%endringer'!Q69)</f>
        <v>1.247437774524158</v>
      </c>
      <c r="R18" s="105">
        <f>IF('P_%endringer'!R69=0," ",'P_%endringer'!R69)</f>
        <v>1.1856515373352856</v>
      </c>
      <c r="S18" s="105">
        <f>IF('P_%endringer'!S69=0," ",'P_%endringer'!S69)</f>
        <v>1.1941306002928258</v>
      </c>
      <c r="T18" s="105">
        <f>IF('P_%endringer'!T69=0," ",'P_%endringer'!T69)</f>
        <v>1.0193373352855051</v>
      </c>
      <c r="U18" s="105">
        <f>IF('P_%endringer'!U69=0," ",'P_%endringer'!U69)</f>
        <v>0.95581288433382139</v>
      </c>
      <c r="V18" s="105">
        <f>IF('P_%endringer'!V69=0," ",'P_%endringer'!V69)</f>
        <v>0.97408169838945824</v>
      </c>
      <c r="W18" s="105">
        <f>IF('P_%endringer'!W69=0," ",'P_%endringer'!W69)</f>
        <v>0.90770512445095175</v>
      </c>
      <c r="X18" s="105">
        <f>IF('P_%endringer'!X69=0," ",'P_%endringer'!X69)</f>
        <v>1.0372939970717423</v>
      </c>
      <c r="Y18" s="105">
        <f>IF('P_%endringer'!Y69=0," ",'P_%endringer'!Y69)</f>
        <v>1.1094404099560762</v>
      </c>
      <c r="Z18" s="105">
        <f>IF('P_%endringer'!Z69=0," ",'P_%endringer'!Z69)</f>
        <v>1.1448764275256222</v>
      </c>
      <c r="AA18" s="105">
        <f>IF('P_%endringer'!AA69=0," ",'P_%endringer'!AA69)</f>
        <v>1.1485399707174231</v>
      </c>
      <c r="AB18" s="105">
        <f>IF('P_%endringer'!AB69=0," ",'P_%endringer'!AB69)</f>
        <v>1.1184468521229869</v>
      </c>
      <c r="AC18" s="105">
        <f>IF('P_%endringer'!AC69=0," ",'P_%endringer'!AC69)</f>
        <v>1.1049683748169838</v>
      </c>
      <c r="AD18" s="105">
        <f>IF('P_%endringer'!AD69=0," ",'P_%endringer'!AD69)</f>
        <v>1.0235950219619327</v>
      </c>
    </row>
    <row r="19" spans="2:30" ht="15.95" customHeight="1" x14ac:dyDescent="0.2">
      <c r="B19" s="34" t="str">
        <f>IF('P_%endringer'!B70=0," ",'P_%endringer'!B70)</f>
        <v xml:space="preserve"> </v>
      </c>
      <c r="C19" s="34" t="str">
        <f>IF('P_%endringer'!C70=0," ",'P_%endringer'!C70)</f>
        <v>Namskogan</v>
      </c>
      <c r="D19" s="105">
        <f>IF('P_%endringer'!D70=0," ",'P_%endringer'!D70)</f>
        <v>1</v>
      </c>
      <c r="E19" s="105">
        <f>IF('P_%endringer'!E70=0," ",'P_%endringer'!E70)</f>
        <v>0.9806996381182147</v>
      </c>
      <c r="F19" s="105">
        <f>IF('P_%endringer'!F70=0," ",'P_%endringer'!F70)</f>
        <v>0.97475452352231606</v>
      </c>
      <c r="G19" s="105">
        <f>IF('P_%endringer'!G70=0," ",'P_%endringer'!G70)</f>
        <v>0.9488486127864898</v>
      </c>
      <c r="H19" s="105">
        <f>IF('P_%endringer'!H70=0," ",'P_%endringer'!H70)</f>
        <v>0.98188721351025332</v>
      </c>
      <c r="I19" s="105">
        <f>IF('P_%endringer'!I70=0," ",'P_%endringer'!I70)</f>
        <v>0.9148860072376358</v>
      </c>
      <c r="J19" s="105">
        <f>IF('P_%endringer'!J70=0," ",'P_%endringer'!J70)</f>
        <v>0.81830940892641746</v>
      </c>
      <c r="K19" s="105">
        <f>IF('P_%endringer'!K70=0," ",'P_%endringer'!K70)</f>
        <v>0.81035524728588659</v>
      </c>
      <c r="L19" s="105">
        <f>IF('P_%endringer'!L70=0," ",'P_%endringer'!L70)</f>
        <v>0.8395398069963812</v>
      </c>
      <c r="M19" s="105">
        <f>IF('P_%endringer'!M70=0," ",'P_%endringer'!M70)</f>
        <v>0.84439083232810619</v>
      </c>
      <c r="N19" s="105">
        <f>IF('P_%endringer'!N70=0," ",'P_%endringer'!N70)</f>
        <v>0.867913148371532</v>
      </c>
      <c r="O19" s="105">
        <f>IF('P_%endringer'!O70=0," ",'P_%endringer'!O70)</f>
        <v>0.8721351025331725</v>
      </c>
      <c r="P19" s="105">
        <f>IF('P_%endringer'!P70=0," ",'P_%endringer'!P70)</f>
        <v>0.81242460796139926</v>
      </c>
      <c r="Q19" s="105">
        <f>IF('P_%endringer'!Q70=0," ",'P_%endringer'!Q70)</f>
        <v>0.80458383594692395</v>
      </c>
      <c r="R19" s="105">
        <f>IF('P_%endringer'!R70=0," ",'P_%endringer'!R70)</f>
        <v>0.80759951749095293</v>
      </c>
      <c r="S19" s="105">
        <f>IF('P_%endringer'!S70=0," ",'P_%endringer'!S70)</f>
        <v>0.82716525934861285</v>
      </c>
      <c r="T19" s="105">
        <f>IF('P_%endringer'!T70=0," ",'P_%endringer'!T70)</f>
        <v>0.86396622436670678</v>
      </c>
      <c r="U19" s="105">
        <f>IF('P_%endringer'!U70=0," ",'P_%endringer'!U70)</f>
        <v>0.87215500603136298</v>
      </c>
      <c r="V19" s="105">
        <f>IF('P_%endringer'!V70=0," ",'P_%endringer'!V70)</f>
        <v>0.95136429433051872</v>
      </c>
      <c r="W19" s="105">
        <f>IF('P_%endringer'!W70=0," ",'P_%endringer'!W70)</f>
        <v>0.95623642943305187</v>
      </c>
      <c r="X19" s="105">
        <f>IF('P_%endringer'!X70=0," ",'P_%endringer'!X70)</f>
        <v>1.0082183353437877</v>
      </c>
      <c r="Y19" s="105">
        <f>IF('P_%endringer'!Y70=0," ",'P_%endringer'!Y70)</f>
        <v>1.0839698431845597</v>
      </c>
      <c r="Z19" s="105">
        <f>IF('P_%endringer'!Z70=0," ",'P_%endringer'!Z70)</f>
        <v>1.0816013268998794</v>
      </c>
      <c r="AA19" s="105">
        <f>IF('P_%endringer'!AA70=0," ",'P_%endringer'!AA70)</f>
        <v>1.0428926417370326</v>
      </c>
      <c r="AB19" s="105">
        <f>IF('P_%endringer'!AB70=0," ",'P_%endringer'!AB70)</f>
        <v>1.1403365500603138</v>
      </c>
      <c r="AC19" s="105">
        <f>IF('P_%endringer'!AC70=0," ",'P_%endringer'!AC70)</f>
        <v>1.1766519903498189</v>
      </c>
      <c r="AD19" s="105">
        <f>IF('P_%endringer'!AD70=0," ",'P_%endringer'!AD70)</f>
        <v>1.2386055488540411</v>
      </c>
    </row>
    <row r="20" spans="2:30" ht="15.95" customHeight="1" x14ac:dyDescent="0.2">
      <c r="B20" s="34" t="str">
        <f>IF('P_%endringer'!B71=0," ",'P_%endringer'!B71)</f>
        <v xml:space="preserve"> </v>
      </c>
      <c r="C20" s="34" t="str">
        <f>IF('P_%endringer'!C71=0," ",'P_%endringer'!C71)</f>
        <v>Namsos</v>
      </c>
      <c r="D20" s="105">
        <f>IF('P_%endringer'!D71=0," ",'P_%endringer'!D71)</f>
        <v>1</v>
      </c>
      <c r="E20" s="105">
        <f>IF('P_%endringer'!E71=0," ",'P_%endringer'!E71)</f>
        <v>0.98926722963770086</v>
      </c>
      <c r="F20" s="105">
        <f>IF('P_%endringer'!F71=0," ",'P_%endringer'!F71)</f>
        <v>1.0043822936529554</v>
      </c>
      <c r="G20" s="105">
        <f>IF('P_%endringer'!G71=0," ",'P_%endringer'!G71)</f>
        <v>0.99313887224189601</v>
      </c>
      <c r="H20" s="105">
        <f>IF('P_%endringer'!H71=0," ",'P_%endringer'!H71)</f>
        <v>0.96627763552165635</v>
      </c>
      <c r="I20" s="105">
        <f>IF('P_%endringer'!I71=0," ",'P_%endringer'!I71)</f>
        <v>0.90852743121765189</v>
      </c>
      <c r="J20" s="105">
        <f>IF('P_%endringer'!J71=0," ",'P_%endringer'!J71)</f>
        <v>0.88345137564696263</v>
      </c>
      <c r="K20" s="105">
        <f>IF('P_%endringer'!K71=0," ",'P_%endringer'!K71)</f>
        <v>0.88885475347316811</v>
      </c>
      <c r="L20" s="105">
        <f>IF('P_%endringer'!L71=0," ",'P_%endringer'!L71)</f>
        <v>0.91466156360664674</v>
      </c>
      <c r="M20" s="105">
        <f>IF('P_%endringer'!M71=0," ",'P_%endringer'!M71)</f>
        <v>0.90471261236720235</v>
      </c>
      <c r="N20" s="105">
        <f>IF('P_%endringer'!N71=0," ",'P_%endringer'!N71)</f>
        <v>0.90220648324707164</v>
      </c>
      <c r="O20" s="105">
        <f>IF('P_%endringer'!O71=0," ",'P_%endringer'!O71)</f>
        <v>0.89899210024516485</v>
      </c>
      <c r="P20" s="105">
        <f>IF('P_%endringer'!P71=0," ",'P_%endringer'!P71)</f>
        <v>0.94911468264777987</v>
      </c>
      <c r="Q20" s="105">
        <f>IF('P_%endringer'!Q71=0," ",'P_%endringer'!Q71)</f>
        <v>0.93903568509942792</v>
      </c>
      <c r="R20" s="105">
        <f>IF('P_%endringer'!R71=0," ",'P_%endringer'!R71)</f>
        <v>0.96180877145192045</v>
      </c>
      <c r="S20" s="105">
        <f>IF('P_%endringer'!S71=0," ",'P_%endringer'!S71)</f>
        <v>0.98391757014437464</v>
      </c>
      <c r="T20" s="105">
        <f>IF('P_%endringer'!T71=0," ",'P_%endringer'!T71)</f>
        <v>0.95608417324979589</v>
      </c>
      <c r="U20" s="105">
        <f>IF('P_%endringer'!U71=0," ",'P_%endringer'!U71)</f>
        <v>0.97702081176791067</v>
      </c>
      <c r="V20" s="105">
        <f>IF('P_%endringer'!V71=0," ",'P_%endringer'!V71)</f>
        <v>0.97852503405066749</v>
      </c>
      <c r="W20" s="105">
        <f>IF('P_%endringer'!W71=0," ",'P_%endringer'!W71)</f>
        <v>0.99591593571234016</v>
      </c>
      <c r="X20" s="105">
        <f>IF('P_%endringer'!X71=0," ",'P_%endringer'!X71)</f>
        <v>1.0496902206483247</v>
      </c>
      <c r="Y20" s="105">
        <f>IF('P_%endringer'!Y71=0," ",'P_%endringer'!Y71)</f>
        <v>1.0413486788341053</v>
      </c>
      <c r="Z20" s="105">
        <f>IF('P_%endringer'!Z71=0," ",'P_%endringer'!Z71)</f>
        <v>1.0113707981476436</v>
      </c>
      <c r="AA20" s="105">
        <f>IF('P_%endringer'!AA71=0," ",'P_%endringer'!AA71)</f>
        <v>1.0407893761917735</v>
      </c>
      <c r="AB20" s="105">
        <f>IF('P_%endringer'!AB71=0," ",'P_%endringer'!AB71)</f>
        <v>1.0514462544265868</v>
      </c>
      <c r="AC20" s="105">
        <f>IF('P_%endringer'!AC71=0," ",'P_%endringer'!AC71)</f>
        <v>1.0623909016616726</v>
      </c>
      <c r="AD20" s="105">
        <f>IF('P_%endringer'!AD71=0," ",'P_%endringer'!AD71)</f>
        <v>1.086521983110869</v>
      </c>
    </row>
    <row r="21" spans="2:30" ht="15.95" customHeight="1" x14ac:dyDescent="0.2">
      <c r="B21" s="34" t="str">
        <f>IF('P_%endringer'!B72=0," ",'P_%endringer'!B72)</f>
        <v xml:space="preserve"> </v>
      </c>
      <c r="C21" s="34" t="str">
        <f>IF('P_%endringer'!C72=0," ",'P_%endringer'!C72)</f>
        <v>Nærøysund</v>
      </c>
      <c r="D21" s="105">
        <f>IF('P_%endringer'!D72=0," ",'P_%endringer'!D72)</f>
        <v>1</v>
      </c>
      <c r="E21" s="105">
        <f>IF('P_%endringer'!E72=0," ",'P_%endringer'!E72)</f>
        <v>0.99849070272880946</v>
      </c>
      <c r="F21" s="105">
        <f>IF('P_%endringer'!F72=0," ",'P_%endringer'!F72)</f>
        <v>1.019500784834581</v>
      </c>
      <c r="G21" s="105">
        <f>IF('P_%endringer'!G72=0," ",'P_%endringer'!G72)</f>
        <v>1.0231866095146098</v>
      </c>
      <c r="H21" s="105">
        <f>IF('P_%endringer'!H72=0," ",'P_%endringer'!H72)</f>
        <v>0.9846570876599855</v>
      </c>
      <c r="I21" s="105">
        <f>IF('P_%endringer'!I72=0," ",'P_%endringer'!I72)</f>
        <v>0.94255288577638252</v>
      </c>
      <c r="J21" s="105">
        <f>IF('P_%endringer'!J72=0," ",'P_%endringer'!J72)</f>
        <v>0.92250796908959176</v>
      </c>
      <c r="K21" s="105">
        <f>IF('P_%endringer'!K72=0," ",'P_%endringer'!K72)</f>
        <v>0.93665099009900998</v>
      </c>
      <c r="L21" s="105">
        <f>IF('P_%endringer'!L72=0," ",'P_%endringer'!L72)</f>
        <v>0.96878598164694518</v>
      </c>
      <c r="M21" s="105">
        <f>IF('P_%endringer'!M72=0," ",'P_%endringer'!M72)</f>
        <v>0.96383723738227478</v>
      </c>
      <c r="N21" s="105">
        <f>IF('P_%endringer'!N72=0," ",'P_%endringer'!N72)</f>
        <v>0.96311277469210332</v>
      </c>
      <c r="O21" s="105">
        <f>IF('P_%endringer'!O72=0," ",'P_%endringer'!O72)</f>
        <v>0.98315624245351363</v>
      </c>
      <c r="P21" s="105">
        <f>IF('P_%endringer'!P72=0," ",'P_%endringer'!P72)</f>
        <v>1.0567495773967641</v>
      </c>
      <c r="Q21" s="105">
        <f>IF('P_%endringer'!Q72=0," ",'P_%endringer'!Q72)</f>
        <v>1.0265032600821058</v>
      </c>
      <c r="R21" s="105">
        <f>IF('P_%endringer'!R72=0," ",'P_%endringer'!R72)</f>
        <v>1.0379739193431539</v>
      </c>
      <c r="S21" s="105">
        <f>IF('P_%endringer'!S72=0," ",'P_%endringer'!S72)</f>
        <v>1.0692017628592125</v>
      </c>
      <c r="T21" s="105">
        <f>IF('P_%endringer'!T72=0," ",'P_%endringer'!T72)</f>
        <v>1.0512180028978508</v>
      </c>
      <c r="U21" s="105">
        <f>IF('P_%endringer'!U72=0," ",'P_%endringer'!U72)</f>
        <v>1.098506339048539</v>
      </c>
      <c r="V21" s="105">
        <f>IF('P_%endringer'!V72=0," ",'P_%endringer'!V72)</f>
        <v>1.1113694759719874</v>
      </c>
      <c r="W21" s="105">
        <f>IF('P_%endringer'!W72=0," ",'P_%endringer'!W72)</f>
        <v>1.0850149118570394</v>
      </c>
      <c r="X21" s="105">
        <f>IF('P_%endringer'!X72=0," ",'P_%endringer'!X72)</f>
        <v>1.1260021733880705</v>
      </c>
      <c r="Y21" s="105">
        <f>IF('P_%endringer'!Y72=0," ",'P_%endringer'!Y72)</f>
        <v>1.1204309949287612</v>
      </c>
      <c r="Z21" s="105">
        <f>IF('P_%endringer'!Z72=0," ",'P_%endringer'!Z72)</f>
        <v>1.1111477300169041</v>
      </c>
      <c r="AA21" s="105">
        <f>IF('P_%endringer'!AA72=0," ",'P_%endringer'!AA72)</f>
        <v>1.1449758512436607</v>
      </c>
      <c r="AB21" s="105">
        <f>IF('P_%endringer'!AB72=0," ",'P_%endringer'!AB72)</f>
        <v>1.1095613982129922</v>
      </c>
      <c r="AC21" s="105">
        <f>IF('P_%endringer'!AC72=0," ",'P_%endringer'!AC72)</f>
        <v>1.116505191982613</v>
      </c>
      <c r="AD21" s="105">
        <f>IF('P_%endringer'!AD72=0," ",'P_%endringer'!AD72)</f>
        <v>1.0953021009418014</v>
      </c>
    </row>
    <row r="22" spans="2:30" ht="15.95" customHeight="1" x14ac:dyDescent="0.2">
      <c r="B22" s="34" t="str">
        <f>IF('P_%endringer'!B73=0," ",'P_%endringer'!B73)</f>
        <v xml:space="preserve"> </v>
      </c>
      <c r="C22" s="34" t="str">
        <f>IF('P_%endringer'!C73=0," ",'P_%endringer'!C73)</f>
        <v>Overhalla</v>
      </c>
      <c r="D22" s="105">
        <f>IF('P_%endringer'!D73=0," ",'P_%endringer'!D73)</f>
        <v>1</v>
      </c>
      <c r="E22" s="105">
        <f>IF('P_%endringer'!E73=0," ",'P_%endringer'!E73)</f>
        <v>0.97721149528513696</v>
      </c>
      <c r="F22" s="105">
        <f>IF('P_%endringer'!F73=0," ",'P_%endringer'!F73)</f>
        <v>0.99714054782218231</v>
      </c>
      <c r="G22" s="105">
        <f>IF('P_%endringer'!G73=0," ",'P_%endringer'!G73)</f>
        <v>1.0023581050740906</v>
      </c>
      <c r="H22" s="105">
        <f>IF('P_%endringer'!H73=0," ",'P_%endringer'!H73)</f>
        <v>0.998405702739111</v>
      </c>
      <c r="I22" s="105">
        <f>IF('P_%endringer'!I73=0," ",'P_%endringer'!I73)</f>
        <v>0.96355927256398743</v>
      </c>
      <c r="J22" s="105">
        <f>IF('P_%endringer'!J73=0," ",'P_%endringer'!J73)</f>
        <v>0.96127761562640324</v>
      </c>
      <c r="K22" s="105">
        <f>IF('P_%endringer'!K73=0," ",'P_%endringer'!K73)</f>
        <v>0.9743185900314324</v>
      </c>
      <c r="L22" s="105">
        <f>IF('P_%endringer'!L73=0," ",'P_%endringer'!L73)</f>
        <v>1.0137175572519084</v>
      </c>
      <c r="M22" s="105">
        <f>IF('P_%endringer'!M73=0," ",'P_%endringer'!M73)</f>
        <v>0.98989672204759771</v>
      </c>
      <c r="N22" s="105">
        <f>IF('P_%endringer'!N73=0," ",'P_%endringer'!N73)</f>
        <v>0.98024247867085768</v>
      </c>
      <c r="O22" s="105">
        <f>IF('P_%endringer'!O73=0," ",'P_%endringer'!O73)</f>
        <v>0.99753030983385715</v>
      </c>
      <c r="P22" s="105">
        <f>IF('P_%endringer'!P73=0," ",'P_%endringer'!P73)</f>
        <v>1.0780197575213291</v>
      </c>
      <c r="Q22" s="105">
        <f>IF('P_%endringer'!Q73=0," ",'P_%endringer'!Q73)</f>
        <v>1.0912662775033677</v>
      </c>
      <c r="R22" s="105">
        <f>IF('P_%endringer'!R73=0," ",'P_%endringer'!R73)</f>
        <v>1.1012572968118546</v>
      </c>
      <c r="S22" s="105">
        <f>IF('P_%endringer'!S73=0," ",'P_%endringer'!S73)</f>
        <v>1.156779187247418</v>
      </c>
      <c r="T22" s="105">
        <f>IF('P_%endringer'!T73=0," ",'P_%endringer'!T73)</f>
        <v>1.1382916479568927</v>
      </c>
      <c r="U22" s="105">
        <f>IF('P_%endringer'!U73=0," ",'P_%endringer'!U73)</f>
        <v>1.210371127076785</v>
      </c>
      <c r="V22" s="105">
        <f>IF('P_%endringer'!V73=0," ",'P_%endringer'!V73)</f>
        <v>1.237969353390211</v>
      </c>
      <c r="W22" s="105">
        <f>IF('P_%endringer'!W73=0," ",'P_%endringer'!W73)</f>
        <v>1.2228293668612482</v>
      </c>
      <c r="X22" s="105">
        <f>IF('P_%endringer'!X73=0," ",'P_%endringer'!X73)</f>
        <v>1.2781729905702739</v>
      </c>
      <c r="Y22" s="105">
        <f>IF('P_%endringer'!Y73=0," ",'P_%endringer'!Y73)</f>
        <v>1.2380487202514594</v>
      </c>
      <c r="Z22" s="105">
        <f>IF('P_%endringer'!Z73=0," ",'P_%endringer'!Z73)</f>
        <v>1.1813062415806017</v>
      </c>
      <c r="AA22" s="105">
        <f>IF('P_%endringer'!AA73=0," ",'P_%endringer'!AA73)</f>
        <v>1.1857827795240232</v>
      </c>
      <c r="AB22" s="105">
        <f>IF('P_%endringer'!AB73=0," ",'P_%endringer'!AB73)</f>
        <v>1.1919671082173326</v>
      </c>
      <c r="AC22" s="105">
        <f>IF('P_%endringer'!AC73=0," ",'P_%endringer'!AC73)</f>
        <v>1.2292706555904807</v>
      </c>
      <c r="AD22" s="105">
        <f>IF('P_%endringer'!AD73=0," ",'P_%endringer'!AD73)</f>
        <v>1.2278990794791198</v>
      </c>
    </row>
    <row r="23" spans="2:30" ht="15.95" customHeight="1" x14ac:dyDescent="0.2">
      <c r="B23" s="34" t="str">
        <f>IF('P_%endringer'!B74=0," ",'P_%endringer'!B74)</f>
        <v xml:space="preserve"> </v>
      </c>
      <c r="C23" s="34" t="str">
        <f>IF('P_%endringer'!C74=0," ",'P_%endringer'!C74)</f>
        <v>Røyrvik</v>
      </c>
      <c r="D23" s="105">
        <f>IF('P_%endringer'!D74=0," ",'P_%endringer'!D74)</f>
        <v>1</v>
      </c>
      <c r="E23" s="105">
        <f>IF('P_%endringer'!E74=0," ",'P_%endringer'!E74)</f>
        <v>1.0771312584573749</v>
      </c>
      <c r="F23" s="105">
        <f>IF('P_%endringer'!F74=0," ",'P_%endringer'!F74)</f>
        <v>1.0912219215155616</v>
      </c>
      <c r="G23" s="105">
        <f>IF('P_%endringer'!G74=0," ",'P_%endringer'!G74)</f>
        <v>1.1671393775372123</v>
      </c>
      <c r="H23" s="105">
        <f>IF('P_%endringer'!H74=0," ",'P_%endringer'!H74)</f>
        <v>1.1245886332882273</v>
      </c>
      <c r="I23" s="105">
        <f>IF('P_%endringer'!I74=0," ",'P_%endringer'!I74)</f>
        <v>1.1140405953991881</v>
      </c>
      <c r="J23" s="105">
        <f>IF('P_%endringer'!J74=0," ",'P_%endringer'!J74)</f>
        <v>1.0392638700947225</v>
      </c>
      <c r="K23" s="105">
        <f>IF('P_%endringer'!K74=0," ",'P_%endringer'!K74)</f>
        <v>1.0207997293640054</v>
      </c>
      <c r="L23" s="105">
        <f>IF('P_%endringer'!L74=0," ",'P_%endringer'!L74)</f>
        <v>1.0594627875507443</v>
      </c>
      <c r="M23" s="105">
        <f>IF('P_%endringer'!M74=0," ",'P_%endringer'!M74)</f>
        <v>0.96481732070365356</v>
      </c>
      <c r="N23" s="105">
        <f>IF('P_%endringer'!N74=0," ",'P_%endringer'!N74)</f>
        <v>0.81732070365358589</v>
      </c>
      <c r="O23" s="105">
        <f>IF('P_%endringer'!O74=0," ",'P_%endringer'!O74)</f>
        <v>0.81461434370771313</v>
      </c>
      <c r="P23" s="105">
        <f>IF('P_%endringer'!P74=0," ",'P_%endringer'!P74)</f>
        <v>0.83085250338294991</v>
      </c>
      <c r="Q23" s="105">
        <f>IF('P_%endringer'!Q74=0," ",'P_%endringer'!Q74)</f>
        <v>0.76184032476319352</v>
      </c>
      <c r="R23" s="105">
        <f>IF('P_%endringer'!R74=0," ",'P_%endringer'!R74)</f>
        <v>0.71041948579161029</v>
      </c>
      <c r="S23" s="105">
        <f>IF('P_%endringer'!S74=0," ",'P_%endringer'!S74)</f>
        <v>0.70810284167794313</v>
      </c>
      <c r="T23" s="105">
        <f>IF('P_%endringer'!T74=0," ",'P_%endringer'!T74)</f>
        <v>0.74829905277401898</v>
      </c>
      <c r="U23" s="105">
        <f>IF('P_%endringer'!U74=0," ",'P_%endringer'!U74)</f>
        <v>0.72475507442489862</v>
      </c>
      <c r="V23" s="105">
        <f>IF('P_%endringer'!V74=0," ",'P_%endringer'!V74)</f>
        <v>0.73502300405953991</v>
      </c>
      <c r="W23" s="105">
        <f>IF('P_%endringer'!W74=0," ",'P_%endringer'!W74)</f>
        <v>0.68261569688768597</v>
      </c>
      <c r="X23" s="105">
        <f>IF('P_%endringer'!X74=0," ",'P_%endringer'!X74)</f>
        <v>0.71752368064952643</v>
      </c>
      <c r="Y23" s="105">
        <f>IF('P_%endringer'!Y74=0," ",'P_%endringer'!Y74)</f>
        <v>0.659339648173207</v>
      </c>
      <c r="Z23" s="105">
        <f>IF('P_%endringer'!Z74=0," ",'P_%endringer'!Z74)</f>
        <v>0.76557916102841683</v>
      </c>
      <c r="AA23" s="105">
        <f>IF('P_%endringer'!AA74=0," ",'P_%endringer'!AA74)</f>
        <v>0.55530040595399188</v>
      </c>
      <c r="AB23" s="105">
        <f>IF('P_%endringer'!AB74=0," ",'P_%endringer'!AB74)</f>
        <v>0.53902435723951281</v>
      </c>
      <c r="AC23" s="105">
        <f>IF('P_%endringer'!AC74=0," ",'P_%endringer'!AC74)</f>
        <v>0.50203247631935044</v>
      </c>
      <c r="AD23" s="105">
        <f>IF('P_%endringer'!AD74=0," ",'P_%endringer'!AD74)</f>
        <v>0.38869418132611638</v>
      </c>
    </row>
    <row r="24" spans="2:30" ht="15.95" customHeight="1" x14ac:dyDescent="0.2">
      <c r="B24" s="34" t="str">
        <f>IF('P_%endringer'!B75=0," ",'P_%endringer'!B75)</f>
        <v>Orkdalsregionen</v>
      </c>
      <c r="C24" s="34" t="str">
        <f>IF('P_%endringer'!C75=0," ",'P_%endringer'!C75)</f>
        <v>Frøya</v>
      </c>
      <c r="D24" s="105">
        <f>IF('P_%endringer'!D75=0," ",'P_%endringer'!D75)</f>
        <v>1</v>
      </c>
      <c r="E24" s="105">
        <f>IF('P_%endringer'!E75=0," ",'P_%endringer'!E75)</f>
        <v>0.92342342342342343</v>
      </c>
      <c r="F24" s="105">
        <f>IF('P_%endringer'!F75=0," ",'P_%endringer'!F75)</f>
        <v>0.90106486486486492</v>
      </c>
      <c r="G24" s="105">
        <f>IF('P_%endringer'!G75=0," ",'P_%endringer'!G75)</f>
        <v>0.9387540540540541</v>
      </c>
      <c r="H24" s="105">
        <f>IF('P_%endringer'!H75=0," ",'P_%endringer'!H75)</f>
        <v>0.97065135135135139</v>
      </c>
      <c r="I24" s="105">
        <f>IF('P_%endringer'!I75=0," ",'P_%endringer'!I75)</f>
        <v>0.89933873873873871</v>
      </c>
      <c r="J24" s="105">
        <f>IF('P_%endringer'!J75=0," ",'P_%endringer'!J75)</f>
        <v>0.79358738738738732</v>
      </c>
      <c r="K24" s="105">
        <f>IF('P_%endringer'!K75=0," ",'P_%endringer'!K75)</f>
        <v>0.78281351351351347</v>
      </c>
      <c r="L24" s="105">
        <f>IF('P_%endringer'!L75=0," ",'P_%endringer'!L75)</f>
        <v>0.83286486486486488</v>
      </c>
      <c r="M24" s="105">
        <f>IF('P_%endringer'!M75=0," ",'P_%endringer'!M75)</f>
        <v>0.70900900900900898</v>
      </c>
      <c r="N24" s="105">
        <f>IF('P_%endringer'!N75=0," ",'P_%endringer'!N75)</f>
        <v>0.74954954954954955</v>
      </c>
      <c r="O24" s="105">
        <f>IF('P_%endringer'!O75=0," ",'P_%endringer'!O75)</f>
        <v>0.74144144144144142</v>
      </c>
      <c r="P24" s="105">
        <f>IF('P_%endringer'!P75=0," ",'P_%endringer'!P75)</f>
        <v>0.58288288288288292</v>
      </c>
      <c r="Q24" s="105">
        <f>IF('P_%endringer'!Q75=0," ",'P_%endringer'!Q75)</f>
        <v>0.42702702702702705</v>
      </c>
      <c r="R24" s="105">
        <f>IF('P_%endringer'!R75=0," ",'P_%endringer'!R75)</f>
        <v>0.42432432432432432</v>
      </c>
      <c r="S24" s="105">
        <f>IF('P_%endringer'!S75=0," ",'P_%endringer'!S75)</f>
        <v>0.4203972972972973</v>
      </c>
      <c r="T24" s="105">
        <f>IF('P_%endringer'!T75=0," ",'P_%endringer'!T75)</f>
        <v>0.41954954954954954</v>
      </c>
      <c r="U24" s="105">
        <f>IF('P_%endringer'!U75=0," ",'P_%endringer'!U75)</f>
        <v>0.50122162162162165</v>
      </c>
      <c r="V24" s="105">
        <f>IF('P_%endringer'!V75=0," ",'P_%endringer'!V75)</f>
        <v>0.46401531531531531</v>
      </c>
      <c r="W24" s="105">
        <f>IF('P_%endringer'!W75=0," ",'P_%endringer'!W75)</f>
        <v>0.46679549549549554</v>
      </c>
      <c r="X24" s="105">
        <f>IF('P_%endringer'!X75=0," ",'P_%endringer'!X75)</f>
        <v>0.41556486486486488</v>
      </c>
      <c r="Y24" s="105">
        <f>IF('P_%endringer'!Y75=0," ",'P_%endringer'!Y75)</f>
        <v>0.45824414414414416</v>
      </c>
      <c r="Z24" s="105">
        <f>IF('P_%endringer'!Z75=0," ",'P_%endringer'!Z75)</f>
        <v>0.46555315315315315</v>
      </c>
      <c r="AA24" s="105">
        <f>IF('P_%endringer'!AA75=0," ",'P_%endringer'!AA75)</f>
        <v>0.47242702702702705</v>
      </c>
      <c r="AB24" s="105">
        <f>IF('P_%endringer'!AB75=0," ",'P_%endringer'!AB75)</f>
        <v>0.47377837837837838</v>
      </c>
      <c r="AC24" s="105">
        <f>IF('P_%endringer'!AC75=0," ",'P_%endringer'!AC75)</f>
        <v>0.4821432432432432</v>
      </c>
      <c r="AD24" s="105">
        <f>IF('P_%endringer'!AD75=0," ",'P_%endringer'!AD75)</f>
        <v>0.54169639639639644</v>
      </c>
    </row>
    <row r="25" spans="2:30" ht="15.95" customHeight="1" x14ac:dyDescent="0.2">
      <c r="B25" s="34" t="str">
        <f>IF('P_%endringer'!B76=0," ",'P_%endringer'!B76)</f>
        <v xml:space="preserve"> </v>
      </c>
      <c r="C25" s="34" t="str">
        <f>IF('P_%endringer'!C76=0," ",'P_%endringer'!C76)</f>
        <v>Heim</v>
      </c>
      <c r="D25" s="105">
        <f>IF('P_%endringer'!D76=0," ",'P_%endringer'!D76)</f>
        <v>1</v>
      </c>
      <c r="E25" s="105">
        <f>IF('P_%endringer'!E76=0," ",'P_%endringer'!E76)</f>
        <v>0.98831521739130435</v>
      </c>
      <c r="F25" s="105">
        <f>IF('P_%endringer'!F76=0," ",'P_%endringer'!F76)</f>
        <v>0.98891358695652176</v>
      </c>
      <c r="G25" s="105">
        <f>IF('P_%endringer'!G76=0," ",'P_%endringer'!G76)</f>
        <v>0.98506385869565216</v>
      </c>
      <c r="H25" s="105">
        <f>IF('P_%endringer'!H76=0," ",'P_%endringer'!H76)</f>
        <v>0.99350679347826087</v>
      </c>
      <c r="I25" s="105">
        <f>IF('P_%endringer'!I76=0," ",'P_%endringer'!I76)</f>
        <v>0.93052880434782614</v>
      </c>
      <c r="J25" s="105">
        <f>IF('P_%endringer'!J76=0," ",'P_%endringer'!J76)</f>
        <v>0.88923405797101451</v>
      </c>
      <c r="K25" s="105">
        <f>IF('P_%endringer'!K76=0," ",'P_%endringer'!K76)</f>
        <v>0.86297798913043477</v>
      </c>
      <c r="L25" s="105">
        <f>IF('P_%endringer'!L76=0," ",'P_%endringer'!L76)</f>
        <v>0.87082364130434786</v>
      </c>
      <c r="M25" s="105">
        <f>IF('P_%endringer'!M76=0," ",'P_%endringer'!M76)</f>
        <v>0.85135869565217392</v>
      </c>
      <c r="N25" s="105">
        <f>IF('P_%endringer'!N76=0," ",'P_%endringer'!N76)</f>
        <v>0.85543478260869565</v>
      </c>
      <c r="O25" s="105">
        <f>IF('P_%endringer'!O76=0," ",'P_%endringer'!O76)</f>
        <v>0.85471014492753628</v>
      </c>
      <c r="P25" s="105">
        <f>IF('P_%endringer'!P76=0," ",'P_%endringer'!P76)</f>
        <v>0.88641304347826089</v>
      </c>
      <c r="Q25" s="105">
        <f>IF('P_%endringer'!Q76=0," ",'P_%endringer'!Q76)</f>
        <v>0.85153985507246377</v>
      </c>
      <c r="R25" s="105">
        <f>IF('P_%endringer'!R76=0," ",'P_%endringer'!R76)</f>
        <v>0.867481884057971</v>
      </c>
      <c r="S25" s="105">
        <f>IF('P_%endringer'!S76=0," ",'P_%endringer'!S76)</f>
        <v>0.88438931159420286</v>
      </c>
      <c r="T25" s="105">
        <f>IF('P_%endringer'!T76=0," ",'P_%endringer'!T76)</f>
        <v>0.84999456521739136</v>
      </c>
      <c r="U25" s="105">
        <f>IF('P_%endringer'!U76=0," ",'P_%endringer'!U76)</f>
        <v>0.85813487318840587</v>
      </c>
      <c r="V25" s="105">
        <f>IF('P_%endringer'!V76=0," ",'P_%endringer'!V76)</f>
        <v>0.87423605072463773</v>
      </c>
      <c r="W25" s="105">
        <f>IF('P_%endringer'!W76=0," ",'P_%endringer'!W76)</f>
        <v>0.89430643115942032</v>
      </c>
      <c r="X25" s="105">
        <f>IF('P_%endringer'!X76=0," ",'P_%endringer'!X76)</f>
        <v>0.93357128623188412</v>
      </c>
      <c r="Y25" s="105">
        <f>IF('P_%endringer'!Y76=0," ",'P_%endringer'!Y76)</f>
        <v>0.9801612318840579</v>
      </c>
      <c r="Z25" s="105">
        <f>IF('P_%endringer'!Z76=0," ",'P_%endringer'!Z76)</f>
        <v>0.9657847826086956</v>
      </c>
      <c r="AA25" s="105">
        <f>IF('P_%endringer'!AA76=0," ",'P_%endringer'!AA76)</f>
        <v>0.99444402173913049</v>
      </c>
      <c r="AB25" s="105">
        <f>IF('P_%endringer'!AB76=0," ",'P_%endringer'!AB76)</f>
        <v>0.94529275362318832</v>
      </c>
      <c r="AC25" s="105">
        <f>IF('P_%endringer'!AC76=0," ",'P_%endringer'!AC76)</f>
        <v>1.0049479166666666</v>
      </c>
      <c r="AD25" s="105">
        <f>IF('P_%endringer'!AD76=0," ",'P_%endringer'!AD76)</f>
        <v>1.0217004528985507</v>
      </c>
    </row>
    <row r="26" spans="2:30" ht="15.95" customHeight="1" x14ac:dyDescent="0.2">
      <c r="B26" s="34" t="str">
        <f>IF('P_%endringer'!B77=0," ",'P_%endringer'!B77)</f>
        <v xml:space="preserve"> </v>
      </c>
      <c r="C26" s="34" t="str">
        <f>IF('P_%endringer'!C77=0," ",'P_%endringer'!C77)</f>
        <v>Hitra</v>
      </c>
      <c r="D26" s="105">
        <f>IF('P_%endringer'!D77=0," ",'P_%endringer'!D77)</f>
        <v>1</v>
      </c>
      <c r="E26" s="105">
        <f>IF('P_%endringer'!E77=0," ",'P_%endringer'!E77)</f>
        <v>0.99928315412186375</v>
      </c>
      <c r="F26" s="105">
        <f>IF('P_%endringer'!F77=0," ",'P_%endringer'!F77)</f>
        <v>0.96086762246117086</v>
      </c>
      <c r="G26" s="105">
        <f>IF('P_%endringer'!G77=0," ",'P_%endringer'!G77)</f>
        <v>0.9532234169653524</v>
      </c>
      <c r="H26" s="105">
        <f>IF('P_%endringer'!H77=0," ",'P_%endringer'!H77)</f>
        <v>0.9330234169653524</v>
      </c>
      <c r="I26" s="105">
        <f>IF('P_%endringer'!I77=0," ",'P_%endringer'!I77)</f>
        <v>0.85908673835125438</v>
      </c>
      <c r="J26" s="105">
        <f>IF('P_%endringer'!J77=0," ",'P_%endringer'!J77)</f>
        <v>0.77507718040621265</v>
      </c>
      <c r="K26" s="105">
        <f>IF('P_%endringer'!K77=0," ",'P_%endringer'!K77)</f>
        <v>0.74432640382317794</v>
      </c>
      <c r="L26" s="105">
        <f>IF('P_%endringer'!L77=0," ",'P_%endringer'!L77)</f>
        <v>0.74842270011947432</v>
      </c>
      <c r="M26" s="105">
        <f>IF('P_%endringer'!M77=0," ",'P_%endringer'!M77)</f>
        <v>0.72879330943847076</v>
      </c>
      <c r="N26" s="105">
        <f>IF('P_%endringer'!N77=0," ",'P_%endringer'!N77)</f>
        <v>0.70824372759856635</v>
      </c>
      <c r="O26" s="105">
        <f>IF('P_%endringer'!O77=0," ",'P_%endringer'!O77)</f>
        <v>0.7182795698924731</v>
      </c>
      <c r="P26" s="105">
        <f>IF('P_%endringer'!P77=0," ",'P_%endringer'!P77)</f>
        <v>0.68363201911589011</v>
      </c>
      <c r="Q26" s="105">
        <f>IF('P_%endringer'!Q77=0," ",'P_%endringer'!Q77)</f>
        <v>0.64109916367980879</v>
      </c>
      <c r="R26" s="105">
        <f>IF('P_%endringer'!R77=0," ",'P_%endringer'!R77)</f>
        <v>0.56033452807646356</v>
      </c>
      <c r="S26" s="105">
        <f>IF('P_%endringer'!S77=0," ",'P_%endringer'!S77)</f>
        <v>0.53783536439665469</v>
      </c>
      <c r="T26" s="105">
        <f>IF('P_%endringer'!T77=0," ",'P_%endringer'!T77)</f>
        <v>0.51387813620071687</v>
      </c>
      <c r="U26" s="105">
        <f>IF('P_%endringer'!U77=0," ",'P_%endringer'!U77)</f>
        <v>0.49357156511350064</v>
      </c>
      <c r="V26" s="105">
        <f>IF('P_%endringer'!V77=0," ",'P_%endringer'!V77)</f>
        <v>0.4407094384707288</v>
      </c>
      <c r="W26" s="105">
        <f>IF('P_%endringer'!W77=0," ",'P_%endringer'!W77)</f>
        <v>0.39861863799283154</v>
      </c>
      <c r="X26" s="105">
        <f>IF('P_%endringer'!X77=0," ",'P_%endringer'!X77)</f>
        <v>0.39733452807646358</v>
      </c>
      <c r="Y26" s="105">
        <f>IF('P_%endringer'!Y77=0," ",'P_%endringer'!Y77)</f>
        <v>0.3749706093189964</v>
      </c>
      <c r="Z26" s="105">
        <f>IF('P_%endringer'!Z77=0," ",'P_%endringer'!Z77)</f>
        <v>0.34506451612903227</v>
      </c>
      <c r="AA26" s="105">
        <f>IF('P_%endringer'!AA77=0," ",'P_%endringer'!AA77)</f>
        <v>0.34614814814814815</v>
      </c>
      <c r="AB26" s="105">
        <f>IF('P_%endringer'!AB77=0," ",'P_%endringer'!AB77)</f>
        <v>0.32936176821983271</v>
      </c>
      <c r="AC26" s="105">
        <f>IF('P_%endringer'!AC77=0," ",'P_%endringer'!AC77)</f>
        <v>0.60696606929510155</v>
      </c>
      <c r="AD26" s="105">
        <f>IF('P_%endringer'!AD77=0," ",'P_%endringer'!AD77)</f>
        <v>0.64377873357228199</v>
      </c>
    </row>
    <row r="27" spans="2:30" ht="15.95" customHeight="1" x14ac:dyDescent="0.2">
      <c r="B27" s="34" t="str">
        <f>IF('P_%endringer'!B78=0," ",'P_%endringer'!B78)</f>
        <v xml:space="preserve"> </v>
      </c>
      <c r="C27" s="34" t="str">
        <f>IF('P_%endringer'!C78=0," ",'P_%endringer'!C78)</f>
        <v>Orkland</v>
      </c>
      <c r="D27" s="105">
        <f>IF('P_%endringer'!D78=0," ",'P_%endringer'!D78)</f>
        <v>1</v>
      </c>
      <c r="E27" s="105">
        <f>IF('P_%endringer'!E78=0," ",'P_%endringer'!E78)</f>
        <v>0.97310272037043344</v>
      </c>
      <c r="F27" s="105">
        <f>IF('P_%endringer'!F78=0," ",'P_%endringer'!F78)</f>
        <v>0.97926716829525728</v>
      </c>
      <c r="G27" s="105">
        <f>IF('P_%endringer'!G78=0," ",'P_%endringer'!G78)</f>
        <v>0.97896200333662464</v>
      </c>
      <c r="H27" s="105">
        <f>IF('P_%endringer'!H78=0," ",'P_%endringer'!H78)</f>
        <v>0.95982591672057471</v>
      </c>
      <c r="I27" s="105">
        <f>IF('P_%endringer'!I78=0," ",'P_%endringer'!I78)</f>
        <v>0.906082666575874</v>
      </c>
      <c r="J27" s="105">
        <f>IF('P_%endringer'!J78=0," ",'P_%endringer'!J78)</f>
        <v>0.87325525177896568</v>
      </c>
      <c r="K27" s="105">
        <f>IF('P_%endringer'!K78=0," ",'P_%endringer'!K78)</f>
        <v>0.86948309557046055</v>
      </c>
      <c r="L27" s="105">
        <f>IF('P_%endringer'!L78=0," ",'P_%endringer'!L78)</f>
        <v>0.87847223451704048</v>
      </c>
      <c r="M27" s="105">
        <f>IF('P_%endringer'!M78=0," ",'P_%endringer'!M78)</f>
        <v>0.89932246093085011</v>
      </c>
      <c r="N27" s="105">
        <f>IF('P_%endringer'!N78=0," ",'P_%endringer'!N78)</f>
        <v>0.90647237070579822</v>
      </c>
      <c r="O27" s="105">
        <f>IF('P_%endringer'!O78=0," ",'P_%endringer'!O78)</f>
        <v>0.90088863164345778</v>
      </c>
      <c r="P27" s="105">
        <f>IF('P_%endringer'!P78=0," ",'P_%endringer'!P78)</f>
        <v>0.95277654829593816</v>
      </c>
      <c r="Q27" s="105">
        <f>IF('P_%endringer'!Q78=0," ",'P_%endringer'!Q78)</f>
        <v>0.93915767253413229</v>
      </c>
      <c r="R27" s="105">
        <f>IF('P_%endringer'!R78=0," ",'P_%endringer'!R78)</f>
        <v>0.94579687446801264</v>
      </c>
      <c r="S27" s="105">
        <f>IF('P_%endringer'!S78=0," ",'P_%endringer'!S78)</f>
        <v>0.95193779578495785</v>
      </c>
      <c r="T27" s="105">
        <f>IF('P_%endringer'!T78=0," ",'P_%endringer'!T78)</f>
        <v>0.94488001770453844</v>
      </c>
      <c r="U27" s="105">
        <f>IF('P_%endringer'!U78=0," ",'P_%endringer'!U78)</f>
        <v>1.0029463416294986</v>
      </c>
      <c r="V27" s="105">
        <f>IF('P_%endringer'!V78=0," ",'P_%endringer'!V78)</f>
        <v>0.99733403697524758</v>
      </c>
      <c r="W27" s="105">
        <f>IF('P_%endringer'!W78=0," ",'P_%endringer'!W78)</f>
        <v>0.98120132103094881</v>
      </c>
      <c r="X27" s="105">
        <f>IF('P_%endringer'!X78=0," ",'P_%endringer'!X78)</f>
        <v>1.0201075891185183</v>
      </c>
      <c r="Y27" s="105">
        <f>IF('P_%endringer'!Y78=0," ",'P_%endringer'!Y78)</f>
        <v>1.0247422287290184</v>
      </c>
      <c r="Z27" s="105">
        <f>IF('P_%endringer'!Z78=0," ",'P_%endringer'!Z78)</f>
        <v>1.0125412481699636</v>
      </c>
      <c r="AA27" s="105">
        <f>IF('P_%endringer'!AA78=0," ",'P_%endringer'!AA78)</f>
        <v>1.0191309454904498</v>
      </c>
      <c r="AB27" s="105">
        <f>IF('P_%endringer'!AB78=0," ",'P_%endringer'!AB78)</f>
        <v>0.96082063940621698</v>
      </c>
      <c r="AC27" s="105">
        <f>IF('P_%endringer'!AC78=0," ",'P_%endringer'!AC78)</f>
        <v>0.87111559020802831</v>
      </c>
      <c r="AD27" s="105">
        <f>IF('P_%endringer'!AD78=0," ",'P_%endringer'!AD78)</f>
        <v>0.91775884375744776</v>
      </c>
    </row>
    <row r="28" spans="2:30" ht="15.95" customHeight="1" x14ac:dyDescent="0.2">
      <c r="B28" s="34" t="str">
        <f>IF('P_%endringer'!B79=0," ",'P_%endringer'!B79)</f>
        <v xml:space="preserve"> </v>
      </c>
      <c r="C28" s="34" t="str">
        <f>IF('P_%endringer'!C79=0," ",'P_%endringer'!C79)</f>
        <v>Rindal</v>
      </c>
      <c r="D28" s="105">
        <f>IF('P_%endringer'!D79=0," ",'P_%endringer'!D79)</f>
        <v>1</v>
      </c>
      <c r="E28" s="105">
        <f>IF('P_%endringer'!E79=0," ",'P_%endringer'!E79)</f>
        <v>0.97459807073954985</v>
      </c>
      <c r="F28" s="105">
        <f>IF('P_%endringer'!F79=0," ",'P_%endringer'!F79)</f>
        <v>0.96483172561629149</v>
      </c>
      <c r="G28" s="105">
        <f>IF('P_%endringer'!G79=0," ",'P_%endringer'!G79)</f>
        <v>0.9638951768488746</v>
      </c>
      <c r="H28" s="105">
        <f>IF('P_%endringer'!H79=0," ",'P_%endringer'!H79)</f>
        <v>0.96809657020364415</v>
      </c>
      <c r="I28" s="105">
        <f>IF('P_%endringer'!I79=0," ",'P_%endringer'!I79)</f>
        <v>0.93038263665594845</v>
      </c>
      <c r="J28" s="105">
        <f>IF('P_%endringer'!J79=0," ",'P_%endringer'!J79)</f>
        <v>0.90151361200428715</v>
      </c>
      <c r="K28" s="105">
        <f>IF('P_%endringer'!K79=0," ",'P_%endringer'!K79)</f>
        <v>0.88940814576634508</v>
      </c>
      <c r="L28" s="105">
        <f>IF('P_%endringer'!L79=0," ",'P_%endringer'!L79)</f>
        <v>0.9309015005359057</v>
      </c>
      <c r="M28" s="105">
        <f>IF('P_%endringer'!M79=0," ",'P_%endringer'!M79)</f>
        <v>0.95101822079314036</v>
      </c>
      <c r="N28" s="105">
        <f>IF('P_%endringer'!N79=0," ",'P_%endringer'!N79)</f>
        <v>0.93783494105037513</v>
      </c>
      <c r="O28" s="105">
        <f>IF('P_%endringer'!O79=0," ",'P_%endringer'!O79)</f>
        <v>0.94319399785637725</v>
      </c>
      <c r="P28" s="105">
        <f>IF('P_%endringer'!P79=0," ",'P_%endringer'!P79)</f>
        <v>0.95755627009646305</v>
      </c>
      <c r="Q28" s="105">
        <f>IF('P_%endringer'!Q79=0," ",'P_%endringer'!Q79)</f>
        <v>0.96559485530546629</v>
      </c>
      <c r="R28" s="105">
        <f>IF('P_%endringer'!R79=0," ",'P_%endringer'!R79)</f>
        <v>0.99260450160771707</v>
      </c>
      <c r="S28" s="105">
        <f>IF('P_%endringer'!S79=0," ",'P_%endringer'!S79)</f>
        <v>1.0385959271168275</v>
      </c>
      <c r="T28" s="105">
        <f>IF('P_%endringer'!T79=0," ",'P_%endringer'!T79)</f>
        <v>1.0288670953912111</v>
      </c>
      <c r="U28" s="105">
        <f>IF('P_%endringer'!U79=0," ",'P_%endringer'!U79)</f>
        <v>1.0383075026795283</v>
      </c>
      <c r="V28" s="105">
        <f>IF('P_%endringer'!V79=0," ",'P_%endringer'!V79)</f>
        <v>1.0138497320471598</v>
      </c>
      <c r="W28" s="105">
        <f>IF('P_%endringer'!W79=0," ",'P_%endringer'!W79)</f>
        <v>0.99527802786709529</v>
      </c>
      <c r="X28" s="105">
        <f>IF('P_%endringer'!X79=0," ",'P_%endringer'!X79)</f>
        <v>1.0147743837084673</v>
      </c>
      <c r="Y28" s="105">
        <f>IF('P_%endringer'!Y79=0," ",'P_%endringer'!Y79)</f>
        <v>1.068637513397642</v>
      </c>
      <c r="Z28" s="105">
        <f>IF('P_%endringer'!Z79=0," ",'P_%endringer'!Z79)</f>
        <v>1.0820885316184352</v>
      </c>
      <c r="AA28" s="105">
        <f>IF('P_%endringer'!AA79=0," ",'P_%endringer'!AA79)</f>
        <v>1.1246314040728831</v>
      </c>
      <c r="AB28" s="105">
        <f>IF('P_%endringer'!AB79=0," ",'P_%endringer'!AB79)</f>
        <v>1.1166663451232581</v>
      </c>
      <c r="AC28" s="105">
        <f>IF('P_%endringer'!AC79=0," ",'P_%endringer'!AC79)</f>
        <v>1.0997084673097535</v>
      </c>
      <c r="AD28" s="105">
        <f>IF('P_%endringer'!AD79=0," ",'P_%endringer'!AD79)</f>
        <v>1.1419819935691318</v>
      </c>
    </row>
    <row r="29" spans="2:30" ht="15.95" customHeight="1" x14ac:dyDescent="0.2">
      <c r="B29" s="34" t="str">
        <f>IF('P_%endringer'!B80=0," ",'P_%endringer'!B80)</f>
        <v xml:space="preserve"> </v>
      </c>
      <c r="C29" s="34" t="str">
        <f>IF('P_%endringer'!C80=0," ",'P_%endringer'!C80)</f>
        <v>Skaun</v>
      </c>
      <c r="D29" s="105">
        <f>IF('P_%endringer'!D80=0," ",'P_%endringer'!D80)</f>
        <v>1</v>
      </c>
      <c r="E29" s="105">
        <f>IF('P_%endringer'!E80=0," ",'P_%endringer'!E80)</f>
        <v>0.97810747240817808</v>
      </c>
      <c r="F29" s="105">
        <f>IF('P_%endringer'!F80=0," ",'P_%endringer'!F80)</f>
        <v>0.97866980278632176</v>
      </c>
      <c r="G29" s="105">
        <f>IF('P_%endringer'!G80=0," ",'P_%endringer'!G80)</f>
        <v>0.94152379229238281</v>
      </c>
      <c r="H29" s="105">
        <f>IF('P_%endringer'!H80=0," ",'P_%endringer'!H80)</f>
        <v>0.92198389723177132</v>
      </c>
      <c r="I29" s="105">
        <f>IF('P_%endringer'!I80=0," ",'P_%endringer'!I80)</f>
        <v>0.85298588746155246</v>
      </c>
      <c r="J29" s="105">
        <f>IF('P_%endringer'!J80=0," ",'P_%endringer'!J80)</f>
        <v>0.82045250588022434</v>
      </c>
      <c r="K29" s="105">
        <f>IF('P_%endringer'!K80=0," ",'P_%endringer'!K80)</f>
        <v>0.78940311199565771</v>
      </c>
      <c r="L29" s="105">
        <f>IF('P_%endringer'!L80=0," ",'P_%endringer'!L80)</f>
        <v>0.78313804957481459</v>
      </c>
      <c r="M29" s="105">
        <f>IF('P_%endringer'!M80=0," ",'P_%endringer'!M80)</f>
        <v>0.74615523792292382</v>
      </c>
      <c r="N29" s="105">
        <f>IF('P_%endringer'!N80=0," ",'P_%endringer'!N80)</f>
        <v>0.69205717387371091</v>
      </c>
      <c r="O29" s="105">
        <f>IF('P_%endringer'!O80=0," ",'P_%endringer'!O80)</f>
        <v>0.69784693323683733</v>
      </c>
      <c r="P29" s="105">
        <f>IF('P_%endringer'!P80=0," ",'P_%endringer'!P80)</f>
        <v>0.6736023159037452</v>
      </c>
      <c r="Q29" s="105">
        <f>IF('P_%endringer'!Q80=0," ",'P_%endringer'!Q80)</f>
        <v>0.70019902297810743</v>
      </c>
      <c r="R29" s="105">
        <f>IF('P_%endringer'!R80=0," ",'P_%endringer'!R80)</f>
        <v>0.65243350823231405</v>
      </c>
      <c r="S29" s="105">
        <f>IF('P_%endringer'!S80=0," ",'P_%endringer'!S80)</f>
        <v>0.65902931065677584</v>
      </c>
      <c r="T29" s="105">
        <f>IF('P_%endringer'!T80=0," ",'P_%endringer'!T80)</f>
        <v>0.59594101682648815</v>
      </c>
      <c r="U29" s="105">
        <f>IF('P_%endringer'!U80=0," ",'P_%endringer'!U80)</f>
        <v>0.58837796272842413</v>
      </c>
      <c r="V29" s="105">
        <f>IF('P_%endringer'!V80=0," ",'P_%endringer'!V80)</f>
        <v>0.5997514022073458</v>
      </c>
      <c r="W29" s="105">
        <f>IF('P_%endringer'!W80=0," ",'P_%endringer'!W80)</f>
        <v>0.57905482178396961</v>
      </c>
      <c r="X29" s="105">
        <f>IF('P_%endringer'!X80=0," ",'P_%endringer'!X80)</f>
        <v>0.52346571376877149</v>
      </c>
      <c r="Y29" s="105">
        <f>IF('P_%endringer'!Y80=0," ",'P_%endringer'!Y80)</f>
        <v>0.50983770580785237</v>
      </c>
      <c r="Z29" s="105">
        <f>IF('P_%endringer'!Z80=0," ",'P_%endringer'!Z80)</f>
        <v>0.52608956034014842</v>
      </c>
      <c r="AA29" s="105">
        <f>IF('P_%endringer'!AA80=0," ",'P_%endringer'!AA80)</f>
        <v>0.5568780531934141</v>
      </c>
      <c r="AB29" s="105">
        <f>IF('P_%endringer'!AB80=0," ",'P_%endringer'!AB80)</f>
        <v>0.55868608648453055</v>
      </c>
      <c r="AC29" s="105">
        <f>IF('P_%endringer'!AC80=0," ",'P_%endringer'!AC80)</f>
        <v>0.52991785778903566</v>
      </c>
      <c r="AD29" s="105">
        <f>IF('P_%endringer'!AD80=0," ",'P_%endringer'!AD80)</f>
        <v>0.54203926180568118</v>
      </c>
    </row>
    <row r="30" spans="2:30" ht="15.95" customHeight="1" x14ac:dyDescent="0.2">
      <c r="B30" s="34" t="str">
        <f>IF('P_%endringer'!B81=0," ",'P_%endringer'!B81)</f>
        <v>Trondheim</v>
      </c>
      <c r="C30" s="34" t="str">
        <f>IF('P_%endringer'!C81=0," ",'P_%endringer'!C81)</f>
        <v>Trondheim</v>
      </c>
      <c r="D30" s="105">
        <f>IF('P_%endringer'!D81=0," ",'P_%endringer'!D81)</f>
        <v>1</v>
      </c>
      <c r="E30" s="105">
        <f>IF('P_%endringer'!E81=0," ",'P_%endringer'!E81)</f>
        <v>0.9698718688675978</v>
      </c>
      <c r="F30" s="105">
        <f>IF('P_%endringer'!F81=0," ",'P_%endringer'!F81)</f>
        <v>0.96125637769825711</v>
      </c>
      <c r="G30" s="105">
        <f>IF('P_%endringer'!G81=0," ",'P_%endringer'!G81)</f>
        <v>0.93171430220477891</v>
      </c>
      <c r="H30" s="105">
        <f>IF('P_%endringer'!H81=0," ",'P_%endringer'!H81)</f>
        <v>0.92388918388549002</v>
      </c>
      <c r="I30" s="105">
        <f>IF('P_%endringer'!I81=0," ",'P_%endringer'!I81)</f>
        <v>0.86402100888837574</v>
      </c>
      <c r="J30" s="105">
        <f>IF('P_%endringer'!J81=0," ",'P_%endringer'!J81)</f>
        <v>0.80402712686136446</v>
      </c>
      <c r="K30" s="105">
        <f>IF('P_%endringer'!K81=0," ",'P_%endringer'!K81)</f>
        <v>0.76079672168994572</v>
      </c>
      <c r="L30" s="105">
        <f>IF('P_%endringer'!L81=0," ",'P_%endringer'!L81)</f>
        <v>0.73436384624264106</v>
      </c>
      <c r="M30" s="105">
        <f>IF('P_%endringer'!M81=0," ",'P_%endringer'!M81)</f>
        <v>0.72815421909269307</v>
      </c>
      <c r="N30" s="105">
        <f>IF('P_%endringer'!N81=0," ",'P_%endringer'!N81)</f>
        <v>0.70472122821193584</v>
      </c>
      <c r="O30" s="105">
        <f>IF('P_%endringer'!O81=0," ",'P_%endringer'!O81)</f>
        <v>0.65104467274616185</v>
      </c>
      <c r="P30" s="105">
        <f>IF('P_%endringer'!P81=0," ",'P_%endringer'!P81)</f>
        <v>0.66905229135403443</v>
      </c>
      <c r="Q30" s="105">
        <f>IF('P_%endringer'!Q81=0," ",'P_%endringer'!Q81)</f>
        <v>0.63661549116934091</v>
      </c>
      <c r="R30" s="105">
        <f>IF('P_%endringer'!R81=0," ",'P_%endringer'!R81)</f>
        <v>0.62853514948632117</v>
      </c>
      <c r="S30" s="105">
        <f>IF('P_%endringer'!S81=0," ",'P_%endringer'!S81)</f>
        <v>0.64950259725268378</v>
      </c>
      <c r="T30" s="105">
        <f>IF('P_%endringer'!T81=0," ",'P_%endringer'!T81)</f>
        <v>0.64666801339028035</v>
      </c>
      <c r="U30" s="105">
        <f>IF('P_%endringer'!U81=0," ",'P_%endringer'!U81)</f>
        <v>0.6483766593558814</v>
      </c>
      <c r="V30" s="105">
        <f>IF('P_%endringer'!V81=0," ",'P_%endringer'!V81)</f>
        <v>0.66350421332102039</v>
      </c>
      <c r="W30" s="105">
        <f>IF('P_%endringer'!W81=0," ",'P_%endringer'!W81)</f>
        <v>0.63459598291584896</v>
      </c>
      <c r="X30" s="105">
        <f>IF('P_%endringer'!X81=0," ",'P_%endringer'!X81)</f>
        <v>0.63850513678864129</v>
      </c>
      <c r="Y30" s="105">
        <f>IF('P_%endringer'!Y81=0," ",'P_%endringer'!Y81)</f>
        <v>0.63525279926122591</v>
      </c>
      <c r="Z30" s="105">
        <f>IF('P_%endringer'!Z81=0," ",'P_%endringer'!Z81)</f>
        <v>0.56847835622763476</v>
      </c>
      <c r="AA30" s="105">
        <f>IF('P_%endringer'!AA81=0," ",'P_%endringer'!AA81)</f>
        <v>0.53161018123052062</v>
      </c>
      <c r="AB30" s="105">
        <f>IF('P_%endringer'!AB81=0," ",'P_%endringer'!AB81)</f>
        <v>0.50017996075262616</v>
      </c>
      <c r="AC30" s="105">
        <f>IF('P_%endringer'!AC81=0," ",'P_%endringer'!AC81)</f>
        <v>0.48092820039247375</v>
      </c>
      <c r="AD30" s="105">
        <f>IF('P_%endringer'!AD81=0," ",'P_%endringer'!AD81)</f>
        <v>0.47390153526491974</v>
      </c>
    </row>
    <row r="31" spans="2:30" ht="15.95" customHeight="1" x14ac:dyDescent="0.2">
      <c r="B31" s="34" t="str">
        <f>IF('P_%endringer'!B82=0," ",'P_%endringer'!B82)</f>
        <v>Trøndelag Sør</v>
      </c>
      <c r="C31" s="34" t="str">
        <f>IF('P_%endringer'!C82=0," ",'P_%endringer'!C82)</f>
        <v>Holtålen</v>
      </c>
      <c r="D31" s="105">
        <f>IF('P_%endringer'!D82=0," ",'P_%endringer'!D82)</f>
        <v>1</v>
      </c>
      <c r="E31" s="105">
        <f>IF('P_%endringer'!E82=0," ",'P_%endringer'!E82)</f>
        <v>0.96388319672131151</v>
      </c>
      <c r="F31" s="105">
        <f>IF('P_%endringer'!F82=0," ",'P_%endringer'!F82)</f>
        <v>0.91761475409836069</v>
      </c>
      <c r="G31" s="105">
        <f>IF('P_%endringer'!G82=0," ",'P_%endringer'!G82)</f>
        <v>0.87830968237704909</v>
      </c>
      <c r="H31" s="105">
        <f>IF('P_%endringer'!H82=0," ",'P_%endringer'!H82)</f>
        <v>0.84908171106557373</v>
      </c>
      <c r="I31" s="105">
        <f>IF('P_%endringer'!I82=0," ",'P_%endringer'!I82)</f>
        <v>0.73208504098360649</v>
      </c>
      <c r="J31" s="105">
        <f>IF('P_%endringer'!J82=0," ",'P_%endringer'!J82)</f>
        <v>0.68078073770491809</v>
      </c>
      <c r="K31" s="105">
        <f>IF('P_%endringer'!K82=0," ",'P_%endringer'!K82)</f>
        <v>0.6622000512295082</v>
      </c>
      <c r="L31" s="105">
        <f>IF('P_%endringer'!L82=0," ",'P_%endringer'!L82)</f>
        <v>0.63068391393442624</v>
      </c>
      <c r="M31" s="105">
        <f>IF('P_%endringer'!M82=0," ",'P_%endringer'!M82)</f>
        <v>0.63985655737704916</v>
      </c>
      <c r="N31" s="105">
        <f>IF('P_%endringer'!N82=0," ",'P_%endringer'!N82)</f>
        <v>0.64293032786885251</v>
      </c>
      <c r="O31" s="105">
        <f>IF('P_%endringer'!O82=0," ",'P_%endringer'!O82)</f>
        <v>0.67725409836065575</v>
      </c>
      <c r="P31" s="105">
        <f>IF('P_%endringer'!P82=0," ",'P_%endringer'!P82)</f>
        <v>0.67751024590163933</v>
      </c>
      <c r="Q31" s="105">
        <f>IF('P_%endringer'!Q82=0," ",'P_%endringer'!Q82)</f>
        <v>0.66752049180327866</v>
      </c>
      <c r="R31" s="105">
        <f>IF('P_%endringer'!R82=0," ",'P_%endringer'!R82)</f>
        <v>0.61987704918032782</v>
      </c>
      <c r="S31" s="105">
        <f>IF('P_%endringer'!S82=0," ",'P_%endringer'!S82)</f>
        <v>0.61131070696721301</v>
      </c>
      <c r="T31" s="105">
        <f>IF('P_%endringer'!T82=0," ",'P_%endringer'!T82)</f>
        <v>0.60749513319672133</v>
      </c>
      <c r="U31" s="105">
        <f>IF('P_%endringer'!U82=0," ",'P_%endringer'!U82)</f>
        <v>0.59904841188524593</v>
      </c>
      <c r="V31" s="105">
        <f>IF('P_%endringer'!V82=0," ",'P_%endringer'!V82)</f>
        <v>0.57779098360655734</v>
      </c>
      <c r="W31" s="105">
        <f>IF('P_%endringer'!W82=0," ",'P_%endringer'!W82)</f>
        <v>0.62157556352459009</v>
      </c>
      <c r="X31" s="105">
        <f>IF('P_%endringer'!X82=0," ",'P_%endringer'!X82)</f>
        <v>0.61227920081967213</v>
      </c>
      <c r="Y31" s="105">
        <f>IF('P_%endringer'!Y82=0," ",'P_%endringer'!Y82)</f>
        <v>0.6109579918032787</v>
      </c>
      <c r="Z31" s="105">
        <f>IF('P_%endringer'!Z82=0," ",'P_%endringer'!Z82)</f>
        <v>0.58571721311475411</v>
      </c>
      <c r="AA31" s="105">
        <f>IF('P_%endringer'!AA82=0," ",'P_%endringer'!AA82)</f>
        <v>0.58341393442622957</v>
      </c>
      <c r="AB31" s="105">
        <f>IF('P_%endringer'!AB82=0," ",'P_%endringer'!AB82)</f>
        <v>0.5341185963114754</v>
      </c>
      <c r="AC31" s="105">
        <f>IF('P_%endringer'!AC82=0," ",'P_%endringer'!AC82)</f>
        <v>0.49763345286885247</v>
      </c>
      <c r="AD31" s="105">
        <f>IF('P_%endringer'!AD82=0," ",'P_%endringer'!AD82)</f>
        <v>0.50880020491803279</v>
      </c>
    </row>
    <row r="32" spans="2:30" ht="15.95" customHeight="1" x14ac:dyDescent="0.2">
      <c r="B32" s="34" t="str">
        <f>IF('P_%endringer'!B83=0," ",'P_%endringer'!B83)</f>
        <v xml:space="preserve"> </v>
      </c>
      <c r="C32" s="34" t="str">
        <f>IF('P_%endringer'!C83=0," ",'P_%endringer'!C83)</f>
        <v>Melhus</v>
      </c>
      <c r="D32" s="105">
        <f>IF('P_%endringer'!D83=0," ",'P_%endringer'!D83)</f>
        <v>1</v>
      </c>
      <c r="E32" s="105">
        <f>IF('P_%endringer'!E83=0," ",'P_%endringer'!E83)</f>
        <v>0.96959698326655663</v>
      </c>
      <c r="F32" s="105">
        <f>IF('P_%endringer'!F83=0," ",'P_%endringer'!F83)</f>
        <v>0.96014117369785523</v>
      </c>
      <c r="G32" s="105">
        <f>IF('P_%endringer'!G83=0," ",'P_%endringer'!G83)</f>
        <v>0.94909922224840915</v>
      </c>
      <c r="H32" s="105">
        <f>IF('P_%endringer'!H83=0," ",'P_%endringer'!H83)</f>
        <v>0.95204195144944614</v>
      </c>
      <c r="I32" s="105">
        <f>IF('P_%endringer'!I83=0," ",'P_%endringer'!I83)</f>
        <v>0.88115484327127025</v>
      </c>
      <c r="J32" s="105">
        <f>IF('P_%endringer'!J83=0," ",'P_%endringer'!J83)</f>
        <v>0.8367378034409616</v>
      </c>
      <c r="K32" s="105">
        <f>IF('P_%endringer'!K83=0," ",'P_%endringer'!K83)</f>
        <v>0.83931263257129396</v>
      </c>
      <c r="L32" s="105">
        <f>IF('P_%endringer'!L83=0," ",'P_%endringer'!L83)</f>
        <v>0.85877197737449917</v>
      </c>
      <c r="M32" s="105">
        <f>IF('P_%endringer'!M83=0," ",'P_%endringer'!M83)</f>
        <v>0.82995522036295077</v>
      </c>
      <c r="N32" s="105">
        <f>IF('P_%endringer'!N83=0," ",'P_%endringer'!N83)</f>
        <v>0.83514023096865431</v>
      </c>
      <c r="O32" s="105">
        <f>IF('P_%endringer'!O83=0," ",'P_%endringer'!O83)</f>
        <v>0.85552674994107947</v>
      </c>
      <c r="P32" s="105">
        <f>IF('P_%endringer'!P83=0," ",'P_%endringer'!P83)</f>
        <v>0.88404430827244873</v>
      </c>
      <c r="Q32" s="105">
        <f>IF('P_%endringer'!Q83=0," ",'P_%endringer'!Q83)</f>
        <v>0.8788592976667452</v>
      </c>
      <c r="R32" s="105">
        <f>IF('P_%endringer'!R83=0," ",'P_%endringer'!R83)</f>
        <v>0.86707518265378269</v>
      </c>
      <c r="S32" s="105">
        <f>IF('P_%endringer'!S83=0," ",'P_%endringer'!S83)</f>
        <v>0.83740431298609475</v>
      </c>
      <c r="T32" s="105">
        <f>IF('P_%endringer'!T83=0," ",'P_%endringer'!T83)</f>
        <v>0.8507407494697149</v>
      </c>
      <c r="U32" s="105">
        <f>IF('P_%endringer'!U83=0," ",'P_%endringer'!U83)</f>
        <v>0.86700294602875316</v>
      </c>
      <c r="V32" s="105">
        <f>IF('P_%endringer'!V83=0," ",'P_%endringer'!V83)</f>
        <v>0.87133136931416455</v>
      </c>
      <c r="W32" s="105">
        <f>IF('P_%endringer'!W83=0," ",'P_%endringer'!W83)</f>
        <v>0.86378140466650954</v>
      </c>
      <c r="X32" s="105">
        <f>IF('P_%endringer'!X83=0," ",'P_%endringer'!X83)</f>
        <v>0.90306940843742634</v>
      </c>
      <c r="Y32" s="105">
        <f>IF('P_%endringer'!Y83=0," ",'P_%endringer'!Y83)</f>
        <v>0.93423285411265611</v>
      </c>
      <c r="Z32" s="105">
        <f>IF('P_%endringer'!Z83=0," ",'P_%endringer'!Z83)</f>
        <v>0.93382712703275983</v>
      </c>
      <c r="AA32" s="105">
        <f>IF('P_%endringer'!AA83=0," ",'P_%endringer'!AA83)</f>
        <v>0.95604041951449448</v>
      </c>
      <c r="AB32" s="105">
        <f>IF('P_%endringer'!AB83=0," ",'P_%endringer'!AB83)</f>
        <v>1.0516080603346689</v>
      </c>
      <c r="AC32" s="105">
        <f>IF('P_%endringer'!AC83=0," ",'P_%endringer'!AC83)</f>
        <v>1.1007394532170633</v>
      </c>
      <c r="AD32" s="105">
        <f>IF('P_%endringer'!AD83=0," ",'P_%endringer'!AD83)</f>
        <v>1.0488995993400896</v>
      </c>
    </row>
    <row r="33" spans="2:30" ht="15.95" customHeight="1" x14ac:dyDescent="0.2">
      <c r="B33" s="34" t="str">
        <f>IF('P_%endringer'!B84=0," ",'P_%endringer'!B84)</f>
        <v xml:space="preserve"> </v>
      </c>
      <c r="C33" s="34" t="str">
        <f>IF('P_%endringer'!C84=0," ",'P_%endringer'!C84)</f>
        <v>Midtre Gauldal</v>
      </c>
      <c r="D33" s="105">
        <f>IF('P_%endringer'!D84=0," ",'P_%endringer'!D84)</f>
        <v>1</v>
      </c>
      <c r="E33" s="105">
        <f>IF('P_%endringer'!E84=0," ",'P_%endringer'!E84)</f>
        <v>0.97352059103211175</v>
      </c>
      <c r="F33" s="105">
        <f>IF('P_%endringer'!F84=0," ",'P_%endringer'!F84)</f>
        <v>0.97020583717357911</v>
      </c>
      <c r="G33" s="105">
        <f>IF('P_%endringer'!G84=0," ",'P_%endringer'!G84)</f>
        <v>0.96806656426011262</v>
      </c>
      <c r="H33" s="105">
        <f>IF('P_%endringer'!H84=0," ",'P_%endringer'!H84)</f>
        <v>0.94440552995391713</v>
      </c>
      <c r="I33" s="105">
        <f>IF('P_%endringer'!I84=0," ",'P_%endringer'!I84)</f>
        <v>0.91294843098529732</v>
      </c>
      <c r="J33" s="105">
        <f>IF('P_%endringer'!J84=0," ",'P_%endringer'!J84)</f>
        <v>0.88889781288859626</v>
      </c>
      <c r="K33" s="105">
        <f>IF('P_%endringer'!K84=0," ",'P_%endringer'!K84)</f>
        <v>0.88910313802940533</v>
      </c>
      <c r="L33" s="105">
        <f>IF('P_%endringer'!L84=0," ",'P_%endringer'!L84)</f>
        <v>0.90194967449345331</v>
      </c>
      <c r="M33" s="105">
        <f>IF('P_%endringer'!M84=0," ",'P_%endringer'!M84)</f>
        <v>0.90973593738570702</v>
      </c>
      <c r="N33" s="105">
        <f>IF('P_%endringer'!N84=0," ",'P_%endringer'!N84)</f>
        <v>0.89715456074903077</v>
      </c>
      <c r="O33" s="105">
        <f>IF('P_%endringer'!O84=0," ",'P_%endringer'!O84)</f>
        <v>0.87579547948211545</v>
      </c>
      <c r="P33" s="105">
        <f>IF('P_%endringer'!P84=0," ",'P_%endringer'!P84)</f>
        <v>0.93884865774266701</v>
      </c>
      <c r="Q33" s="105">
        <f>IF('P_%endringer'!Q84=0," ",'P_%endringer'!Q84)</f>
        <v>0.94404213298222517</v>
      </c>
      <c r="R33" s="105">
        <f>IF('P_%endringer'!R84=0," ",'P_%endringer'!R84)</f>
        <v>0.91134518323458413</v>
      </c>
      <c r="S33" s="105">
        <f>IF('P_%endringer'!S84=0," ",'P_%endringer'!S84)</f>
        <v>0.92066791017482252</v>
      </c>
      <c r="T33" s="105">
        <f>IF('P_%endringer'!T84=0," ",'P_%endringer'!T84)</f>
        <v>0.91378406846609617</v>
      </c>
      <c r="U33" s="105">
        <f>IF('P_%endringer'!U84=0," ",'P_%endringer'!U84)</f>
        <v>0.94052366322873227</v>
      </c>
      <c r="V33" s="105">
        <f>IF('P_%endringer'!V84=0," ",'P_%endringer'!V84)</f>
        <v>0.94828900592495058</v>
      </c>
      <c r="W33" s="105">
        <f>IF('P_%endringer'!W84=0," ",'P_%endringer'!W84)</f>
        <v>0.94774778728695774</v>
      </c>
      <c r="X33" s="105">
        <f>IF('P_%endringer'!X84=0," ",'P_%endringer'!X84)</f>
        <v>0.96317372540414015</v>
      </c>
      <c r="Y33" s="105">
        <f>IF('P_%endringer'!Y84=0," ",'P_%endringer'!Y84)</f>
        <v>0.92779116377733895</v>
      </c>
      <c r="Z33" s="105">
        <f>IF('P_%endringer'!Z84=0," ",'P_%endringer'!Z84)</f>
        <v>0.96069526735425359</v>
      </c>
      <c r="AA33" s="105">
        <f>IF('P_%endringer'!AA84=0," ",'P_%endringer'!AA84)</f>
        <v>0.93776036866359447</v>
      </c>
      <c r="AB33" s="105">
        <f>IF('P_%endringer'!AB84=0," ",'P_%endringer'!AB84)</f>
        <v>0.86797630019749827</v>
      </c>
      <c r="AC33" s="105">
        <f>IF('P_%endringer'!AC84=0," ",'P_%endringer'!AC84)</f>
        <v>0.84976541584375687</v>
      </c>
      <c r="AD33" s="105">
        <f>IF('P_%endringer'!AD84=0," ",'P_%endringer'!AD84)</f>
        <v>0.86975034745080826</v>
      </c>
    </row>
    <row r="34" spans="2:30" ht="15.95" customHeight="1" x14ac:dyDescent="0.2">
      <c r="B34" s="34" t="str">
        <f>IF('P_%endringer'!B85=0," ",'P_%endringer'!B85)</f>
        <v xml:space="preserve"> </v>
      </c>
      <c r="C34" s="34" t="str">
        <f>IF('P_%endringer'!C85=0," ",'P_%endringer'!C85)</f>
        <v>Oppdal</v>
      </c>
      <c r="D34" s="105">
        <f>IF('P_%endringer'!D85=0," ",'P_%endringer'!D85)</f>
        <v>1</v>
      </c>
      <c r="E34" s="105">
        <f>IF('P_%endringer'!E85=0," ",'P_%endringer'!E85)</f>
        <v>0.98643979961996886</v>
      </c>
      <c r="F34" s="105">
        <f>IF('P_%endringer'!F85=0," ",'P_%endringer'!F85)</f>
        <v>0.98233891863879774</v>
      </c>
      <c r="G34" s="105">
        <f>IF('P_%endringer'!G85=0," ",'P_%endringer'!G85)</f>
        <v>0.99235705648643979</v>
      </c>
      <c r="H34" s="105">
        <f>IF('P_%endringer'!H85=0," ",'P_%endringer'!H85)</f>
        <v>0.98205432717222318</v>
      </c>
      <c r="I34" s="105">
        <f>IF('P_%endringer'!I85=0," ",'P_%endringer'!I85)</f>
        <v>0.97237122128174125</v>
      </c>
      <c r="J34" s="105">
        <f>IF('P_%endringer'!J85=0," ",'P_%endringer'!J85)</f>
        <v>0.95743332181723961</v>
      </c>
      <c r="K34" s="105">
        <f>IF('P_%endringer'!K85=0," ",'P_%endringer'!K85)</f>
        <v>0.97240628778718263</v>
      </c>
      <c r="L34" s="105">
        <f>IF('P_%endringer'!L85=0," ",'P_%endringer'!L85)</f>
        <v>0.98621713594748661</v>
      </c>
      <c r="M34" s="105">
        <f>IF('P_%endringer'!M85=0," ",'P_%endringer'!M85)</f>
        <v>0.97512523751943336</v>
      </c>
      <c r="N34" s="105">
        <f>IF('P_%endringer'!N85=0," ",'P_%endringer'!N85)</f>
        <v>0.98030747970288479</v>
      </c>
      <c r="O34" s="105">
        <f>IF('P_%endringer'!O85=0," ",'P_%endringer'!O85)</f>
        <v>0.94541371566764554</v>
      </c>
      <c r="P34" s="105">
        <f>IF('P_%endringer'!P85=0," ",'P_%endringer'!P85)</f>
        <v>0.96242874416997759</v>
      </c>
      <c r="Q34" s="105">
        <f>IF('P_%endringer'!Q85=0," ",'P_%endringer'!Q85)</f>
        <v>0.92347555709103468</v>
      </c>
      <c r="R34" s="105">
        <f>IF('P_%endringer'!R85=0," ",'P_%endringer'!R85)</f>
        <v>0.87424425634824665</v>
      </c>
      <c r="S34" s="105">
        <f>IF('P_%endringer'!S85=0," ",'P_%endringer'!S85)</f>
        <v>0.87175341164277076</v>
      </c>
      <c r="T34" s="105">
        <f>IF('P_%endringer'!T85=0," ",'P_%endringer'!T85)</f>
        <v>0.82208481603040251</v>
      </c>
      <c r="U34" s="105">
        <f>IF('P_%endringer'!U85=0," ",'P_%endringer'!U85)</f>
        <v>0.82741362929694251</v>
      </c>
      <c r="V34" s="105">
        <f>IF('P_%endringer'!V85=0," ",'P_%endringer'!V85)</f>
        <v>0.84912065987217145</v>
      </c>
      <c r="W34" s="105">
        <f>IF('P_%endringer'!W85=0," ",'P_%endringer'!W85)</f>
        <v>0.82378951459664873</v>
      </c>
      <c r="X34" s="105">
        <f>IF('P_%endringer'!X85=0," ",'P_%endringer'!X85)</f>
        <v>0.78573276904473999</v>
      </c>
      <c r="Y34" s="105">
        <f>IF('P_%endringer'!Y85=0," ",'P_%endringer'!Y85)</f>
        <v>0.77447521160822252</v>
      </c>
      <c r="Z34" s="105">
        <f>IF('P_%endringer'!Z85=0," ",'P_%endringer'!Z85)</f>
        <v>0.7821866470893073</v>
      </c>
      <c r="AA34" s="105">
        <f>IF('P_%endringer'!AA85=0," ",'P_%endringer'!AA85)</f>
        <v>0.81681715322162729</v>
      </c>
      <c r="AB34" s="105">
        <f>IF('P_%endringer'!AB85=0," ",'P_%endringer'!AB85)</f>
        <v>0.77870538953187085</v>
      </c>
      <c r="AC34" s="105">
        <f>IF('P_%endringer'!AC85=0," ",'P_%endringer'!AC85)</f>
        <v>0.74075513905683188</v>
      </c>
      <c r="AD34" s="105">
        <f>IF('P_%endringer'!AD85=0," ",'P_%endringer'!AD85)</f>
        <v>0.73478467783727752</v>
      </c>
    </row>
    <row r="35" spans="2:30" ht="15.95" customHeight="1" x14ac:dyDescent="0.2">
      <c r="B35" s="34" t="str">
        <f>IF('P_%endringer'!B86=0," ",'P_%endringer'!B86)</f>
        <v xml:space="preserve"> </v>
      </c>
      <c r="C35" s="34" t="str">
        <f>IF('P_%endringer'!C86=0," ",'P_%endringer'!C86)</f>
        <v>Rennebu</v>
      </c>
      <c r="D35" s="105">
        <f>IF('P_%endringer'!D86=0," ",'P_%endringer'!D86)</f>
        <v>1</v>
      </c>
      <c r="E35" s="105">
        <f>IF('P_%endringer'!E86=0," ",'P_%endringer'!E86)</f>
        <v>0.96506024096385545</v>
      </c>
      <c r="F35" s="105">
        <f>IF('P_%endringer'!F86=0," ",'P_%endringer'!F86)</f>
        <v>0.96346771084337346</v>
      </c>
      <c r="G35" s="105">
        <f>IF('P_%endringer'!G86=0," ",'P_%endringer'!G86)</f>
        <v>0.96586698795180725</v>
      </c>
      <c r="H35" s="105">
        <f>IF('P_%endringer'!H86=0," ",'P_%endringer'!H86)</f>
        <v>0.97386518072289163</v>
      </c>
      <c r="I35" s="105">
        <f>IF('P_%endringer'!I86=0," ",'P_%endringer'!I86)</f>
        <v>0.96242325301204823</v>
      </c>
      <c r="J35" s="105">
        <f>IF('P_%endringer'!J86=0," ",'P_%endringer'!J86)</f>
        <v>0.96156783132530121</v>
      </c>
      <c r="K35" s="105">
        <f>IF('P_%endringer'!K86=0," ",'P_%endringer'!K86)</f>
        <v>0.98601325301204823</v>
      </c>
      <c r="L35" s="105">
        <f>IF('P_%endringer'!L86=0," ",'P_%endringer'!L86)</f>
        <v>0.99258734939759041</v>
      </c>
      <c r="M35" s="105">
        <f>IF('P_%endringer'!M86=0," ",'P_%endringer'!M86)</f>
        <v>1.0013253012048193</v>
      </c>
      <c r="N35" s="105">
        <f>IF('P_%endringer'!N86=0," ",'P_%endringer'!N86)</f>
        <v>0.99301204819277111</v>
      </c>
      <c r="O35" s="105">
        <f>IF('P_%endringer'!O86=0," ",'P_%endringer'!O86)</f>
        <v>0.98132530120481931</v>
      </c>
      <c r="P35" s="105">
        <f>IF('P_%endringer'!P86=0," ",'P_%endringer'!P86)</f>
        <v>0.99795180722891563</v>
      </c>
      <c r="Q35" s="105">
        <f>IF('P_%endringer'!Q86=0," ",'P_%endringer'!Q86)</f>
        <v>0.96975903614457837</v>
      </c>
      <c r="R35" s="105">
        <f>IF('P_%endringer'!R86=0," ",'P_%endringer'!R86)</f>
        <v>0.92867469879518072</v>
      </c>
      <c r="S35" s="105">
        <f>IF('P_%endringer'!S86=0," ",'P_%endringer'!S86)</f>
        <v>0.9656563855421687</v>
      </c>
      <c r="T35" s="105">
        <f>IF('P_%endringer'!T86=0," ",'P_%endringer'!T86)</f>
        <v>0.95103385542168672</v>
      </c>
      <c r="U35" s="105">
        <f>IF('P_%endringer'!U86=0," ",'P_%endringer'!U86)</f>
        <v>0.94080325301204826</v>
      </c>
      <c r="V35" s="105">
        <f>IF('P_%endringer'!V86=0," ",'P_%endringer'!V86)</f>
        <v>0.95589566265060244</v>
      </c>
      <c r="W35" s="105">
        <f>IF('P_%endringer'!W86=0," ",'P_%endringer'!W86)</f>
        <v>0.95021915662650602</v>
      </c>
      <c r="X35" s="105">
        <f>IF('P_%endringer'!X86=0," ",'P_%endringer'!X86)</f>
        <v>0.97894204819277109</v>
      </c>
      <c r="Y35" s="105">
        <f>IF('P_%endringer'!Y86=0," ",'P_%endringer'!Y86)</f>
        <v>0.95850939759036136</v>
      </c>
      <c r="Z35" s="105">
        <f>IF('P_%endringer'!Z86=0," ",'P_%endringer'!Z86)</f>
        <v>0.92975759036144578</v>
      </c>
      <c r="AA35" s="105">
        <f>IF('P_%endringer'!AA86=0," ",'P_%endringer'!AA86)</f>
        <v>0.89306855421686748</v>
      </c>
      <c r="AB35" s="105">
        <f>IF('P_%endringer'!AB86=0," ",'P_%endringer'!AB86)</f>
        <v>0.87340602409638557</v>
      </c>
      <c r="AC35" s="105">
        <f>IF('P_%endringer'!AC86=0," ",'P_%endringer'!AC86)</f>
        <v>0.87358686746987946</v>
      </c>
      <c r="AD35" s="105">
        <f>IF('P_%endringer'!AD86=0," ",'P_%endringer'!AD86)</f>
        <v>0.87298542168674709</v>
      </c>
    </row>
    <row r="36" spans="2:30" ht="15.95" customHeight="1" x14ac:dyDescent="0.2">
      <c r="B36" s="34" t="str">
        <f>IF('P_%endringer'!B87=0," ",'P_%endringer'!B87)</f>
        <v xml:space="preserve"> </v>
      </c>
      <c r="C36" s="34" t="str">
        <f>IF('P_%endringer'!C87=0," ",'P_%endringer'!C87)</f>
        <v>Røros</v>
      </c>
      <c r="D36" s="105">
        <f>IF('P_%endringer'!D87=0," ",'P_%endringer'!D87)</f>
        <v>1</v>
      </c>
      <c r="E36" s="105">
        <f>IF('P_%endringer'!E87=0," ",'P_%endringer'!E87)</f>
        <v>0.99698704429044893</v>
      </c>
      <c r="F36" s="105">
        <f>IF('P_%endringer'!F87=0," ",'P_%endringer'!F87)</f>
        <v>0.98220699005724621</v>
      </c>
      <c r="G36" s="105">
        <f>IF('P_%endringer'!G87=0," ",'P_%endringer'!G87)</f>
        <v>0.96539349201566738</v>
      </c>
      <c r="H36" s="105">
        <f>IF('P_%endringer'!H87=0," ",'P_%endringer'!H87)</f>
        <v>0.9438128954504369</v>
      </c>
      <c r="I36" s="105">
        <f>IF('P_%endringer'!I87=0," ",'P_%endringer'!I87)</f>
        <v>0.89715275685447426</v>
      </c>
      <c r="J36" s="105">
        <f>IF('P_%endringer'!J87=0," ",'P_%endringer'!J87)</f>
        <v>0.84140388671286526</v>
      </c>
      <c r="K36" s="105">
        <f>IF('P_%endringer'!K87=0," ",'P_%endringer'!K87)</f>
        <v>0.83961825851159999</v>
      </c>
      <c r="L36" s="105">
        <f>IF('P_%endringer'!L87=0," ",'P_%endringer'!L87)</f>
        <v>0.85893522145224466</v>
      </c>
      <c r="M36" s="105">
        <f>IF('P_%endringer'!M87=0," ",'P_%endringer'!M87)</f>
        <v>0.85357035251581803</v>
      </c>
      <c r="N36" s="105">
        <f>IF('P_%endringer'!N87=0," ",'P_%endringer'!N87)</f>
        <v>0.86592347092497746</v>
      </c>
      <c r="O36" s="105">
        <f>IF('P_%endringer'!O87=0," ",'P_%endringer'!O87)</f>
        <v>0.86486893642663454</v>
      </c>
      <c r="P36" s="105">
        <f>IF('P_%endringer'!P87=0," ",'P_%endringer'!P87)</f>
        <v>0.85869237722205483</v>
      </c>
      <c r="Q36" s="105">
        <f>IF('P_%endringer'!Q87=0," ",'P_%endringer'!Q87)</f>
        <v>0.82916541126845433</v>
      </c>
      <c r="R36" s="105">
        <f>IF('P_%endringer'!R87=0," ",'P_%endringer'!R87)</f>
        <v>0.81470322386260918</v>
      </c>
      <c r="S36" s="105">
        <f>IF('P_%endringer'!S87=0," ",'P_%endringer'!S87)</f>
        <v>0.85185507683037054</v>
      </c>
      <c r="T36" s="105">
        <f>IF('P_%endringer'!T87=0," ",'P_%endringer'!T87)</f>
        <v>0.82880415787887918</v>
      </c>
      <c r="U36" s="105">
        <f>IF('P_%endringer'!U87=0," ",'P_%endringer'!U87)</f>
        <v>0.84378969569147333</v>
      </c>
      <c r="V36" s="105">
        <f>IF('P_%endringer'!V87=0," ",'P_%endringer'!V87)</f>
        <v>0.78609626393492016</v>
      </c>
      <c r="W36" s="105">
        <f>IF('P_%endringer'!W87=0," ",'P_%endringer'!W87)</f>
        <v>0.78903238927387764</v>
      </c>
      <c r="X36" s="105">
        <f>IF('P_%endringer'!X87=0," ",'P_%endringer'!X87)</f>
        <v>0.84260726122326002</v>
      </c>
      <c r="Y36" s="105">
        <f>IF('P_%endringer'!Y87=0," ",'P_%endringer'!Y87)</f>
        <v>0.85452907502259712</v>
      </c>
      <c r="Z36" s="105">
        <f>IF('P_%endringer'!Z87=0," ",'P_%endringer'!Z87)</f>
        <v>0.85594245254594759</v>
      </c>
      <c r="AA36" s="105">
        <f>IF('P_%endringer'!AA87=0," ",'P_%endringer'!AA87)</f>
        <v>0.912721753540223</v>
      </c>
      <c r="AB36" s="105">
        <f>IF('P_%endringer'!AB87=0," ",'P_%endringer'!AB87)</f>
        <v>0.927889575173245</v>
      </c>
      <c r="AC36" s="105">
        <f>IF('P_%endringer'!AC87=0," ",'P_%endringer'!AC87)</f>
        <v>0.95775022597167825</v>
      </c>
      <c r="AD36" s="105">
        <f>IF('P_%endringer'!AD87=0," ",'P_%endringer'!AD87)</f>
        <v>0.96623244953299181</v>
      </c>
    </row>
    <row r="37" spans="2:30" ht="15.95" customHeight="1" x14ac:dyDescent="0.2">
      <c r="B37" s="34" t="str">
        <f>IF('P_%endringer'!B88=0," ",'P_%endringer'!B88)</f>
        <v>Værnesregionen</v>
      </c>
      <c r="C37" s="34" t="str">
        <f>IF('P_%endringer'!C88=0," ",'P_%endringer'!C88)</f>
        <v>Frosta</v>
      </c>
      <c r="D37" s="105">
        <f>IF('P_%endringer'!D88=0," ",'P_%endringer'!D88)</f>
        <v>1</v>
      </c>
      <c r="E37" s="105">
        <f>IF('P_%endringer'!E88=0," ",'P_%endringer'!E88)</f>
        <v>1</v>
      </c>
      <c r="F37" s="105">
        <f>IF('P_%endringer'!F88=0," ",'P_%endringer'!F88)</f>
        <v>0.99755911202891068</v>
      </c>
      <c r="G37" s="105">
        <f>IF('P_%endringer'!G88=0," ",'P_%endringer'!G88)</f>
        <v>0.99975838926174487</v>
      </c>
      <c r="H37" s="105">
        <f>IF('P_%endringer'!H88=0," ",'P_%endringer'!H88)</f>
        <v>0.92868972638100156</v>
      </c>
      <c r="I37" s="105">
        <f>IF('P_%endringer'!I88=0," ",'P_%endringer'!I88)</f>
        <v>0.86168921011874033</v>
      </c>
      <c r="J37" s="105">
        <f>IF('P_%endringer'!J88=0," ",'P_%endringer'!J88)</f>
        <v>0.83883479607640687</v>
      </c>
      <c r="K37" s="105">
        <f>IF('P_%endringer'!K88=0," ",'P_%endringer'!K88)</f>
        <v>0.81963345379452768</v>
      </c>
      <c r="L37" s="105">
        <f>IF('P_%endringer'!L88=0," ",'P_%endringer'!L88)</f>
        <v>0.80760505937016003</v>
      </c>
      <c r="M37" s="105">
        <f>IF('P_%endringer'!M88=0," ",'P_%endringer'!M88)</f>
        <v>0.82395456892101182</v>
      </c>
      <c r="N37" s="105">
        <f>IF('P_%endringer'!N88=0," ",'P_%endringer'!N88)</f>
        <v>0.79814145585957663</v>
      </c>
      <c r="O37" s="105">
        <f>IF('P_%endringer'!O88=0," ",'P_%endringer'!O88)</f>
        <v>0.83892617449664431</v>
      </c>
      <c r="P37" s="105">
        <f>IF('P_%endringer'!P88=0," ",'P_%endringer'!P88)</f>
        <v>0.81724315952503868</v>
      </c>
      <c r="Q37" s="105">
        <f>IF('P_%endringer'!Q88=0," ",'P_%endringer'!Q88)</f>
        <v>0.81775942178626737</v>
      </c>
      <c r="R37" s="105">
        <f>IF('P_%endringer'!R88=0," ",'P_%endringer'!R88)</f>
        <v>0.7527103768714507</v>
      </c>
      <c r="S37" s="105">
        <f>IF('P_%endringer'!S88=0," ",'P_%endringer'!S88)</f>
        <v>0.73345431078988133</v>
      </c>
      <c r="T37" s="105">
        <f>IF('P_%endringer'!T88=0," ",'P_%endringer'!T88)</f>
        <v>0.75305833763551888</v>
      </c>
      <c r="U37" s="105">
        <f>IF('P_%endringer'!U88=0," ",'P_%endringer'!U88)</f>
        <v>0.76054104284976765</v>
      </c>
      <c r="V37" s="105">
        <f>IF('P_%endringer'!V88=0," ",'P_%endringer'!V88)</f>
        <v>0.70569540526587504</v>
      </c>
      <c r="W37" s="105">
        <f>IF('P_%endringer'!W88=0," ",'P_%endringer'!W88)</f>
        <v>0.71552607124419199</v>
      </c>
      <c r="X37" s="105">
        <f>IF('P_%endringer'!X88=0," ",'P_%endringer'!X88)</f>
        <v>0.78319876097057306</v>
      </c>
      <c r="Y37" s="105">
        <f>IF('P_%endringer'!Y88=0," ",'P_%endringer'!Y88)</f>
        <v>0.82366339700567881</v>
      </c>
      <c r="Z37" s="105">
        <f>IF('P_%endringer'!Z88=0," ",'P_%endringer'!Z88)</f>
        <v>0.84604181724315952</v>
      </c>
      <c r="AA37" s="105">
        <f>IF('P_%endringer'!AA88=0," ",'P_%endringer'!AA88)</f>
        <v>0.71840629839958703</v>
      </c>
      <c r="AB37" s="105">
        <f>IF('P_%endringer'!AB88=0," ",'P_%endringer'!AB88)</f>
        <v>0.64929478575116162</v>
      </c>
      <c r="AC37" s="105">
        <f>IF('P_%endringer'!AC88=0," ",'P_%endringer'!AC88)</f>
        <v>0.63756582343830659</v>
      </c>
      <c r="AD37" s="105">
        <f>IF('P_%endringer'!AD88=0," ",'P_%endringer'!AD88)</f>
        <v>0.64668456375838923</v>
      </c>
    </row>
    <row r="38" spans="2:30" ht="15.95" customHeight="1" x14ac:dyDescent="0.2">
      <c r="B38" s="34" t="str">
        <f>IF('P_%endringer'!B89=0," ",'P_%endringer'!B89)</f>
        <v xml:space="preserve"> </v>
      </c>
      <c r="C38" s="34" t="str">
        <f>IF('P_%endringer'!C89=0," ",'P_%endringer'!C89)</f>
        <v>Malvik</v>
      </c>
      <c r="D38" s="105">
        <f>IF('P_%endringer'!D89=0," ",'P_%endringer'!D89)</f>
        <v>1</v>
      </c>
      <c r="E38" s="105">
        <f>IF('P_%endringer'!E89=0," ",'P_%endringer'!E89)</f>
        <v>0.98646034816247585</v>
      </c>
      <c r="F38" s="105">
        <f>IF('P_%endringer'!F89=0," ",'P_%endringer'!F89)</f>
        <v>0.95322001934235978</v>
      </c>
      <c r="G38" s="105">
        <f>IF('P_%endringer'!G89=0," ",'P_%endringer'!G89)</f>
        <v>0.95091731141199232</v>
      </c>
      <c r="H38" s="105">
        <f>IF('P_%endringer'!H89=0," ",'P_%endringer'!H89)</f>
        <v>0.89841682785299803</v>
      </c>
      <c r="I38" s="105">
        <f>IF('P_%endringer'!I89=0," ",'P_%endringer'!I89)</f>
        <v>0.77532930367504838</v>
      </c>
      <c r="J38" s="105">
        <f>IF('P_%endringer'!J89=0," ",'P_%endringer'!J89)</f>
        <v>0.7690372340425532</v>
      </c>
      <c r="K38" s="105">
        <f>IF('P_%endringer'!K89=0," ",'P_%endringer'!K89)</f>
        <v>0.81196856866537725</v>
      </c>
      <c r="L38" s="105">
        <f>IF('P_%endringer'!L89=0," ",'P_%endringer'!L89)</f>
        <v>0.78287524177949719</v>
      </c>
      <c r="M38" s="105">
        <f>IF('P_%endringer'!M89=0," ",'P_%endringer'!M89)</f>
        <v>0.81914893617021278</v>
      </c>
      <c r="N38" s="105">
        <f>IF('P_%endringer'!N89=0," ",'P_%endringer'!N89)</f>
        <v>0.83027079303675044</v>
      </c>
      <c r="O38" s="105">
        <f>IF('P_%endringer'!O89=0," ",'P_%endringer'!O89)</f>
        <v>0.83607350096711797</v>
      </c>
      <c r="P38" s="105">
        <f>IF('P_%endringer'!P89=0," ",'P_%endringer'!P89)</f>
        <v>0.91779497098646035</v>
      </c>
      <c r="Q38" s="105">
        <f>IF('P_%endringer'!Q89=0," ",'P_%endringer'!Q89)</f>
        <v>0.83897485493230173</v>
      </c>
      <c r="R38" s="105">
        <f>IF('P_%endringer'!R89=0," ",'P_%endringer'!R89)</f>
        <v>0.7625725338491296</v>
      </c>
      <c r="S38" s="105">
        <f>IF('P_%endringer'!S89=0," ",'P_%endringer'!S89)</f>
        <v>0.77083897485493236</v>
      </c>
      <c r="T38" s="105">
        <f>IF('P_%endringer'!T89=0," ",'P_%endringer'!T89)</f>
        <v>0.76205754352030941</v>
      </c>
      <c r="U38" s="105">
        <f>IF('P_%endringer'!U89=0," ",'P_%endringer'!U89)</f>
        <v>0.85327949709864603</v>
      </c>
      <c r="V38" s="105">
        <f>IF('P_%endringer'!V89=0," ",'P_%endringer'!V89)</f>
        <v>0.85899032882011606</v>
      </c>
      <c r="W38" s="105">
        <f>IF('P_%endringer'!W89=0," ",'P_%endringer'!W89)</f>
        <v>0.84891489361702133</v>
      </c>
      <c r="X38" s="105">
        <f>IF('P_%endringer'!X89=0," ",'P_%endringer'!X89)</f>
        <v>0.9068510638297872</v>
      </c>
      <c r="Y38" s="105">
        <f>IF('P_%endringer'!Y89=0," ",'P_%endringer'!Y89)</f>
        <v>0.93054110251450672</v>
      </c>
      <c r="Z38" s="105">
        <f>IF('P_%endringer'!Z89=0," ",'P_%endringer'!Z89)</f>
        <v>0.98175241779497091</v>
      </c>
      <c r="AA38" s="105">
        <f>IF('P_%endringer'!AA89=0," ",'P_%endringer'!AA89)</f>
        <v>0.99893230174081238</v>
      </c>
      <c r="AB38" s="105">
        <f>IF('P_%endringer'!AB89=0," ",'P_%endringer'!AB89)</f>
        <v>1.0769090909090908</v>
      </c>
      <c r="AC38" s="105">
        <f>IF('P_%endringer'!AC89=0," ",'P_%endringer'!AC89)</f>
        <v>1.1472470986460348</v>
      </c>
      <c r="AD38" s="105">
        <f>IF('P_%endringer'!AD89=0," ",'P_%endringer'!AD89)</f>
        <v>1.197016924564797</v>
      </c>
    </row>
    <row r="39" spans="2:30" ht="15.95" customHeight="1" x14ac:dyDescent="0.2">
      <c r="B39" s="34" t="str">
        <f>IF('P_%endringer'!B90=0," ",'P_%endringer'!B90)</f>
        <v xml:space="preserve"> </v>
      </c>
      <c r="C39" s="34" t="str">
        <f>IF('P_%endringer'!C90=0," ",'P_%endringer'!C90)</f>
        <v>Meråker</v>
      </c>
      <c r="D39" s="105">
        <f>IF('P_%endringer'!D90=0," ",'P_%endringer'!D90)</f>
        <v>1</v>
      </c>
      <c r="E39" s="105">
        <f>IF('P_%endringer'!E90=0," ",'P_%endringer'!E90)</f>
        <v>1.0121555915721232</v>
      </c>
      <c r="F39" s="105">
        <f>IF('P_%endringer'!F90=0," ",'P_%endringer'!F90)</f>
        <v>1.0351491085899514</v>
      </c>
      <c r="G39" s="105">
        <f>IF('P_%endringer'!G90=0," ",'P_%endringer'!G90)</f>
        <v>1.0512179902755268</v>
      </c>
      <c r="H39" s="105">
        <f>IF('P_%endringer'!H90=0," ",'P_%endringer'!H90)</f>
        <v>0.97187358184764983</v>
      </c>
      <c r="I39" s="105">
        <f>IF('P_%endringer'!I90=0," ",'P_%endringer'!I90)</f>
        <v>0.88503565640194493</v>
      </c>
      <c r="J39" s="105">
        <f>IF('P_%endringer'!J90=0," ",'P_%endringer'!J90)</f>
        <v>0.87652106969205834</v>
      </c>
      <c r="K39" s="105">
        <f>IF('P_%endringer'!K90=0," ",'P_%endringer'!K90)</f>
        <v>0.89228200972447325</v>
      </c>
      <c r="L39" s="105">
        <f>IF('P_%endringer'!L90=0," ",'P_%endringer'!L90)</f>
        <v>0.8904651539708266</v>
      </c>
      <c r="M39" s="105">
        <f>IF('P_%endringer'!M90=0," ",'P_%endringer'!M90)</f>
        <v>0.89789303079416527</v>
      </c>
      <c r="N39" s="105">
        <f>IF('P_%endringer'!N90=0," ",'P_%endringer'!N90)</f>
        <v>0.86709886547811998</v>
      </c>
      <c r="O39" s="105">
        <f>IF('P_%endringer'!O90=0," ",'P_%endringer'!O90)</f>
        <v>0.7382495948136143</v>
      </c>
      <c r="P39" s="105">
        <f>IF('P_%endringer'!P90=0," ",'P_%endringer'!P90)</f>
        <v>0.72528363047001621</v>
      </c>
      <c r="Q39" s="105">
        <f>IF('P_%endringer'!Q90=0," ",'P_%endringer'!Q90)</f>
        <v>0.59967585089141007</v>
      </c>
      <c r="R39" s="105">
        <f>IF('P_%endringer'!R90=0," ",'P_%endringer'!R90)</f>
        <v>0.54538087520259315</v>
      </c>
      <c r="S39" s="105">
        <f>IF('P_%endringer'!S90=0," ",'P_%endringer'!S90)</f>
        <v>0.54540113452187999</v>
      </c>
      <c r="T39" s="105">
        <f>IF('P_%endringer'!T90=0," ",'P_%endringer'!T90)</f>
        <v>0.50306645056726096</v>
      </c>
      <c r="U39" s="105">
        <f>IF('P_%endringer'!U90=0," ",'P_%endringer'!U90)</f>
        <v>0.54078119935170177</v>
      </c>
      <c r="V39" s="105">
        <f>IF('P_%endringer'!V90=0," ",'P_%endringer'!V90)</f>
        <v>0.50495137763371156</v>
      </c>
      <c r="W39" s="105">
        <f>IF('P_%endringer'!W90=0," ",'P_%endringer'!W90)</f>
        <v>0.46216207455429498</v>
      </c>
      <c r="X39" s="105">
        <f>IF('P_%endringer'!X90=0," ",'P_%endringer'!X90)</f>
        <v>0.50170907617504057</v>
      </c>
      <c r="Y39" s="105">
        <f>IF('P_%endringer'!Y90=0," ",'P_%endringer'!Y90)</f>
        <v>0.49064991896272286</v>
      </c>
      <c r="Z39" s="105">
        <f>IF('P_%endringer'!Z90=0," ",'P_%endringer'!Z90)</f>
        <v>0.52992139384116699</v>
      </c>
      <c r="AA39" s="105">
        <f>IF('P_%endringer'!AA90=0," ",'P_%endringer'!AA90)</f>
        <v>0.53200405186385746</v>
      </c>
      <c r="AB39" s="105">
        <f>IF('P_%endringer'!AB90=0," ",'P_%endringer'!AB90)</f>
        <v>0.47709562398703403</v>
      </c>
      <c r="AC39" s="105">
        <f>IF('P_%endringer'!AC90=0," ",'P_%endringer'!AC90)</f>
        <v>0.42965559157212324</v>
      </c>
      <c r="AD39" s="105">
        <f>IF('P_%endringer'!AD90=0," ",'P_%endringer'!AD90)</f>
        <v>0.22791166936790924</v>
      </c>
    </row>
    <row r="40" spans="2:30" ht="15.95" customHeight="1" x14ac:dyDescent="0.2">
      <c r="B40" s="34" t="str">
        <f>IF('P_%endringer'!B91=0," ",'P_%endringer'!B91)</f>
        <v xml:space="preserve"> </v>
      </c>
      <c r="C40" s="34" t="str">
        <f>IF('P_%endringer'!C91=0," ",'P_%endringer'!C91)</f>
        <v>Selbu</v>
      </c>
      <c r="D40" s="105">
        <f>IF('P_%endringer'!D91=0," ",'P_%endringer'!D91)</f>
        <v>1</v>
      </c>
      <c r="E40" s="105">
        <f>IF('P_%endringer'!E91=0," ",'P_%endringer'!E91)</f>
        <v>0.97002983455383784</v>
      </c>
      <c r="F40" s="105">
        <f>IF('P_%endringer'!F91=0," ",'P_%endringer'!F91)</f>
        <v>0.97002698671006238</v>
      </c>
      <c r="G40" s="105">
        <f>IF('P_%endringer'!G91=0," ",'P_%endringer'!G91)</f>
        <v>0.97148494711147271</v>
      </c>
      <c r="H40" s="105">
        <f>IF('P_%endringer'!H91=0," ",'P_%endringer'!H91)</f>
        <v>0.9669955248169243</v>
      </c>
      <c r="I40" s="105">
        <f>IF('P_%endringer'!I91=0," ",'P_%endringer'!I91)</f>
        <v>0.95715513967995658</v>
      </c>
      <c r="J40" s="105">
        <f>IF('P_%endringer'!J91=0," ",'P_%endringer'!J91)</f>
        <v>0.93792134526715487</v>
      </c>
      <c r="K40" s="105">
        <f>IF('P_%endringer'!K91=0," ",'P_%endringer'!K91)</f>
        <v>0.93075047464062932</v>
      </c>
      <c r="L40" s="105">
        <f>IF('P_%endringer'!L91=0," ",'P_%endringer'!L91)</f>
        <v>0.9594713859506373</v>
      </c>
      <c r="M40" s="105">
        <f>IF('P_%endringer'!M91=0," ",'P_%endringer'!M91)</f>
        <v>0.95592622728505561</v>
      </c>
      <c r="N40" s="105">
        <f>IF('P_%endringer'!N91=0," ",'P_%endringer'!N91)</f>
        <v>0.94385679414157853</v>
      </c>
      <c r="O40" s="105">
        <f>IF('P_%endringer'!O91=0," ",'P_%endringer'!O91)</f>
        <v>0.97925142392188769</v>
      </c>
      <c r="P40" s="105">
        <f>IF('P_%endringer'!P91=0," ",'P_%endringer'!P91)</f>
        <v>1.0477352861404936</v>
      </c>
      <c r="Q40" s="105">
        <f>IF('P_%endringer'!Q91=0," ",'P_%endringer'!Q91)</f>
        <v>1.0299701654461622</v>
      </c>
      <c r="R40" s="105">
        <f>IF('P_%endringer'!R91=0," ",'P_%endringer'!R91)</f>
        <v>0.99783021426634122</v>
      </c>
      <c r="S40" s="105">
        <f>IF('P_%endringer'!S91=0," ",'P_%endringer'!S91)</f>
        <v>1.0183972064008679</v>
      </c>
      <c r="T40" s="105">
        <f>IF('P_%endringer'!T91=0," ",'P_%endringer'!T91)</f>
        <v>0.99910320043395706</v>
      </c>
      <c r="U40" s="105">
        <f>IF('P_%endringer'!U91=0," ",'P_%endringer'!U91)</f>
        <v>1.0596715486845674</v>
      </c>
      <c r="V40" s="105">
        <f>IF('P_%endringer'!V91=0," ",'P_%endringer'!V91)</f>
        <v>1.0193180092215894</v>
      </c>
      <c r="W40" s="105">
        <f>IF('P_%endringer'!W91=0," ",'P_%endringer'!W91)</f>
        <v>1.0295926227285057</v>
      </c>
      <c r="X40" s="105">
        <f>IF('P_%endringer'!X91=0," ",'P_%endringer'!X91)</f>
        <v>1.0535367507458637</v>
      </c>
      <c r="Y40" s="105">
        <f>IF('P_%endringer'!Y91=0," ",'P_%endringer'!Y91)</f>
        <v>1.0927923786276106</v>
      </c>
      <c r="Z40" s="105">
        <f>IF('P_%endringer'!Z91=0," ",'P_%endringer'!Z91)</f>
        <v>1.111771494439924</v>
      </c>
      <c r="AA40" s="105">
        <f>IF('P_%endringer'!AA91=0," ",'P_%endringer'!AA91)</f>
        <v>1.1882450501762951</v>
      </c>
      <c r="AB40" s="105">
        <f>IF('P_%endringer'!AB91=0," ",'P_%endringer'!AB91)</f>
        <v>1.2081971792785462</v>
      </c>
      <c r="AC40" s="105">
        <f>IF('P_%endringer'!AC91=0," ",'P_%endringer'!AC91)</f>
        <v>1.2416577163005154</v>
      </c>
      <c r="AD40" s="105">
        <f>IF('P_%endringer'!AD91=0," ",'P_%endringer'!AD91)</f>
        <v>1.2554046650393273</v>
      </c>
    </row>
    <row r="41" spans="2:30" ht="15.95" customHeight="1" x14ac:dyDescent="0.2">
      <c r="B41" s="34" t="str">
        <f>IF('P_%endringer'!B92=0," ",'P_%endringer'!B92)</f>
        <v xml:space="preserve"> </v>
      </c>
      <c r="C41" s="34" t="str">
        <f>IF('P_%endringer'!C92=0," ",'P_%endringer'!C92)</f>
        <v>Stjørdal</v>
      </c>
      <c r="D41" s="105">
        <f>IF('P_%endringer'!D92=0," ",'P_%endringer'!D92)</f>
        <v>1</v>
      </c>
      <c r="E41" s="105">
        <f>IF('P_%endringer'!E92=0," ",'P_%endringer'!E92)</f>
        <v>0.97625415349704192</v>
      </c>
      <c r="F41" s="105">
        <f>IF('P_%endringer'!F92=0," ",'P_%endringer'!F92)</f>
        <v>0.99741624118648198</v>
      </c>
      <c r="G41" s="105">
        <f>IF('P_%endringer'!G92=0," ",'P_%endringer'!G92)</f>
        <v>0.9782277332036633</v>
      </c>
      <c r="H41" s="105">
        <f>IF('P_%endringer'!H92=0," ",'P_%endringer'!H92)</f>
        <v>0.96380687251803232</v>
      </c>
      <c r="I41" s="105">
        <f>IF('P_%endringer'!I92=0," ",'P_%endringer'!I92)</f>
        <v>0.88197852338114924</v>
      </c>
      <c r="J41" s="105">
        <f>IF('P_%endringer'!J92=0," ",'P_%endringer'!J92)</f>
        <v>0.8232962962962963</v>
      </c>
      <c r="K41" s="105">
        <f>IF('P_%endringer'!K92=0," ",'P_%endringer'!K92)</f>
        <v>0.79469559931923173</v>
      </c>
      <c r="L41" s="105">
        <f>IF('P_%endringer'!L92=0," ",'P_%endringer'!L92)</f>
        <v>0.75552248966690982</v>
      </c>
      <c r="M41" s="105">
        <f>IF('P_%endringer'!M92=0," ",'P_%endringer'!M92)</f>
        <v>0.76083961423129909</v>
      </c>
      <c r="N41" s="105">
        <f>IF('P_%endringer'!N92=0," ",'P_%endringer'!N92)</f>
        <v>0.71942620957938241</v>
      </c>
      <c r="O41" s="105">
        <f>IF('P_%endringer'!O92=0," ",'P_%endringer'!O92)</f>
        <v>0.66083150984682715</v>
      </c>
      <c r="P41" s="105">
        <f>IF('P_%endringer'!P92=0," ",'P_%endringer'!P92)</f>
        <v>0.67469000729394601</v>
      </c>
      <c r="Q41" s="105">
        <f>IF('P_%endringer'!Q92=0," ",'P_%endringer'!Q92)</f>
        <v>0.66269551827538697</v>
      </c>
      <c r="R41" s="105">
        <f>IF('P_%endringer'!R92=0," ",'P_%endringer'!R92)</f>
        <v>0.65710349298970738</v>
      </c>
      <c r="S41" s="105">
        <f>IF('P_%endringer'!S92=0," ",'P_%endringer'!S92)</f>
        <v>0.66708290785314861</v>
      </c>
      <c r="T41" s="105">
        <f>IF('P_%endringer'!T92=0," ",'P_%endringer'!T92)</f>
        <v>0.65347199935164924</v>
      </c>
      <c r="U41" s="105">
        <f>IF('P_%endringer'!U92=0," ",'P_%endringer'!U92)</f>
        <v>0.67570386579139319</v>
      </c>
      <c r="V41" s="105">
        <f>IF('P_%endringer'!V92=0," ",'P_%endringer'!V92)</f>
        <v>0.60000818542831669</v>
      </c>
      <c r="W41" s="105">
        <f>IF('P_%endringer'!W92=0," ",'P_%endringer'!W92)</f>
        <v>0.57236631817813433</v>
      </c>
      <c r="X41" s="105">
        <f>IF('P_%endringer'!X92=0," ",'P_%endringer'!X92)</f>
        <v>0.5561962881919118</v>
      </c>
      <c r="Y41" s="105">
        <f>IF('P_%endringer'!Y92=0," ",'P_%endringer'!Y92)</f>
        <v>0.54297973903882002</v>
      </c>
      <c r="Z41" s="105">
        <f>IF('P_%endringer'!Z92=0," ",'P_%endringer'!Z92)</f>
        <v>0.50134565199773085</v>
      </c>
      <c r="AA41" s="105">
        <f>IF('P_%endringer'!AA92=0," ",'P_%endringer'!AA92)</f>
        <v>0.49229054218332113</v>
      </c>
      <c r="AB41" s="105">
        <f>IF('P_%endringer'!AB92=0," ",'P_%endringer'!AB92)</f>
        <v>0.48162330820974147</v>
      </c>
      <c r="AC41" s="105">
        <f>IF('P_%endringer'!AC92=0," ",'P_%endringer'!AC92)</f>
        <v>0.47951584407164277</v>
      </c>
      <c r="AD41" s="105">
        <f>IF('P_%endringer'!AD92=0," ",'P_%endringer'!AD92)</f>
        <v>0.48889691222951615</v>
      </c>
    </row>
    <row r="42" spans="2:30" ht="15.95" customHeight="1" x14ac:dyDescent="0.2">
      <c r="B42" s="34" t="str">
        <f>IF('P_%endringer'!B93=0," ",'P_%endringer'!B93)</f>
        <v xml:space="preserve"> </v>
      </c>
      <c r="C42" s="34" t="str">
        <f>IF('P_%endringer'!C93=0," ",'P_%endringer'!C93)</f>
        <v>Tydal</v>
      </c>
      <c r="D42" s="105">
        <f>IF('P_%endringer'!D93=0," ",'P_%endringer'!D93)</f>
        <v>1</v>
      </c>
      <c r="E42" s="105">
        <f>IF('P_%endringer'!E93=0," ",'P_%endringer'!E93)</f>
        <v>0.97627643115007734</v>
      </c>
      <c r="F42" s="105">
        <f>IF('P_%endringer'!F93=0," ",'P_%endringer'!F93)</f>
        <v>0.97893708096957199</v>
      </c>
      <c r="G42" s="105">
        <f>IF('P_%endringer'!G93=0," ",'P_%endringer'!G93)</f>
        <v>0.97493656523981431</v>
      </c>
      <c r="H42" s="105">
        <f>IF('P_%endringer'!H93=0," ",'P_%endringer'!H93)</f>
        <v>0.9939020113460546</v>
      </c>
      <c r="I42" s="105">
        <f>IF('P_%endringer'!I93=0," ",'P_%endringer'!I93)</f>
        <v>0.97568746776689008</v>
      </c>
      <c r="J42" s="105">
        <f>IF('P_%endringer'!J93=0," ",'P_%endringer'!J93)</f>
        <v>0.97137751418256835</v>
      </c>
      <c r="K42" s="105">
        <f>IF('P_%endringer'!K93=0," ",'P_%endringer'!K93)</f>
        <v>1.0249669932955132</v>
      </c>
      <c r="L42" s="105">
        <f>IF('P_%endringer'!L93=0," ",'P_%endringer'!L93)</f>
        <v>1.0687699845281071</v>
      </c>
      <c r="M42" s="105">
        <f>IF('P_%endringer'!M93=0," ",'P_%endringer'!M93)</f>
        <v>1.0489943269726663</v>
      </c>
      <c r="N42" s="105">
        <f>IF('P_%endringer'!N93=0," ",'P_%endringer'!N93)</f>
        <v>1.073233625580196</v>
      </c>
      <c r="O42" s="105">
        <f>IF('P_%endringer'!O93=0," ",'P_%endringer'!O93)</f>
        <v>1.0773594636410522</v>
      </c>
      <c r="P42" s="105">
        <f>IF('P_%endringer'!P93=0," ",'P_%endringer'!P93)</f>
        <v>1.113460546673543</v>
      </c>
      <c r="Q42" s="105">
        <f>IF('P_%endringer'!Q93=0," ",'P_%endringer'!Q93)</f>
        <v>1.1103661681279009</v>
      </c>
      <c r="R42" s="105">
        <f>IF('P_%endringer'!R93=0," ",'P_%endringer'!R93)</f>
        <v>1.0593089221248067</v>
      </c>
      <c r="S42" s="105">
        <f>IF('P_%endringer'!S93=0," ",'P_%endringer'!S93)</f>
        <v>1.0611954615781329</v>
      </c>
      <c r="T42" s="105">
        <f>IF('P_%endringer'!T93=0," ",'P_%endringer'!T93)</f>
        <v>1.0527906137184115</v>
      </c>
      <c r="U42" s="105">
        <f>IF('P_%endringer'!U93=0," ",'P_%endringer'!U93)</f>
        <v>1.1114038164002065</v>
      </c>
      <c r="V42" s="105">
        <f>IF('P_%endringer'!V93=0," ",'P_%endringer'!V93)</f>
        <v>1.1160969571944301</v>
      </c>
      <c r="W42" s="105">
        <f>IF('P_%endringer'!W93=0," ",'P_%endringer'!W93)</f>
        <v>1.0638029912325941</v>
      </c>
      <c r="X42" s="105">
        <f>IF('P_%endringer'!X93=0," ",'P_%endringer'!X93)</f>
        <v>1.1093094378545643</v>
      </c>
      <c r="Y42" s="105">
        <f>IF('P_%endringer'!Y93=0," ",'P_%endringer'!Y93)</f>
        <v>1.1477751418256834</v>
      </c>
      <c r="Z42" s="105">
        <f>IF('P_%endringer'!Z93=0," ",'P_%endringer'!Z93)</f>
        <v>1.1885404847859722</v>
      </c>
      <c r="AA42" s="105">
        <f>IF('P_%endringer'!AA93=0," ",'P_%endringer'!AA93)</f>
        <v>1.1396116554925217</v>
      </c>
      <c r="AB42" s="105">
        <f>IF('P_%endringer'!AB93=0," ",'P_%endringer'!AB93)</f>
        <v>1.2835250128932441</v>
      </c>
      <c r="AC42" s="105">
        <f>IF('P_%endringer'!AC93=0," ",'P_%endringer'!AC93)</f>
        <v>1.3757292418772564</v>
      </c>
      <c r="AD42" s="105">
        <f>IF('P_%endringer'!AD93=0," ",'P_%endringer'!AD93)</f>
        <v>1.4592712738525013</v>
      </c>
    </row>
    <row r="43" spans="2:30" ht="15.95" customHeight="1" x14ac:dyDescent="0.2">
      <c r="B43" s="34" t="str">
        <f>IF('P_%endringer'!B94=0," ",'P_%endringer'!B94)</f>
        <v>Alle kommuner</v>
      </c>
      <c r="C43" s="34" t="str">
        <f>IF('P_%endringer'!C94=0," ",'P_%endringer'!C94)</f>
        <v xml:space="preserve"> </v>
      </c>
      <c r="D43" s="105">
        <f>IF('P_%endringer'!D94=0," ",'P_%endringer'!D94)</f>
        <v>1</v>
      </c>
      <c r="E43" s="105">
        <f>IF('P_%endringer'!E94=0," ",'P_%endringer'!E94)</f>
        <v>0.98480152661424569</v>
      </c>
      <c r="F43" s="105">
        <f>IF('P_%endringer'!F94=0," ",'P_%endringer'!F94)</f>
        <v>0.98975436127163718</v>
      </c>
      <c r="G43" s="105">
        <f>IF('P_%endringer'!G94=0," ",'P_%endringer'!G94)</f>
        <v>0.98450851953606067</v>
      </c>
      <c r="H43" s="105">
        <f>IF('P_%endringer'!H94=0," ",'P_%endringer'!H94)</f>
        <v>0.97073413633964467</v>
      </c>
      <c r="I43" s="105">
        <f>IF('P_%endringer'!I94=0," ",'P_%endringer'!I94)</f>
        <v>0.91911070389367866</v>
      </c>
      <c r="J43" s="105">
        <f>IF('P_%endringer'!J94=0," ",'P_%endringer'!J94)</f>
        <v>0.88645862848326573</v>
      </c>
      <c r="K43" s="105">
        <f>IF('P_%endringer'!K94=0," ",'P_%endringer'!K94)</f>
        <v>0.89046522757108615</v>
      </c>
      <c r="L43" s="105">
        <f>IF('P_%endringer'!L94=0," ",'P_%endringer'!L94)</f>
        <v>0.90354721541772109</v>
      </c>
      <c r="M43" s="105">
        <f>IF('P_%endringer'!M94=0," ",'P_%endringer'!M94)</f>
        <v>0.90091353246085348</v>
      </c>
      <c r="N43" s="105">
        <f>IF('P_%endringer'!N94=0," ",'P_%endringer'!N94)</f>
        <v>0.89727022966882752</v>
      </c>
      <c r="O43" s="105">
        <f>IF('P_%endringer'!O94=0," ",'P_%endringer'!O94)</f>
        <v>0.89123414852007743</v>
      </c>
      <c r="P43" s="105">
        <f>IF('P_%endringer'!P94=0," ",'P_%endringer'!P94)</f>
        <v>0.92981093261513892</v>
      </c>
      <c r="Q43" s="105">
        <f>IF('P_%endringer'!Q94=0," ",'P_%endringer'!Q94)</f>
        <v>0.91120735156789234</v>
      </c>
      <c r="R43" s="105">
        <f>IF('P_%endringer'!R94=0," ",'P_%endringer'!R94)</f>
        <v>0.89432797845416778</v>
      </c>
      <c r="S43" s="105">
        <f>IF('P_%endringer'!S94=0," ",'P_%endringer'!S94)</f>
        <v>0.90574378594919414</v>
      </c>
      <c r="T43" s="105">
        <f>IF('P_%endringer'!T94=0," ",'P_%endringer'!T94)</f>
        <v>0.89009234662805026</v>
      </c>
      <c r="U43" s="105">
        <f>IF('P_%endringer'!U94=0," ",'P_%endringer'!U94)</f>
        <v>0.92231484794759711</v>
      </c>
      <c r="V43" s="105">
        <f>IF('P_%endringer'!V94=0," ",'P_%endringer'!V94)</f>
        <v>0.91290528766122159</v>
      </c>
      <c r="W43" s="105">
        <f>IF('P_%endringer'!W94=0," ",'P_%endringer'!W94)</f>
        <v>0.90062591184073404</v>
      </c>
      <c r="X43" s="105">
        <f>IF('P_%endringer'!X94=0," ",'P_%endringer'!X94)</f>
        <v>0.92226727117703589</v>
      </c>
      <c r="Y43" s="105">
        <f>IF('P_%endringer'!Y94=0," ",'P_%endringer'!Y94)</f>
        <v>0.91999804030369869</v>
      </c>
      <c r="Z43" s="105">
        <f>IF('P_%endringer'!Z94=0," ",'P_%endringer'!Z94)</f>
        <v>0.90362403334731811</v>
      </c>
      <c r="AA43" s="105">
        <f>IF('P_%endringer'!AA94=0," ",'P_%endringer'!AA94)</f>
        <v>0.91817975612066749</v>
      </c>
      <c r="AB43" s="105">
        <f>IF('P_%endringer'!AB94=0," ",'P_%endringer'!AB94)</f>
        <v>0.90206130547172125</v>
      </c>
      <c r="AC43" s="105">
        <f>IF('P_%endringer'!AC94=0," ",'P_%endringer'!AC94)</f>
        <v>0.90030400736239502</v>
      </c>
      <c r="AD43" s="105">
        <f>IF('P_%endringer'!AD94=0," ",'P_%endringer'!AD94)</f>
        <v>0.91762654793000309</v>
      </c>
    </row>
    <row r="44" spans="2:30" ht="15.95" customHeight="1" x14ac:dyDescent="0.2"/>
    <row r="45" spans="2:30" ht="15.95" customHeight="1" x14ac:dyDescent="0.2"/>
    <row r="46" spans="2:30" ht="15.95" customHeight="1" x14ac:dyDescent="0.2"/>
    <row r="47" spans="2:30" ht="15.95" customHeight="1" x14ac:dyDescent="0.2"/>
    <row r="48" spans="2:30" ht="15.95" customHeight="1" x14ac:dyDescent="0.2"/>
    <row r="49" ht="15.95" customHeight="1" x14ac:dyDescent="0.2"/>
    <row r="50" ht="15.95" customHeight="1" x14ac:dyDescent="0.2"/>
    <row r="51" ht="15.95" customHeight="1" x14ac:dyDescent="0.2"/>
    <row r="52" ht="15.95" customHeight="1" x14ac:dyDescent="0.2"/>
    <row r="53" ht="15.95" customHeight="1" x14ac:dyDescent="0.2"/>
    <row r="54" ht="15" customHeight="1" x14ac:dyDescent="0.2"/>
    <row r="55" ht="12.95" customHeight="1" x14ac:dyDescent="0.2"/>
    <row r="56" ht="12.95" customHeight="1" x14ac:dyDescent="0.2"/>
    <row r="57" ht="12.95" customHeight="1" x14ac:dyDescent="0.2"/>
    <row r="58" ht="12.95" customHeight="1" x14ac:dyDescent="0.2"/>
  </sheetData>
  <conditionalFormatting sqref="D5:AD43">
    <cfRule type="colorScale" priority="1">
      <colorScale>
        <cfvo type="min"/>
        <cfvo type="num" val="1"/>
        <cfvo type="max"/>
        <color theme="5"/>
        <color theme="0"/>
        <color theme="9"/>
      </colorScale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B9187-0537-4C6D-82A8-6827E1F22025}">
  <sheetPr>
    <tabColor theme="4" tint="0.59999389629810485"/>
  </sheetPr>
  <dimension ref="B1:AE49"/>
  <sheetViews>
    <sheetView showGridLines="0" showRowColHeaders="0" workbookViewId="0">
      <selection activeCell="O46" sqref="O46"/>
    </sheetView>
  </sheetViews>
  <sheetFormatPr baseColWidth="10" defaultRowHeight="12" x14ac:dyDescent="0.2"/>
  <cols>
    <col min="1" max="1" width="3" style="26" customWidth="1"/>
    <col min="2" max="2" width="17.83203125" style="25" customWidth="1"/>
    <col min="3" max="3" width="12" style="25"/>
    <col min="4" max="30" width="7.83203125" style="25" customWidth="1"/>
    <col min="31" max="16384" width="12" style="26"/>
  </cols>
  <sheetData>
    <row r="1" spans="2:31" ht="53.25" customHeight="1" x14ac:dyDescent="0.2"/>
    <row r="2" spans="2:31" ht="31.5" customHeight="1" x14ac:dyDescent="0.2">
      <c r="B2" s="41" t="str">
        <f>'P_%endringer'!C7</f>
        <v>Endring i gjennomsnittlig melkemendge per leveradør i Trøndelag 1995 - 2021 i prosent (1995 = 100 %)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</row>
    <row r="3" spans="2:31" x14ac:dyDescent="0.2">
      <c r="B3" s="108" t="s">
        <v>95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</row>
    <row r="4" spans="2:31" s="107" customFormat="1" ht="21.75" customHeight="1" x14ac:dyDescent="0.2">
      <c r="B4" s="106" t="str">
        <f>IF('P_%endringer'!B106=0," ",'P_%endringer'!B106)</f>
        <v>Region</v>
      </c>
      <c r="C4" s="106" t="s">
        <v>83</v>
      </c>
      <c r="D4" s="106">
        <f>IF('P_%endringer'!D106=0," ",'P_%endringer'!D106)</f>
        <v>1995</v>
      </c>
      <c r="E4" s="106">
        <f>IF('P_%endringer'!E106=0," ",'P_%endringer'!E106)</f>
        <v>1996</v>
      </c>
      <c r="F4" s="106">
        <f>IF('P_%endringer'!F106=0," ",'P_%endringer'!F106)</f>
        <v>1997</v>
      </c>
      <c r="G4" s="106">
        <f>IF('P_%endringer'!G106=0," ",'P_%endringer'!G106)</f>
        <v>1998</v>
      </c>
      <c r="H4" s="106">
        <f>IF('P_%endringer'!H106=0," ",'P_%endringer'!H106)</f>
        <v>1999</v>
      </c>
      <c r="I4" s="106">
        <f>IF('P_%endringer'!I106=0," ",'P_%endringer'!I106)</f>
        <v>2000</v>
      </c>
      <c r="J4" s="106">
        <f>IF('P_%endringer'!J106=0," ",'P_%endringer'!J106)</f>
        <v>2001</v>
      </c>
      <c r="K4" s="106">
        <f>IF('P_%endringer'!K106=0," ",'P_%endringer'!K106)</f>
        <v>2002</v>
      </c>
      <c r="L4" s="106">
        <f>IF('P_%endringer'!L106=0," ",'P_%endringer'!L106)</f>
        <v>2003</v>
      </c>
      <c r="M4" s="106">
        <f>IF('P_%endringer'!M106=0," ",'P_%endringer'!M106)</f>
        <v>2004</v>
      </c>
      <c r="N4" s="106">
        <f>IF('P_%endringer'!N106=0," ",'P_%endringer'!N106)</f>
        <v>2005</v>
      </c>
      <c r="O4" s="106">
        <f>IF('P_%endringer'!O106=0," ",'P_%endringer'!O106)</f>
        <v>2006</v>
      </c>
      <c r="P4" s="106">
        <f>IF('P_%endringer'!P106=0," ",'P_%endringer'!P106)</f>
        <v>2007</v>
      </c>
      <c r="Q4" s="106">
        <f>IF('P_%endringer'!Q106=0," ",'P_%endringer'!Q106)</f>
        <v>2008</v>
      </c>
      <c r="R4" s="106">
        <f>IF('P_%endringer'!R106=0," ",'P_%endringer'!R106)</f>
        <v>2009</v>
      </c>
      <c r="S4" s="106">
        <f>IF('P_%endringer'!S106=0," ",'P_%endringer'!S106)</f>
        <v>2010</v>
      </c>
      <c r="T4" s="106">
        <f>IF('P_%endringer'!T106=0," ",'P_%endringer'!T106)</f>
        <v>2011</v>
      </c>
      <c r="U4" s="106">
        <f>IF('P_%endringer'!U106=0," ",'P_%endringer'!U106)</f>
        <v>2012</v>
      </c>
      <c r="V4" s="106">
        <f>IF('P_%endringer'!V106=0," ",'P_%endringer'!V106)</f>
        <v>2013</v>
      </c>
      <c r="W4" s="106">
        <f>IF('P_%endringer'!W106=0," ",'P_%endringer'!W106)</f>
        <v>2014</v>
      </c>
      <c r="X4" s="106">
        <f>IF('P_%endringer'!X106=0," ",'P_%endringer'!X106)</f>
        <v>2015</v>
      </c>
      <c r="Y4" s="106">
        <f>IF('P_%endringer'!Y106=0," ",'P_%endringer'!Y106)</f>
        <v>2016</v>
      </c>
      <c r="Z4" s="106">
        <f>IF('P_%endringer'!Z106=0," ",'P_%endringer'!Z106)</f>
        <v>2017</v>
      </c>
      <c r="AA4" s="106">
        <f>IF('P_%endringer'!AA106=0," ",'P_%endringer'!AA106)</f>
        <v>2018</v>
      </c>
      <c r="AB4" s="106">
        <f>IF('P_%endringer'!AB106=0," ",'P_%endringer'!AB106)</f>
        <v>2019</v>
      </c>
      <c r="AC4" s="106">
        <f>IF('P_%endringer'!AC106=0," ",'P_%endringer'!AC106)</f>
        <v>2020</v>
      </c>
      <c r="AD4" s="106">
        <f>IF('P_%endringer'!AD106=0," ",'P_%endringer'!AD106)</f>
        <v>2021</v>
      </c>
      <c r="AE4" s="107" t="str">
        <f>IF('P_%endringer'!AE106=0," ",'P_%endringer'!AE106)</f>
        <v xml:space="preserve"> </v>
      </c>
    </row>
    <row r="5" spans="2:31" ht="15" customHeight="1" x14ac:dyDescent="0.2">
      <c r="B5" s="34" t="str">
        <f>IF('P_%endringer'!B107=0," ",'P_%endringer'!B107)</f>
        <v>Fosenregionen</v>
      </c>
      <c r="C5" s="34" t="str">
        <f>IF('P_%endringer'!C107=0," ",'P_%endringer'!C107)</f>
        <v>Indre Fosen</v>
      </c>
      <c r="D5" s="105">
        <f>IF('P_%endringer'!D107=0," ",'P_%endringer'!D107)</f>
        <v>1</v>
      </c>
      <c r="E5" s="105">
        <f>IF('P_%endringer'!E107=0," ",'P_%endringer'!E107)</f>
        <v>0.99455304960678981</v>
      </c>
      <c r="F5" s="105">
        <f>IF('P_%endringer'!F107=0," ",'P_%endringer'!F107)</f>
        <v>1.010131161091975</v>
      </c>
      <c r="G5" s="105">
        <f>IF('P_%endringer'!G107=0," ",'P_%endringer'!G107)</f>
        <v>1.0249863696218442</v>
      </c>
      <c r="H5" s="105">
        <f>IF('P_%endringer'!H107=0," ",'P_%endringer'!H107)</f>
        <v>1.0765860533571248</v>
      </c>
      <c r="I5" s="105">
        <f>IF('P_%endringer'!I107=0," ",'P_%endringer'!I107)</f>
        <v>1.0401885972001259</v>
      </c>
      <c r="J5" s="105">
        <f>IF('P_%endringer'!J107=0," ",'P_%endringer'!J107)</f>
        <v>1.1339369183616064</v>
      </c>
      <c r="K5" s="105">
        <f>IF('P_%endringer'!K107=0," ",'P_%endringer'!K107)</f>
        <v>1.2020618363173747</v>
      </c>
      <c r="L5" s="105">
        <f>IF('P_%endringer'!L107=0," ",'P_%endringer'!L107)</f>
        <v>1.3339577213293841</v>
      </c>
      <c r="M5" s="105">
        <f>IF('P_%endringer'!M107=0," ",'P_%endringer'!M107)</f>
        <v>1.4046527331327603</v>
      </c>
      <c r="N5" s="105">
        <f>IF('P_%endringer'!N107=0," ",'P_%endringer'!N107)</f>
        <v>1.4734186630493915</v>
      </c>
      <c r="O5" s="105">
        <f>IF('P_%endringer'!O107=0," ",'P_%endringer'!O107)</f>
        <v>1.5895615160488072</v>
      </c>
      <c r="P5" s="105">
        <f>IF('P_%endringer'!P107=0," ",'P_%endringer'!P107)</f>
        <v>1.8548719607191346</v>
      </c>
      <c r="Q5" s="105">
        <f>IF('P_%endringer'!Q107=0," ",'P_%endringer'!Q107)</f>
        <v>1.9293981954515271</v>
      </c>
      <c r="R5" s="105">
        <f>IF('P_%endringer'!R107=0," ",'P_%endringer'!R107)</f>
        <v>2.0119714639296999</v>
      </c>
      <c r="S5" s="105">
        <f>IF('P_%endringer'!S107=0," ",'P_%endringer'!S107)</f>
        <v>2.2777243931450726</v>
      </c>
      <c r="T5" s="105">
        <f>IF('P_%endringer'!T107=0," ",'P_%endringer'!T107)</f>
        <v>2.2303910891816083</v>
      </c>
      <c r="U5" s="105">
        <f>IF('P_%endringer'!U107=0," ",'P_%endringer'!U107)</f>
        <v>2.5160207646180699</v>
      </c>
      <c r="V5" s="105">
        <f>IF('P_%endringer'!V107=0," ",'P_%endringer'!V107)</f>
        <v>2.7249663388962295</v>
      </c>
      <c r="W5" s="105">
        <f>IF('P_%endringer'!W107=0," ",'P_%endringer'!W107)</f>
        <v>2.8122828160173001</v>
      </c>
      <c r="X5" s="105">
        <f>IF('P_%endringer'!X107=0," ",'P_%endringer'!X107)</f>
        <v>3.1475438551515529</v>
      </c>
      <c r="Y5" s="105">
        <f>IF('P_%endringer'!Y107=0," ",'P_%endringer'!Y107)</f>
        <v>3.3650008459512399</v>
      </c>
      <c r="Z5" s="105">
        <f>IF('P_%endringer'!Z107=0," ",'P_%endringer'!Z107)</f>
        <v>3.3957918564182212</v>
      </c>
      <c r="AA5" s="105">
        <f>IF('P_%endringer'!AA107=0," ",'P_%endringer'!AA107)</f>
        <v>3.4456113193184414</v>
      </c>
      <c r="AB5" s="105">
        <f>IF('P_%endringer'!AB107=0," ",'P_%endringer'!AB107)</f>
        <v>3.4889633574166257</v>
      </c>
      <c r="AC5" s="105">
        <f>IF('P_%endringer'!AC107=0," ",'P_%endringer'!AC107)</f>
        <v>3.8305149761859303</v>
      </c>
      <c r="AD5" s="105">
        <f>IF('P_%endringer'!AD107=0," ",'P_%endringer'!AD107)</f>
        <v>4.1844505213716632</v>
      </c>
      <c r="AE5" s="26" t="str">
        <f>IF('P_%endringer'!AE107=0," ",'P_%endringer'!AE107)</f>
        <v xml:space="preserve"> </v>
      </c>
    </row>
    <row r="6" spans="2:31" ht="15" customHeight="1" x14ac:dyDescent="0.2">
      <c r="B6" s="34" t="str">
        <f>IF('P_%endringer'!B108=0," ",'P_%endringer'!B108)</f>
        <v xml:space="preserve"> </v>
      </c>
      <c r="C6" s="34" t="str">
        <f>IF('P_%endringer'!C108=0," ",'P_%endringer'!C108)</f>
        <v>Osen</v>
      </c>
      <c r="D6" s="105">
        <f>IF('P_%endringer'!D108=0," ",'P_%endringer'!D108)</f>
        <v>1</v>
      </c>
      <c r="E6" s="105">
        <f>IF('P_%endringer'!E108=0," ",'P_%endringer'!E108)</f>
        <v>0.94331144141030088</v>
      </c>
      <c r="F6" s="105">
        <f>IF('P_%endringer'!F108=0," ",'P_%endringer'!F108)</f>
        <v>0.94978983753888713</v>
      </c>
      <c r="G6" s="105">
        <f>IF('P_%endringer'!G108=0," ",'P_%endringer'!G108)</f>
        <v>1.0274496050179998</v>
      </c>
      <c r="H6" s="105">
        <f>IF('P_%endringer'!H108=0," ",'P_%endringer'!H108)</f>
        <v>1.0872258013284628</v>
      </c>
      <c r="I6" s="105">
        <f>IF('P_%endringer'!I108=0," ",'P_%endringer'!I108)</f>
        <v>1.0302281877147681</v>
      </c>
      <c r="J6" s="105">
        <f>IF('P_%endringer'!J108=0," ",'P_%endringer'!J108)</f>
        <v>1.1002782924300036</v>
      </c>
      <c r="K6" s="105">
        <f>IF('P_%endringer'!K108=0," ",'P_%endringer'!K108)</f>
        <v>1.2091478837145548</v>
      </c>
      <c r="L6" s="105">
        <f>IF('P_%endringer'!L108=0," ",'P_%endringer'!L108)</f>
        <v>1.238601630570819</v>
      </c>
      <c r="M6" s="105">
        <f>IF('P_%endringer'!M108=0," ",'P_%endringer'!M108)</f>
        <v>1.3148856846575478</v>
      </c>
      <c r="N6" s="105">
        <f>IF('P_%endringer'!N108=0," ",'P_%endringer'!N108)</f>
        <v>1.3472668016394254</v>
      </c>
      <c r="O6" s="105">
        <f>IF('P_%endringer'!O108=0," ",'P_%endringer'!O108)</f>
        <v>1.3564286720180256</v>
      </c>
      <c r="P6" s="105">
        <f>IF('P_%endringer'!P108=0," ",'P_%endringer'!P108)</f>
        <v>1.6120664823136306</v>
      </c>
      <c r="Q6" s="105">
        <f>IF('P_%endringer'!Q108=0," ",'P_%endringer'!Q108)</f>
        <v>1.7409639459565069</v>
      </c>
      <c r="R6" s="105">
        <f>IF('P_%endringer'!R108=0," ",'P_%endringer'!R108)</f>
        <v>1.8282060145178018</v>
      </c>
      <c r="S6" s="105">
        <f>IF('P_%endringer'!S108=0," ",'P_%endringer'!S108)</f>
        <v>2.1945223315807669</v>
      </c>
      <c r="T6" s="105">
        <f>IF('P_%endringer'!T108=0," ",'P_%endringer'!T108)</f>
        <v>2.2980742827514695</v>
      </c>
      <c r="U6" s="105">
        <f>IF('P_%endringer'!U108=0," ",'P_%endringer'!U108)</f>
        <v>2.8759656574693486</v>
      </c>
      <c r="V6" s="105">
        <f>IF('P_%endringer'!V108=0," ",'P_%endringer'!V108)</f>
        <v>2.6583932096631719</v>
      </c>
      <c r="W6" s="105">
        <f>IF('P_%endringer'!W108=0," ",'P_%endringer'!W108)</f>
        <v>3.1517723600069139</v>
      </c>
      <c r="X6" s="105">
        <f>IF('P_%endringer'!X108=0," ",'P_%endringer'!X108)</f>
        <v>3.358386579675078</v>
      </c>
      <c r="Y6" s="105">
        <f>IF('P_%endringer'!Y108=0," ",'P_%endringer'!Y108)</f>
        <v>3.4513686916695474</v>
      </c>
      <c r="Z6" s="105">
        <f>IF('P_%endringer'!Z108=0," ",'P_%endringer'!Z108)</f>
        <v>3.27835054441756</v>
      </c>
      <c r="AA6" s="105">
        <f>IF('P_%endringer'!AA108=0," ",'P_%endringer'!AA108)</f>
        <v>3.7899050417263345</v>
      </c>
      <c r="AB6" s="105">
        <f>IF('P_%endringer'!AB108=0," ",'P_%endringer'!AB108)</f>
        <v>3.9193501289584942</v>
      </c>
      <c r="AC6" s="105">
        <f>IF('P_%endringer'!AC108=0," ",'P_%endringer'!AC108)</f>
        <v>3.8374787417905294</v>
      </c>
      <c r="AD6" s="105">
        <f>IF('P_%endringer'!AD108=0," ",'P_%endringer'!AD108)</f>
        <v>3.7064997777887516</v>
      </c>
      <c r="AE6" s="26" t="str">
        <f>IF('P_%endringer'!AE108=0," ",'P_%endringer'!AE108)</f>
        <v xml:space="preserve"> </v>
      </c>
    </row>
    <row r="7" spans="2:31" ht="15" customHeight="1" x14ac:dyDescent="0.2">
      <c r="B7" s="34" t="str">
        <f>IF('P_%endringer'!B109=0," ",'P_%endringer'!B109)</f>
        <v xml:space="preserve"> </v>
      </c>
      <c r="C7" s="34" t="str">
        <f>IF('P_%endringer'!C109=0," ",'P_%endringer'!C109)</f>
        <v>Ørland</v>
      </c>
      <c r="D7" s="105">
        <f>IF('P_%endringer'!D109=0," ",'P_%endringer'!D109)</f>
        <v>1</v>
      </c>
      <c r="E7" s="105">
        <f>IF('P_%endringer'!E109=0," ",'P_%endringer'!E109)</f>
        <v>1.0002519056453307</v>
      </c>
      <c r="F7" s="105">
        <f>IF('P_%endringer'!F109=0," ",'P_%endringer'!F109)</f>
        <v>1.0003669893458029</v>
      </c>
      <c r="G7" s="105">
        <f>IF('P_%endringer'!G109=0," ",'P_%endringer'!G109)</f>
        <v>1.0230551506955481</v>
      </c>
      <c r="H7" s="105">
        <f>IF('P_%endringer'!H109=0," ",'P_%endringer'!H109)</f>
        <v>1.0760700009120183</v>
      </c>
      <c r="I7" s="105">
        <f>IF('P_%endringer'!I109=0," ",'P_%endringer'!I109)</f>
        <v>1.0356844483631267</v>
      </c>
      <c r="J7" s="105">
        <f>IF('P_%endringer'!J109=0," ",'P_%endringer'!J109)</f>
        <v>1.0980917345006778</v>
      </c>
      <c r="K7" s="105">
        <f>IF('P_%endringer'!K109=0," ",'P_%endringer'!K109)</f>
        <v>1.1747444349151299</v>
      </c>
      <c r="L7" s="105">
        <f>IF('P_%endringer'!L109=0," ",'P_%endringer'!L109)</f>
        <v>1.2622926028938404</v>
      </c>
      <c r="M7" s="105">
        <f>IF('P_%endringer'!M109=0," ",'P_%endringer'!M109)</f>
        <v>1.3088705063341319</v>
      </c>
      <c r="N7" s="105">
        <f>IF('P_%endringer'!N109=0," ",'P_%endringer'!N109)</f>
        <v>1.3518636743112509</v>
      </c>
      <c r="O7" s="105">
        <f>IF('P_%endringer'!O109=0," ",'P_%endringer'!O109)</f>
        <v>1.4374523095472349</v>
      </c>
      <c r="P7" s="105">
        <f>IF('P_%endringer'!P109=0," ",'P_%endringer'!P109)</f>
        <v>1.6451251063046968</v>
      </c>
      <c r="Q7" s="105">
        <f>IF('P_%endringer'!Q109=0," ",'P_%endringer'!Q109)</f>
        <v>1.7451908726184961</v>
      </c>
      <c r="R7" s="105">
        <f>IF('P_%endringer'!R109=0," ",'P_%endringer'!R109)</f>
        <v>1.8850581937828415</v>
      </c>
      <c r="S7" s="105">
        <f>IF('P_%endringer'!S109=0," ",'P_%endringer'!S109)</f>
        <v>2.0075063142426499</v>
      </c>
      <c r="T7" s="105">
        <f>IF('P_%endringer'!T109=0," ",'P_%endringer'!T109)</f>
        <v>2.1033093743615114</v>
      </c>
      <c r="U7" s="105">
        <f>IF('P_%endringer'!U109=0," ",'P_%endringer'!U109)</f>
        <v>2.1645433408330166</v>
      </c>
      <c r="V7" s="105">
        <f>IF('P_%endringer'!V109=0," ",'P_%endringer'!V109)</f>
        <v>2.4009457550930069</v>
      </c>
      <c r="W7" s="105">
        <f>IF('P_%endringer'!W109=0," ",'P_%endringer'!W109)</f>
        <v>2.478618036915694</v>
      </c>
      <c r="X7" s="105">
        <f>IF('P_%endringer'!X109=0," ",'P_%endringer'!X109)</f>
        <v>2.5968840890773635</v>
      </c>
      <c r="Y7" s="105">
        <f>IF('P_%endringer'!Y109=0," ",'P_%endringer'!Y109)</f>
        <v>2.6548563511657357</v>
      </c>
      <c r="Z7" s="105">
        <f>IF('P_%endringer'!Z109=0," ",'P_%endringer'!Z109)</f>
        <v>2.5440420965536124</v>
      </c>
      <c r="AA7" s="105">
        <f>IF('P_%endringer'!AA109=0," ",'P_%endringer'!AA109)</f>
        <v>2.951872408640321</v>
      </c>
      <c r="AB7" s="105">
        <f>IF('P_%endringer'!AB109=0," ",'P_%endringer'!AB109)</f>
        <v>3.0657719745116698</v>
      </c>
      <c r="AC7" s="105">
        <f>IF('P_%endringer'!AC109=0," ",'P_%endringer'!AC109)</f>
        <v>3.3986695555664688</v>
      </c>
      <c r="AD7" s="105">
        <f>IF('P_%endringer'!AD109=0," ",'P_%endringer'!AD109)</f>
        <v>3.5396618522748291</v>
      </c>
      <c r="AE7" s="26" t="str">
        <f>IF('P_%endringer'!AE109=0," ",'P_%endringer'!AE109)</f>
        <v xml:space="preserve"> </v>
      </c>
    </row>
    <row r="8" spans="2:31" ht="15" customHeight="1" x14ac:dyDescent="0.2">
      <c r="B8" s="34" t="str">
        <f>IF('P_%endringer'!B110=0," ",'P_%endringer'!B110)</f>
        <v xml:space="preserve"> </v>
      </c>
      <c r="C8" s="34" t="str">
        <f>IF('P_%endringer'!C110=0," ",'P_%endringer'!C110)</f>
        <v>Åfjord</v>
      </c>
      <c r="D8" s="105">
        <f>IF('P_%endringer'!D110=0," ",'P_%endringer'!D110)</f>
        <v>1</v>
      </c>
      <c r="E8" s="105">
        <f>IF('P_%endringer'!E110=0," ",'P_%endringer'!E110)</f>
        <v>0.98305472540891414</v>
      </c>
      <c r="F8" s="105">
        <f>IF('P_%endringer'!F110=0," ",'P_%endringer'!F110)</f>
        <v>0.97027650578380531</v>
      </c>
      <c r="G8" s="105">
        <f>IF('P_%endringer'!G110=0," ",'P_%endringer'!G110)</f>
        <v>1.0231312055115438</v>
      </c>
      <c r="H8" s="105">
        <f>IF('P_%endringer'!H110=0," ",'P_%endringer'!H110)</f>
        <v>1.0887661600094261</v>
      </c>
      <c r="I8" s="105">
        <f>IF('P_%endringer'!I110=0," ",'P_%endringer'!I110)</f>
        <v>1.058289116352219</v>
      </c>
      <c r="J8" s="105">
        <f>IF('P_%endringer'!J110=0," ",'P_%endringer'!J110)</f>
        <v>1.1510585176180499</v>
      </c>
      <c r="K8" s="105">
        <f>IF('P_%endringer'!K110=0," ",'P_%endringer'!K110)</f>
        <v>1.2251499215995505</v>
      </c>
      <c r="L8" s="105">
        <f>IF('P_%endringer'!L110=0," ",'P_%endringer'!L110)</f>
        <v>1.2937295233727892</v>
      </c>
      <c r="M8" s="105">
        <f>IF('P_%endringer'!M110=0," ",'P_%endringer'!M110)</f>
        <v>1.419649429230865</v>
      </c>
      <c r="N8" s="105">
        <f>IF('P_%endringer'!N110=0," ",'P_%endringer'!N110)</f>
        <v>1.5532980964866134</v>
      </c>
      <c r="O8" s="105">
        <f>IF('P_%endringer'!O110=0," ",'P_%endringer'!O110)</f>
        <v>1.6990132465805128</v>
      </c>
      <c r="P8" s="105">
        <f>IF('P_%endringer'!P110=0," ",'P_%endringer'!P110)</f>
        <v>1.9125104402256028</v>
      </c>
      <c r="Q8" s="105">
        <f>IF('P_%endringer'!Q110=0," ",'P_%endringer'!Q110)</f>
        <v>2.04976062761894</v>
      </c>
      <c r="R8" s="105">
        <f>IF('P_%endringer'!R110=0," ",'P_%endringer'!R110)</f>
        <v>2.2968988623967586</v>
      </c>
      <c r="S8" s="105">
        <f>IF('P_%endringer'!S110=0," ",'P_%endringer'!S110)</f>
        <v>2.7624856553507744</v>
      </c>
      <c r="T8" s="105">
        <f>IF('P_%endringer'!T110=0," ",'P_%endringer'!T110)</f>
        <v>2.7563314607861797</v>
      </c>
      <c r="U8" s="105">
        <f>IF('P_%endringer'!U110=0," ",'P_%endringer'!U110)</f>
        <v>2.9690122527952969</v>
      </c>
      <c r="V8" s="105">
        <f>IF('P_%endringer'!V110=0," ",'P_%endringer'!V110)</f>
        <v>3.1397500490946939</v>
      </c>
      <c r="W8" s="105">
        <f>IF('P_%endringer'!W110=0," ",'P_%endringer'!W110)</f>
        <v>3.2537910359065783</v>
      </c>
      <c r="X8" s="105">
        <f>IF('P_%endringer'!X110=0," ",'P_%endringer'!X110)</f>
        <v>3.3582922382569764</v>
      </c>
      <c r="Y8" s="105">
        <f>IF('P_%endringer'!Y110=0," ",'P_%endringer'!Y110)</f>
        <v>3.4649798601069013</v>
      </c>
      <c r="Z8" s="105">
        <f>IF('P_%endringer'!Z110=0," ",'P_%endringer'!Z110)</f>
        <v>3.5998415144731157</v>
      </c>
      <c r="AA8" s="105">
        <f>IF('P_%endringer'!AA110=0," ",'P_%endringer'!AA110)</f>
        <v>3.7594315465398691</v>
      </c>
      <c r="AB8" s="105">
        <f>IF('P_%endringer'!AB110=0," ",'P_%endringer'!AB110)</f>
        <v>4.0072616918754997</v>
      </c>
      <c r="AC8" s="105">
        <f>IF('P_%endringer'!AC110=0," ",'P_%endringer'!AC110)</f>
        <v>4.5068258471433822</v>
      </c>
      <c r="AD8" s="105">
        <f>IF('P_%endringer'!AD110=0," ",'P_%endringer'!AD110)</f>
        <v>4.8517639549563194</v>
      </c>
      <c r="AE8" s="26" t="str">
        <f>IF('P_%endringer'!AE110=0," ",'P_%endringer'!AE110)</f>
        <v xml:space="preserve"> </v>
      </c>
    </row>
    <row r="9" spans="2:31" ht="15" customHeight="1" x14ac:dyDescent="0.2">
      <c r="B9" s="34" t="str">
        <f>IF('P_%endringer'!B111=0," ",'P_%endringer'!B111)</f>
        <v>Inn-Trøndelag</v>
      </c>
      <c r="C9" s="34" t="str">
        <f>IF('P_%endringer'!C111=0," ",'P_%endringer'!C111)</f>
        <v>Inderøy</v>
      </c>
      <c r="D9" s="105">
        <f>IF('P_%endringer'!D111=0," ",'P_%endringer'!D111)</f>
        <v>1</v>
      </c>
      <c r="E9" s="105">
        <f>IF('P_%endringer'!E111=0," ",'P_%endringer'!E111)</f>
        <v>0.98664872542423565</v>
      </c>
      <c r="F9" s="105">
        <f>IF('P_%endringer'!F111=0," ",'P_%endringer'!F111)</f>
        <v>0.99831344546609868</v>
      </c>
      <c r="G9" s="105">
        <f>IF('P_%endringer'!G111=0," ",'P_%endringer'!G111)</f>
        <v>1.0119866996336995</v>
      </c>
      <c r="H9" s="105">
        <f>IF('P_%endringer'!H111=0," ",'P_%endringer'!H111)</f>
        <v>1.0309590380633857</v>
      </c>
      <c r="I9" s="105">
        <f>IF('P_%endringer'!I111=0," ",'P_%endringer'!I111)</f>
        <v>1.0443080063753039</v>
      </c>
      <c r="J9" s="105">
        <f>IF('P_%endringer'!J111=0," ",'P_%endringer'!J111)</f>
        <v>1.0923603909586348</v>
      </c>
      <c r="K9" s="105">
        <f>IF('P_%endringer'!K111=0," ",'P_%endringer'!K111)</f>
        <v>1.1563609609173435</v>
      </c>
      <c r="L9" s="105">
        <f>IF('P_%endringer'!L111=0," ",'P_%endringer'!L111)</f>
        <v>1.218038537755822</v>
      </c>
      <c r="M9" s="105">
        <f>IF('P_%endringer'!M111=0," ",'P_%endringer'!M111)</f>
        <v>1.2372861212861213</v>
      </c>
      <c r="N9" s="105">
        <f>IF('P_%endringer'!N111=0," ",'P_%endringer'!N111)</f>
        <v>1.2908686653152672</v>
      </c>
      <c r="O9" s="105">
        <f>IF('P_%endringer'!O111=0," ",'P_%endringer'!O111)</f>
        <v>1.3526692083426777</v>
      </c>
      <c r="P9" s="105">
        <f>IF('P_%endringer'!P111=0," ",'P_%endringer'!P111)</f>
        <v>1.5351973244147157</v>
      </c>
      <c r="Q9" s="105">
        <f>IF('P_%endringer'!Q111=0," ",'P_%endringer'!Q111)</f>
        <v>1.5889934065934066</v>
      </c>
      <c r="R9" s="105">
        <f>IF('P_%endringer'!R111=0," ",'P_%endringer'!R111)</f>
        <v>1.6973722862503351</v>
      </c>
      <c r="S9" s="105">
        <f>IF('P_%endringer'!S111=0," ",'P_%endringer'!S111)</f>
        <v>1.8578470445344126</v>
      </c>
      <c r="T9" s="105">
        <f>IF('P_%endringer'!T111=0," ",'P_%endringer'!T111)</f>
        <v>1.8672469450549447</v>
      </c>
      <c r="U9" s="105">
        <f>IF('P_%endringer'!U111=0," ",'P_%endringer'!U111)</f>
        <v>1.9955972058212057</v>
      </c>
      <c r="V9" s="105">
        <f>IF('P_%endringer'!V111=0," ",'P_%endringer'!V111)</f>
        <v>2.0734191145996861</v>
      </c>
      <c r="W9" s="105">
        <f>IF('P_%endringer'!W111=0," ",'P_%endringer'!W111)</f>
        <v>2.1627203381234152</v>
      </c>
      <c r="X9" s="105">
        <f>IF('P_%endringer'!X111=0," ",'P_%endringer'!X111)</f>
        <v>2.4899008996336995</v>
      </c>
      <c r="Y9" s="105">
        <f>IF('P_%endringer'!Y111=0," ",'P_%endringer'!Y111)</f>
        <v>2.5467334899583176</v>
      </c>
      <c r="Z9" s="105">
        <f>IF('P_%endringer'!Z111=0," ",'P_%endringer'!Z111)</f>
        <v>2.4825064451480721</v>
      </c>
      <c r="AA9" s="105">
        <f>IF('P_%endringer'!AA111=0," ",'P_%endringer'!AA111)</f>
        <v>2.646887995204795</v>
      </c>
      <c r="AB9" s="105">
        <f>IF('P_%endringer'!AB111=0," ",'P_%endringer'!AB111)</f>
        <v>2.7026994708994709</v>
      </c>
      <c r="AC9" s="105">
        <f>IF('P_%endringer'!AC111=0," ",'P_%endringer'!AC111)</f>
        <v>2.8367508641758241</v>
      </c>
      <c r="AD9" s="105">
        <f>IF('P_%endringer'!AD111=0," ",'P_%endringer'!AD111)</f>
        <v>3.1931726849816853</v>
      </c>
      <c r="AE9" s="26" t="str">
        <f>IF('P_%endringer'!AE111=0," ",'P_%endringer'!AE111)</f>
        <v xml:space="preserve"> </v>
      </c>
    </row>
    <row r="10" spans="2:31" ht="15" customHeight="1" x14ac:dyDescent="0.2">
      <c r="B10" s="34" t="str">
        <f>IF('P_%endringer'!B112=0," ",'P_%endringer'!B112)</f>
        <v xml:space="preserve"> </v>
      </c>
      <c r="C10" s="34" t="str">
        <f>IF('P_%endringer'!C112=0," ",'P_%endringer'!C112)</f>
        <v>Levanger</v>
      </c>
      <c r="D10" s="105">
        <f>IF('P_%endringer'!D112=0," ",'P_%endringer'!D112)</f>
        <v>1</v>
      </c>
      <c r="E10" s="105">
        <f>IF('P_%endringer'!E112=0," ",'P_%endringer'!E112)</f>
        <v>1.0041501182560577</v>
      </c>
      <c r="F10" s="105">
        <f>IF('P_%endringer'!F112=0," ",'P_%endringer'!F112)</f>
        <v>1.0218749007614256</v>
      </c>
      <c r="G10" s="105">
        <f>IF('P_%endringer'!G112=0," ",'P_%endringer'!G112)</f>
        <v>1.0457163232011324</v>
      </c>
      <c r="H10" s="105">
        <f>IF('P_%endringer'!H112=0," ",'P_%endringer'!H112)</f>
        <v>1.0769640899943294</v>
      </c>
      <c r="I10" s="105">
        <f>IF('P_%endringer'!I112=0," ",'P_%endringer'!I112)</f>
        <v>1.0616949752519942</v>
      </c>
      <c r="J10" s="105">
        <f>IF('P_%endringer'!J112=0," ",'P_%endringer'!J112)</f>
        <v>1.1250842408092097</v>
      </c>
      <c r="K10" s="105">
        <f>IF('P_%endringer'!K112=0," ",'P_%endringer'!K112)</f>
        <v>1.2380517059936476</v>
      </c>
      <c r="L10" s="105">
        <f>IF('P_%endringer'!L112=0," ",'P_%endringer'!L112)</f>
        <v>1.299991075014503</v>
      </c>
      <c r="M10" s="105">
        <f>IF('P_%endringer'!M112=0," ",'P_%endringer'!M112)</f>
        <v>1.3524913527334665</v>
      </c>
      <c r="N10" s="105">
        <f>IF('P_%endringer'!N112=0," ",'P_%endringer'!N112)</f>
        <v>1.4368173702279532</v>
      </c>
      <c r="O10" s="105">
        <f>IF('P_%endringer'!O112=0," ",'P_%endringer'!O112)</f>
        <v>1.5438247517638204</v>
      </c>
      <c r="P10" s="105">
        <f>IF('P_%endringer'!P112=0," ",'P_%endringer'!P112)</f>
        <v>1.7722602813673654</v>
      </c>
      <c r="Q10" s="105">
        <f>IF('P_%endringer'!Q112=0," ",'P_%endringer'!Q112)</f>
        <v>1.8929527458695961</v>
      </c>
      <c r="R10" s="105">
        <f>IF('P_%endringer'!R112=0," ",'P_%endringer'!R112)</f>
        <v>2.1052057457073299</v>
      </c>
      <c r="S10" s="105">
        <f>IF('P_%endringer'!S112=0," ",'P_%endringer'!S112)</f>
        <v>2.2870372300475519</v>
      </c>
      <c r="T10" s="105">
        <f>IF('P_%endringer'!T112=0," ",'P_%endringer'!T112)</f>
        <v>2.3456526891477134</v>
      </c>
      <c r="U10" s="105">
        <f>IF('P_%endringer'!U112=0," ",'P_%endringer'!U112)</f>
        <v>2.5792613489030107</v>
      </c>
      <c r="V10" s="105">
        <f>IF('P_%endringer'!V112=0," ",'P_%endringer'!V112)</f>
        <v>2.6071875261157249</v>
      </c>
      <c r="W10" s="105">
        <f>IF('P_%endringer'!W112=0," ",'P_%endringer'!W112)</f>
        <v>2.7358814081927116</v>
      </c>
      <c r="X10" s="105">
        <f>IF('P_%endringer'!X112=0," ",'P_%endringer'!X112)</f>
        <v>2.9595550296663755</v>
      </c>
      <c r="Y10" s="105">
        <f>IF('P_%endringer'!Y112=0," ",'P_%endringer'!Y112)</f>
        <v>3.0479135324122488</v>
      </c>
      <c r="Z10" s="105">
        <f>IF('P_%endringer'!Z112=0," ",'P_%endringer'!Z112)</f>
        <v>3.0988391602290606</v>
      </c>
      <c r="AA10" s="105">
        <f>IF('P_%endringer'!AA112=0," ",'P_%endringer'!AA112)</f>
        <v>3.1887823762623464</v>
      </c>
      <c r="AB10" s="105">
        <f>IF('P_%endringer'!AB112=0," ",'P_%endringer'!AB112)</f>
        <v>3.3728199979175035</v>
      </c>
      <c r="AC10" s="105">
        <f>IF('P_%endringer'!AC112=0," ",'P_%endringer'!AC112)</f>
        <v>3.4782225946475429</v>
      </c>
      <c r="AD10" s="105">
        <f>IF('P_%endringer'!AD112=0," ",'P_%endringer'!AD112)</f>
        <v>3.7712304736583744</v>
      </c>
      <c r="AE10" s="26" t="str">
        <f>IF('P_%endringer'!AE112=0," ",'P_%endringer'!AE112)</f>
        <v xml:space="preserve"> </v>
      </c>
    </row>
    <row r="11" spans="2:31" ht="15" customHeight="1" x14ac:dyDescent="0.2">
      <c r="B11" s="34" t="str">
        <f>IF('P_%endringer'!B113=0," ",'P_%endringer'!B113)</f>
        <v xml:space="preserve"> </v>
      </c>
      <c r="C11" s="34" t="str">
        <f>IF('P_%endringer'!C113=0," ",'P_%endringer'!C113)</f>
        <v>Snåsa</v>
      </c>
      <c r="D11" s="105">
        <f>IF('P_%endringer'!D113=0," ",'P_%endringer'!D113)</f>
        <v>1</v>
      </c>
      <c r="E11" s="105">
        <f>IF('P_%endringer'!E113=0," ",'P_%endringer'!E113)</f>
        <v>0.99169139465875367</v>
      </c>
      <c r="F11" s="105">
        <f>IF('P_%endringer'!F113=0," ",'P_%endringer'!F113)</f>
        <v>1.020639287833828</v>
      </c>
      <c r="G11" s="105">
        <f>IF('P_%endringer'!G113=0," ",'P_%endringer'!G113)</f>
        <v>1.0321298527310692</v>
      </c>
      <c r="H11" s="105">
        <f>IF('P_%endringer'!H113=0," ",'P_%endringer'!H113)</f>
        <v>1.0249386771679745</v>
      </c>
      <c r="I11" s="105">
        <f>IF('P_%endringer'!I113=0," ",'P_%endringer'!I113)</f>
        <v>0.99947147528133917</v>
      </c>
      <c r="J11" s="105">
        <f>IF('P_%endringer'!J113=0," ",'P_%endringer'!J113)</f>
        <v>1.0225028139965331</v>
      </c>
      <c r="K11" s="105">
        <f>IF('P_%endringer'!K113=0," ",'P_%endringer'!K113)</f>
        <v>1.1318823158027651</v>
      </c>
      <c r="L11" s="105">
        <f>IF('P_%endringer'!L113=0," ",'P_%endringer'!L113)</f>
        <v>1.2005814164193866</v>
      </c>
      <c r="M11" s="105">
        <f>IF('P_%endringer'!M113=0," ",'P_%endringer'!M113)</f>
        <v>1.2313366917397004</v>
      </c>
      <c r="N11" s="105">
        <f>IF('P_%endringer'!N113=0," ",'P_%endringer'!N113)</f>
        <v>1.2666610145541894</v>
      </c>
      <c r="O11" s="105">
        <f>IF('P_%endringer'!O113=0," ",'P_%endringer'!O113)</f>
        <v>1.3743802784752339</v>
      </c>
      <c r="P11" s="105">
        <f>IF('P_%endringer'!P113=0," ",'P_%endringer'!P113)</f>
        <v>1.505256577645895</v>
      </c>
      <c r="Q11" s="105">
        <f>IF('P_%endringer'!Q113=0," ",'P_%endringer'!Q113)</f>
        <v>1.4973093158356667</v>
      </c>
      <c r="R11" s="105">
        <f>IF('P_%endringer'!R113=0," ",'P_%endringer'!R113)</f>
        <v>1.6040769714953691</v>
      </c>
      <c r="S11" s="105">
        <f>IF('P_%endringer'!S113=0," ",'P_%endringer'!S113)</f>
        <v>1.7105884272997032</v>
      </c>
      <c r="T11" s="105">
        <f>IF('P_%endringer'!T113=0," ",'P_%endringer'!T113)</f>
        <v>1.7497487863015033</v>
      </c>
      <c r="U11" s="105">
        <f>IF('P_%endringer'!U113=0," ",'P_%endringer'!U113)</f>
        <v>1.8513888269040555</v>
      </c>
      <c r="V11" s="105">
        <f>IF('P_%endringer'!V113=0," ",'P_%endringer'!V113)</f>
        <v>1.8414187979681131</v>
      </c>
      <c r="W11" s="105">
        <f>IF('P_%endringer'!W113=0," ",'P_%endringer'!W113)</f>
        <v>1.9279834074239965</v>
      </c>
      <c r="X11" s="105">
        <f>IF('P_%endringer'!X113=0," ",'P_%endringer'!X113)</f>
        <v>2.180476268545994</v>
      </c>
      <c r="Y11" s="105">
        <f>IF('P_%endringer'!Y113=0," ",'P_%endringer'!Y113)</f>
        <v>2.1712120771513352</v>
      </c>
      <c r="Z11" s="105">
        <f>IF('P_%endringer'!Z113=0," ",'P_%endringer'!Z113)</f>
        <v>2.1753914312772267</v>
      </c>
      <c r="AA11" s="105">
        <f>IF('P_%endringer'!AA113=0," ",'P_%endringer'!AA113)</f>
        <v>2.2950759308476325</v>
      </c>
      <c r="AB11" s="105">
        <f>IF('P_%endringer'!AB113=0," ",'P_%endringer'!AB113)</f>
        <v>2.6056473272056158</v>
      </c>
      <c r="AC11" s="105">
        <f>IF('P_%endringer'!AC113=0," ",'P_%endringer'!AC113)</f>
        <v>2.6618800182606712</v>
      </c>
      <c r="AD11" s="105">
        <f>IF('P_%endringer'!AD113=0," ",'P_%endringer'!AD113)</f>
        <v>2.7654731657035767</v>
      </c>
      <c r="AE11" s="26" t="str">
        <f>IF('P_%endringer'!AE113=0," ",'P_%endringer'!AE113)</f>
        <v xml:space="preserve"> </v>
      </c>
    </row>
    <row r="12" spans="2:31" ht="15" customHeight="1" x14ac:dyDescent="0.2">
      <c r="B12" s="34" t="str">
        <f>IF('P_%endringer'!B114=0," ",'P_%endringer'!B114)</f>
        <v xml:space="preserve"> </v>
      </c>
      <c r="C12" s="34" t="str">
        <f>IF('P_%endringer'!C114=0," ",'P_%endringer'!C114)</f>
        <v>Steinkjer</v>
      </c>
      <c r="D12" s="105">
        <f>IF('P_%endringer'!D114=0," ",'P_%endringer'!D114)</f>
        <v>1</v>
      </c>
      <c r="E12" s="105">
        <f>IF('P_%endringer'!E114=0," ",'P_%endringer'!E114)</f>
        <v>0.99263768512022499</v>
      </c>
      <c r="F12" s="105">
        <f>IF('P_%endringer'!F114=0," ",'P_%endringer'!F114)</f>
        <v>1.0059170337268042</v>
      </c>
      <c r="G12" s="105">
        <f>IF('P_%endringer'!G114=0," ",'P_%endringer'!G114)</f>
        <v>1.0297188384423768</v>
      </c>
      <c r="H12" s="105">
        <f>IF('P_%endringer'!H114=0," ",'P_%endringer'!H114)</f>
        <v>1.0420810356557393</v>
      </c>
      <c r="I12" s="105">
        <f>IF('P_%endringer'!I114=0," ",'P_%endringer'!I114)</f>
        <v>1.033791904891844</v>
      </c>
      <c r="J12" s="105">
        <f>IF('P_%endringer'!J114=0," ",'P_%endringer'!J114)</f>
        <v>1.0815759506061624</v>
      </c>
      <c r="K12" s="105">
        <f>IF('P_%endringer'!K114=0," ",'P_%endringer'!K114)</f>
        <v>1.1849232923427628</v>
      </c>
      <c r="L12" s="105">
        <f>IF('P_%endringer'!L114=0," ",'P_%endringer'!L114)</f>
        <v>1.299809722800779</v>
      </c>
      <c r="M12" s="105">
        <f>IF('P_%endringer'!M114=0," ",'P_%endringer'!M114)</f>
        <v>1.343638481861861</v>
      </c>
      <c r="N12" s="105">
        <f>IF('P_%endringer'!N114=0," ",'P_%endringer'!N114)</f>
        <v>1.4081423588001831</v>
      </c>
      <c r="O12" s="105">
        <f>IF('P_%endringer'!O114=0," ",'P_%endringer'!O114)</f>
        <v>1.4918770852083409</v>
      </c>
      <c r="P12" s="105">
        <f>IF('P_%endringer'!P114=0," ",'P_%endringer'!P114)</f>
        <v>1.7599648715261056</v>
      </c>
      <c r="Q12" s="105">
        <f>IF('P_%endringer'!Q114=0," ",'P_%endringer'!Q114)</f>
        <v>1.8015571528616852</v>
      </c>
      <c r="R12" s="105">
        <f>IF('P_%endringer'!R114=0," ",'P_%endringer'!R114)</f>
        <v>1.964137004316967</v>
      </c>
      <c r="S12" s="105">
        <f>IF('P_%endringer'!S114=0," ",'P_%endringer'!S114)</f>
        <v>2.0859425453721325</v>
      </c>
      <c r="T12" s="105">
        <f>IF('P_%endringer'!T114=0," ",'P_%endringer'!T114)</f>
        <v>2.0379611408696503</v>
      </c>
      <c r="U12" s="105">
        <f>IF('P_%endringer'!U114=0," ",'P_%endringer'!U114)</f>
        <v>2.2479144288070452</v>
      </c>
      <c r="V12" s="105">
        <f>IF('P_%endringer'!V114=0," ",'P_%endringer'!V114)</f>
        <v>2.2860274044590496</v>
      </c>
      <c r="W12" s="105">
        <f>IF('P_%endringer'!W114=0," ",'P_%endringer'!W114)</f>
        <v>2.3300374371545272</v>
      </c>
      <c r="X12" s="105">
        <f>IF('P_%endringer'!X114=0," ",'P_%endringer'!X114)</f>
        <v>2.6313624885533216</v>
      </c>
      <c r="Y12" s="105">
        <f>IF('P_%endringer'!Y114=0," ",'P_%endringer'!Y114)</f>
        <v>2.7211207079481858</v>
      </c>
      <c r="Z12" s="105">
        <f>IF('P_%endringer'!Z114=0," ",'P_%endringer'!Z114)</f>
        <v>2.6999402725530768</v>
      </c>
      <c r="AA12" s="105">
        <f>IF('P_%endringer'!AA114=0," ",'P_%endringer'!AA114)</f>
        <v>2.8041123162129238</v>
      </c>
      <c r="AB12" s="105">
        <f>IF('P_%endringer'!AB114=0," ",'P_%endringer'!AB114)</f>
        <v>2.8619697904070636</v>
      </c>
      <c r="AC12" s="105">
        <f>IF('P_%endringer'!AC114=0," ",'P_%endringer'!AC114)</f>
        <v>2.9138402834830073</v>
      </c>
      <c r="AD12" s="105">
        <f>IF('P_%endringer'!AD114=0," ",'P_%endringer'!AD114)</f>
        <v>3.2315201457245708</v>
      </c>
      <c r="AE12" s="26" t="str">
        <f>IF('P_%endringer'!AE114=0," ",'P_%endringer'!AE114)</f>
        <v xml:space="preserve"> </v>
      </c>
    </row>
    <row r="13" spans="2:31" ht="15" customHeight="1" x14ac:dyDescent="0.2">
      <c r="B13" s="34" t="str">
        <f>IF('P_%endringer'!B115=0," ",'P_%endringer'!B115)</f>
        <v xml:space="preserve"> </v>
      </c>
      <c r="C13" s="34" t="str">
        <f>IF('P_%endringer'!C115=0," ",'P_%endringer'!C115)</f>
        <v>Verdal</v>
      </c>
      <c r="D13" s="105">
        <f>IF('P_%endringer'!D115=0," ",'P_%endringer'!D115)</f>
        <v>1</v>
      </c>
      <c r="E13" s="105">
        <f>IF('P_%endringer'!E115=0," ",'P_%endringer'!E115)</f>
        <v>0.99610012080942312</v>
      </c>
      <c r="F13" s="105">
        <f>IF('P_%endringer'!F115=0," ",'P_%endringer'!F115)</f>
        <v>1.0314506244676911</v>
      </c>
      <c r="G13" s="105">
        <f>IF('P_%endringer'!G115=0," ",'P_%endringer'!G115)</f>
        <v>1.0313393302088276</v>
      </c>
      <c r="H13" s="105">
        <f>IF('P_%endringer'!H115=0," ",'P_%endringer'!H115)</f>
        <v>1.0434085197893557</v>
      </c>
      <c r="I13" s="105">
        <f>IF('P_%endringer'!I115=0," ",'P_%endringer'!I115)</f>
        <v>1.0030005539086033</v>
      </c>
      <c r="J13" s="105">
        <f>IF('P_%endringer'!J115=0," ",'P_%endringer'!J115)</f>
        <v>1.0730476961379745</v>
      </c>
      <c r="K13" s="105">
        <f>IF('P_%endringer'!K115=0," ",'P_%endringer'!K115)</f>
        <v>1.1719034732312101</v>
      </c>
      <c r="L13" s="105">
        <f>IF('P_%endringer'!L115=0," ",'P_%endringer'!L115)</f>
        <v>1.3030822559829922</v>
      </c>
      <c r="M13" s="105">
        <f>IF('P_%endringer'!M115=0," ",'P_%endringer'!M115)</f>
        <v>1.3837749435074274</v>
      </c>
      <c r="N13" s="105">
        <f>IF('P_%endringer'!N115=0," ",'P_%endringer'!N115)</f>
        <v>1.4101359698859128</v>
      </c>
      <c r="O13" s="105">
        <f>IF('P_%endringer'!O115=0," ",'P_%endringer'!O115)</f>
        <v>1.5194639317521028</v>
      </c>
      <c r="P13" s="105">
        <f>IF('P_%endringer'!P115=0," ",'P_%endringer'!P115)</f>
        <v>1.7329326012461739</v>
      </c>
      <c r="Q13" s="105">
        <f>IF('P_%endringer'!Q115=0," ",'P_%endringer'!Q115)</f>
        <v>1.8490950960355665</v>
      </c>
      <c r="R13" s="105">
        <f>IF('P_%endringer'!R115=0," ",'P_%endringer'!R115)</f>
        <v>1.804342667299478</v>
      </c>
      <c r="S13" s="105">
        <f>IF('P_%endringer'!S115=0," ",'P_%endringer'!S115)</f>
        <v>1.9824573402248025</v>
      </c>
      <c r="T13" s="105">
        <f>IF('P_%endringer'!T115=0," ",'P_%endringer'!T115)</f>
        <v>2.0548151810813771</v>
      </c>
      <c r="U13" s="105">
        <f>IF('P_%endringer'!U115=0," ",'P_%endringer'!U115)</f>
        <v>2.321376312292359</v>
      </c>
      <c r="V13" s="105">
        <f>IF('P_%endringer'!V115=0," ",'P_%endringer'!V115)</f>
        <v>2.3495811546545529</v>
      </c>
      <c r="W13" s="105">
        <f>IF('P_%endringer'!W115=0," ",'P_%endringer'!W115)</f>
        <v>2.3498368482608991</v>
      </c>
      <c r="X13" s="105">
        <f>IF('P_%endringer'!X115=0," ",'P_%endringer'!X115)</f>
        <v>2.6348788616698919</v>
      </c>
      <c r="Y13" s="105">
        <f>IF('P_%endringer'!Y115=0," ",'P_%endringer'!Y115)</f>
        <v>2.640907453178051</v>
      </c>
      <c r="Z13" s="105">
        <f>IF('P_%endringer'!Z115=0," ",'P_%endringer'!Z115)</f>
        <v>2.6615894080742764</v>
      </c>
      <c r="AA13" s="105">
        <f>IF('P_%endringer'!AA115=0," ",'P_%endringer'!AA115)</f>
        <v>2.8675003598465691</v>
      </c>
      <c r="AB13" s="105">
        <f>IF('P_%endringer'!AB115=0," ",'P_%endringer'!AB115)</f>
        <v>2.851212624584718</v>
      </c>
      <c r="AC13" s="105">
        <f>IF('P_%endringer'!AC115=0," ",'P_%endringer'!AC115)</f>
        <v>3.2030623714602124</v>
      </c>
      <c r="AD13" s="105">
        <f>IF('P_%endringer'!AD115=0," ",'P_%endringer'!AD115)</f>
        <v>3.2825283248958499</v>
      </c>
      <c r="AE13" s="26" t="str">
        <f>IF('P_%endringer'!AE115=0," ",'P_%endringer'!AE115)</f>
        <v xml:space="preserve"> </v>
      </c>
    </row>
    <row r="14" spans="2:31" ht="15" customHeight="1" x14ac:dyDescent="0.2">
      <c r="B14" s="34" t="str">
        <f>IF('P_%endringer'!B116=0," ",'P_%endringer'!B116)</f>
        <v>Namdalsregionen</v>
      </c>
      <c r="C14" s="34" t="str">
        <f>IF('P_%endringer'!C116=0," ",'P_%endringer'!C116)</f>
        <v>Flatanger</v>
      </c>
      <c r="D14" s="105">
        <f>IF('P_%endringer'!D116=0," ",'P_%endringer'!D116)</f>
        <v>1</v>
      </c>
      <c r="E14" s="105">
        <f>IF('P_%endringer'!E116=0," ",'P_%endringer'!E116)</f>
        <v>1.0042389872257544</v>
      </c>
      <c r="F14" s="105">
        <f>IF('P_%endringer'!F116=0," ",'P_%endringer'!F116)</f>
        <v>1.0084127713811077</v>
      </c>
      <c r="G14" s="105">
        <f>IF('P_%endringer'!G116=0," ",'P_%endringer'!G116)</f>
        <v>1.0495449305306024</v>
      </c>
      <c r="H14" s="105">
        <f>IF('P_%endringer'!H116=0," ",'P_%endringer'!H116)</f>
        <v>1.0288713511930903</v>
      </c>
      <c r="I14" s="105">
        <f>IF('P_%endringer'!I116=0," ",'P_%endringer'!I116)</f>
        <v>1.0494780812073301</v>
      </c>
      <c r="J14" s="105">
        <f>IF('P_%endringer'!J116=0," ",'P_%endringer'!J116)</f>
        <v>1.1026400269931553</v>
      </c>
      <c r="K14" s="105">
        <f>IF('P_%endringer'!K116=0," ",'P_%endringer'!K116)</f>
        <v>1.136874919766224</v>
      </c>
      <c r="L14" s="105">
        <f>IF('P_%endringer'!L116=0," ",'P_%endringer'!L116)</f>
        <v>1.1245557098600576</v>
      </c>
      <c r="M14" s="105">
        <f>IF('P_%endringer'!M116=0," ",'P_%endringer'!M116)</f>
        <v>1.1535479013739882</v>
      </c>
      <c r="N14" s="105">
        <f>IF('P_%endringer'!N116=0," ",'P_%endringer'!N116)</f>
        <v>1.2229907773386033</v>
      </c>
      <c r="O14" s="105">
        <f>IF('P_%endringer'!O116=0," ",'P_%endringer'!O116)</f>
        <v>1.4313874531265836</v>
      </c>
      <c r="P14" s="105">
        <f>IF('P_%endringer'!P116=0," ",'P_%endringer'!P116)</f>
        <v>1.518535153910648</v>
      </c>
      <c r="Q14" s="105">
        <f>IF('P_%endringer'!Q116=0," ",'P_%endringer'!Q116)</f>
        <v>1.5839400873725815</v>
      </c>
      <c r="R14" s="105">
        <f>IF('P_%endringer'!R116=0," ",'P_%endringer'!R116)</f>
        <v>1.9099555335968377</v>
      </c>
      <c r="S14" s="105">
        <f>IF('P_%endringer'!S116=0," ",'P_%endringer'!S116)</f>
        <v>2.3592686335403723</v>
      </c>
      <c r="T14" s="105">
        <f>IF('P_%endringer'!T116=0," ",'P_%endringer'!T116)</f>
        <v>2.2150664470794905</v>
      </c>
      <c r="U14" s="105">
        <f>IF('P_%endringer'!U116=0," ",'P_%endringer'!U116)</f>
        <v>2.5730697581404103</v>
      </c>
      <c r="V14" s="105">
        <f>IF('P_%endringer'!V116=0," ",'P_%endringer'!V116)</f>
        <v>2.8684474637681157</v>
      </c>
      <c r="W14" s="105">
        <f>IF('P_%endringer'!W116=0," ",'P_%endringer'!W116)</f>
        <v>3.1889899688585457</v>
      </c>
      <c r="X14" s="105">
        <f>IF('P_%endringer'!X116=0," ",'P_%endringer'!X116)</f>
        <v>2.9990844113067432</v>
      </c>
      <c r="Y14" s="105">
        <f>IF('P_%endringer'!Y116=0," ",'P_%endringer'!Y116)</f>
        <v>3.3632401185770751</v>
      </c>
      <c r="Z14" s="105">
        <f>IF('P_%endringer'!Z116=0," ",'P_%endringer'!Z116)</f>
        <v>3.7259110671936755</v>
      </c>
      <c r="AA14" s="105">
        <f>IF('P_%endringer'!AA116=0," ",'P_%endringer'!AA116)</f>
        <v>3.7090426959815543</v>
      </c>
      <c r="AB14" s="105">
        <f>IF('P_%endringer'!AB116=0," ",'P_%endringer'!AB116)</f>
        <v>3.6441719367588927</v>
      </c>
      <c r="AC14" s="105">
        <f>IF('P_%endringer'!AC116=0," ",'P_%endringer'!AC116)</f>
        <v>3.7062215791454922</v>
      </c>
      <c r="AD14" s="105">
        <f>IF('P_%endringer'!AD116=0," ",'P_%endringer'!AD116)</f>
        <v>4.7027865612648219</v>
      </c>
      <c r="AE14" s="26" t="str">
        <f>IF('P_%endringer'!AE116=0," ",'P_%endringer'!AE116)</f>
        <v xml:space="preserve"> </v>
      </c>
    </row>
    <row r="15" spans="2:31" ht="15" customHeight="1" x14ac:dyDescent="0.2">
      <c r="B15" s="34" t="str">
        <f>IF('P_%endringer'!B117=0," ",'P_%endringer'!B117)</f>
        <v xml:space="preserve"> </v>
      </c>
      <c r="C15" s="34" t="str">
        <f>IF('P_%endringer'!C117=0," ",'P_%endringer'!C117)</f>
        <v>Grong</v>
      </c>
      <c r="D15" s="105">
        <f>IF('P_%endringer'!D117=0," ",'P_%endringer'!D117)</f>
        <v>1</v>
      </c>
      <c r="E15" s="105">
        <f>IF('P_%endringer'!E117=0," ",'P_%endringer'!E117)</f>
        <v>0.98037873602555325</v>
      </c>
      <c r="F15" s="105">
        <f>IF('P_%endringer'!F117=0," ",'P_%endringer'!F117)</f>
        <v>0.99697513118868364</v>
      </c>
      <c r="G15" s="105">
        <f>IF('P_%endringer'!G117=0," ",'P_%endringer'!G117)</f>
        <v>1.0014287018024184</v>
      </c>
      <c r="H15" s="105">
        <f>IF('P_%endringer'!H117=0," ",'P_%endringer'!H117)</f>
        <v>1.0252787167201951</v>
      </c>
      <c r="I15" s="105">
        <f>IF('P_%endringer'!I117=0," ",'P_%endringer'!I117)</f>
        <v>0.98214678816997925</v>
      </c>
      <c r="J15" s="105">
        <f>IF('P_%endringer'!J117=0," ",'P_%endringer'!J117)</f>
        <v>1.0521550089562672</v>
      </c>
      <c r="K15" s="105">
        <f>IF('P_%endringer'!K117=0," ",'P_%endringer'!K117)</f>
        <v>1.1329760090864902</v>
      </c>
      <c r="L15" s="105">
        <f>IF('P_%endringer'!L117=0," ",'P_%endringer'!L117)</f>
        <v>1.1541856884189883</v>
      </c>
      <c r="M15" s="105">
        <f>IF('P_%endringer'!M117=0," ",'P_%endringer'!M117)</f>
        <v>1.2010622436581082</v>
      </c>
      <c r="N15" s="105">
        <f>IF('P_%endringer'!N117=0," ",'P_%endringer'!N117)</f>
        <v>1.3870050748900853</v>
      </c>
      <c r="O15" s="105">
        <f>IF('P_%endringer'!O117=0," ",'P_%endringer'!O117)</f>
        <v>1.4928338829776202</v>
      </c>
      <c r="P15" s="105">
        <f>IF('P_%endringer'!P117=0," ",'P_%endringer'!P117)</f>
        <v>1.6243820822876267</v>
      </c>
      <c r="Q15" s="105">
        <f>IF('P_%endringer'!Q117=0," ",'P_%endringer'!Q117)</f>
        <v>1.6056941765360657</v>
      </c>
      <c r="R15" s="105">
        <f>IF('P_%endringer'!R117=0," ",'P_%endringer'!R117)</f>
        <v>1.7116277700499734</v>
      </c>
      <c r="S15" s="105">
        <f>IF('P_%endringer'!S117=0," ",'P_%endringer'!S117)</f>
        <v>1.889954306214449</v>
      </c>
      <c r="T15" s="105">
        <f>IF('P_%endringer'!T117=0," ",'P_%endringer'!T117)</f>
        <v>1.7984449007529091</v>
      </c>
      <c r="U15" s="105">
        <f>IF('P_%endringer'!U117=0," ",'P_%endringer'!U117)</f>
        <v>2.3890476228084032</v>
      </c>
      <c r="V15" s="105">
        <f>IF('P_%endringer'!V117=0," ",'P_%endringer'!V117)</f>
        <v>2.8265683520320608</v>
      </c>
      <c r="W15" s="105">
        <f>IF('P_%endringer'!W117=0," ",'P_%endringer'!W117)</f>
        <v>3.0783350444900757</v>
      </c>
      <c r="X15" s="105">
        <f>IF('P_%endringer'!X117=0," ",'P_%endringer'!X117)</f>
        <v>3.5075921172712756</v>
      </c>
      <c r="Y15" s="105">
        <f>IF('P_%endringer'!Y117=0," ",'P_%endringer'!Y117)</f>
        <v>3.7249015894744848</v>
      </c>
      <c r="Z15" s="105">
        <f>IF('P_%endringer'!Z117=0," ",'P_%endringer'!Z117)</f>
        <v>3.9529339157976677</v>
      </c>
      <c r="AA15" s="105">
        <f>IF('P_%endringer'!AA117=0," ",'P_%endringer'!AA117)</f>
        <v>4.1103761592248125</v>
      </c>
      <c r="AB15" s="105">
        <f>IF('P_%endringer'!AB117=0," ",'P_%endringer'!AB117)</f>
        <v>4.1532407832400589</v>
      </c>
      <c r="AC15" s="105">
        <f>IF('P_%endringer'!AC117=0," ",'P_%endringer'!AC117)</f>
        <v>4.2321038101756789</v>
      </c>
      <c r="AD15" s="105">
        <f>IF('P_%endringer'!AD117=0," ",'P_%endringer'!AD117)</f>
        <v>4.4459809424111887</v>
      </c>
      <c r="AE15" s="26" t="str">
        <f>IF('P_%endringer'!AE117=0," ",'P_%endringer'!AE117)</f>
        <v xml:space="preserve"> </v>
      </c>
    </row>
    <row r="16" spans="2:31" ht="15" customHeight="1" x14ac:dyDescent="0.2">
      <c r="B16" s="34" t="str">
        <f>IF('P_%endringer'!B118=0," ",'P_%endringer'!B118)</f>
        <v xml:space="preserve"> </v>
      </c>
      <c r="C16" s="34" t="str">
        <f>IF('P_%endringer'!C118=0," ",'P_%endringer'!C118)</f>
        <v>Høylandet</v>
      </c>
      <c r="D16" s="105">
        <f>IF('P_%endringer'!D118=0," ",'P_%endringer'!D118)</f>
        <v>1</v>
      </c>
      <c r="E16" s="105">
        <f>IF('P_%endringer'!E118=0," ",'P_%endringer'!E118)</f>
        <v>0.96265204728456399</v>
      </c>
      <c r="F16" s="105">
        <f>IF('P_%endringer'!F118=0," ",'P_%endringer'!F118)</f>
        <v>0.98699383244817529</v>
      </c>
      <c r="G16" s="105">
        <f>IF('P_%endringer'!G118=0," ",'P_%endringer'!G118)</f>
        <v>0.99274139350503487</v>
      </c>
      <c r="H16" s="105">
        <f>IF('P_%endringer'!H118=0," ",'P_%endringer'!H118)</f>
        <v>1.0208541215087164</v>
      </c>
      <c r="I16" s="105">
        <f>IF('P_%endringer'!I118=0," ",'P_%endringer'!I118)</f>
        <v>1.0496033342067339</v>
      </c>
      <c r="J16" s="105">
        <f>IF('P_%endringer'!J118=0," ",'P_%endringer'!J118)</f>
        <v>1.0660142116027069</v>
      </c>
      <c r="K16" s="105">
        <f>IF('P_%endringer'!K118=0," ",'P_%endringer'!K118)</f>
        <v>1.1040425618182856</v>
      </c>
      <c r="L16" s="105">
        <f>IF('P_%endringer'!L118=0," ",'P_%endringer'!L118)</f>
        <v>1.1839019187939011</v>
      </c>
      <c r="M16" s="105">
        <f>IF('P_%endringer'!M118=0," ",'P_%endringer'!M118)</f>
        <v>1.2422290404473033</v>
      </c>
      <c r="N16" s="105">
        <f>IF('P_%endringer'!N118=0," ",'P_%endringer'!N118)</f>
        <v>1.3242379515293683</v>
      </c>
      <c r="O16" s="105">
        <f>IF('P_%endringer'!O118=0," ",'P_%endringer'!O118)</f>
        <v>1.3693308743747628</v>
      </c>
      <c r="P16" s="105">
        <f>IF('P_%endringer'!P118=0," ",'P_%endringer'!P118)</f>
        <v>1.5396206882725387</v>
      </c>
      <c r="Q16" s="105">
        <f>IF('P_%endringer'!Q118=0," ",'P_%endringer'!Q118)</f>
        <v>1.6153184232248821</v>
      </c>
      <c r="R16" s="105">
        <f>IF('P_%endringer'!R118=0," ",'P_%endringer'!R118)</f>
        <v>1.6342697546923992</v>
      </c>
      <c r="S16" s="105">
        <f>IF('P_%endringer'!S118=0," ",'P_%endringer'!S118)</f>
        <v>1.7819293990815528</v>
      </c>
      <c r="T16" s="105">
        <f>IF('P_%endringer'!T118=0," ",'P_%endringer'!T118)</f>
        <v>1.8069394723316772</v>
      </c>
      <c r="U16" s="105">
        <f>IF('P_%endringer'!U118=0," ",'P_%endringer'!U118)</f>
        <v>1.8103018245674147</v>
      </c>
      <c r="V16" s="105">
        <f>IF('P_%endringer'!V118=0," ",'P_%endringer'!V118)</f>
        <v>1.8501497615032956</v>
      </c>
      <c r="W16" s="105">
        <f>IF('P_%endringer'!W118=0," ",'P_%endringer'!W118)</f>
        <v>1.9468014581310795</v>
      </c>
      <c r="X16" s="105">
        <f>IF('P_%endringer'!X118=0," ",'P_%endringer'!X118)</f>
        <v>2.1938515879304439</v>
      </c>
      <c r="Y16" s="105">
        <f>IF('P_%endringer'!Y118=0," ",'P_%endringer'!Y118)</f>
        <v>2.0590135948160317</v>
      </c>
      <c r="Z16" s="105">
        <f>IF('P_%endringer'!Z118=0," ",'P_%endringer'!Z118)</f>
        <v>1.9971073507042327</v>
      </c>
      <c r="AA16" s="105">
        <f>IF('P_%endringer'!AA118=0," ",'P_%endringer'!AA118)</f>
        <v>2.111148556621552</v>
      </c>
      <c r="AB16" s="105">
        <f>IF('P_%endringer'!AB118=0," ",'P_%endringer'!AB118)</f>
        <v>2.2563424133401857</v>
      </c>
      <c r="AC16" s="105">
        <f>IF('P_%endringer'!AC118=0," ",'P_%endringer'!AC118)</f>
        <v>2.4612192356641129</v>
      </c>
      <c r="AD16" s="105">
        <f>IF('P_%endringer'!AD118=0," ",'P_%endringer'!AD118)</f>
        <v>2.8784463622865628</v>
      </c>
      <c r="AE16" s="26" t="str">
        <f>IF('P_%endringer'!AE118=0," ",'P_%endringer'!AE118)</f>
        <v xml:space="preserve"> </v>
      </c>
    </row>
    <row r="17" spans="2:31" ht="15" customHeight="1" x14ac:dyDescent="0.2">
      <c r="B17" s="34" t="str">
        <f>IF('P_%endringer'!B119=0," ",'P_%endringer'!B119)</f>
        <v xml:space="preserve"> </v>
      </c>
      <c r="C17" s="34" t="str">
        <f>IF('P_%endringer'!C119=0," ",'P_%endringer'!C119)</f>
        <v>Leka</v>
      </c>
      <c r="D17" s="105">
        <f>IF('P_%endringer'!D119=0," ",'P_%endringer'!D119)</f>
        <v>1</v>
      </c>
      <c r="E17" s="105">
        <f>IF('P_%endringer'!E119=0," ",'P_%endringer'!E119)</f>
        <v>1.0253590380727764</v>
      </c>
      <c r="F17" s="105">
        <f>IF('P_%endringer'!F119=0," ",'P_%endringer'!F119)</f>
        <v>1.0483079356890161</v>
      </c>
      <c r="G17" s="105">
        <f>IF('P_%endringer'!G119=0," ",'P_%endringer'!G119)</f>
        <v>1.0594037843053172</v>
      </c>
      <c r="H17" s="105">
        <f>IF('P_%endringer'!H119=0," ",'P_%endringer'!H119)</f>
        <v>1.0968102360715557</v>
      </c>
      <c r="I17" s="105">
        <f>IF('P_%endringer'!I119=0," ",'P_%endringer'!I119)</f>
        <v>1.0461571864594896</v>
      </c>
      <c r="J17" s="105">
        <f>IF('P_%endringer'!J119=0," ",'P_%endringer'!J119)</f>
        <v>1.1567243317610063</v>
      </c>
      <c r="K17" s="105">
        <f>IF('P_%endringer'!K119=0," ",'P_%endringer'!K119)</f>
        <v>1.2171429432890222</v>
      </c>
      <c r="L17" s="105">
        <f>IF('P_%endringer'!L119=0," ",'P_%endringer'!L119)</f>
        <v>1.422144958726415</v>
      </c>
      <c r="M17" s="105">
        <f>IF('P_%endringer'!M119=0," ",'P_%endringer'!M119)</f>
        <v>1.4593840711175616</v>
      </c>
      <c r="N17" s="105">
        <f>IF('P_%endringer'!N119=0," ",'P_%endringer'!N119)</f>
        <v>1.4283608490566038</v>
      </c>
      <c r="O17" s="105">
        <f>IF('P_%endringer'!O119=0," ",'P_%endringer'!O119)</f>
        <v>1.6319887624861267</v>
      </c>
      <c r="P17" s="105">
        <f>IF('P_%endringer'!P119=0," ",'P_%endringer'!P119)</f>
        <v>1.7746301457975986</v>
      </c>
      <c r="Q17" s="105">
        <f>IF('P_%endringer'!Q119=0," ",'P_%endringer'!Q119)</f>
        <v>1.797545025728988</v>
      </c>
      <c r="R17" s="105">
        <f>IF('P_%endringer'!R119=0," ",'P_%endringer'!R119)</f>
        <v>1.9883216676810713</v>
      </c>
      <c r="S17" s="105">
        <f>IF('P_%endringer'!S119=0," ",'P_%endringer'!S119)</f>
        <v>1.9588416007303713</v>
      </c>
      <c r="T17" s="105">
        <f>IF('P_%endringer'!T119=0," ",'P_%endringer'!T119)</f>
        <v>2.0587071344339622</v>
      </c>
      <c r="U17" s="105">
        <f>IF('P_%endringer'!U119=0," ",'P_%endringer'!U119)</f>
        <v>2.2695350113858166</v>
      </c>
      <c r="V17" s="105">
        <f>IF('P_%endringer'!V119=0," ",'P_%endringer'!V119)</f>
        <v>2.1535200471698115</v>
      </c>
      <c r="W17" s="105">
        <f>IF('P_%endringer'!W119=0," ",'P_%endringer'!W119)</f>
        <v>2.2687507580862531</v>
      </c>
      <c r="X17" s="105">
        <f>IF('P_%endringer'!X119=0," ",'P_%endringer'!X119)</f>
        <v>2.4215718886066768</v>
      </c>
      <c r="Y17" s="105">
        <f>IF('P_%endringer'!Y119=0," ",'P_%endringer'!Y119)</f>
        <v>2.321505813679245</v>
      </c>
      <c r="Z17" s="105">
        <f>IF('P_%endringer'!Z119=0," ",'P_%endringer'!Z119)</f>
        <v>2.2892606003896638</v>
      </c>
      <c r="AA17" s="105">
        <f>IF('P_%endringer'!AA119=0," ",'P_%endringer'!AA119)</f>
        <v>2.6243886034366577</v>
      </c>
      <c r="AB17" s="105">
        <f>IF('P_%endringer'!AB119=0," ",'P_%endringer'!AB119)</f>
        <v>2.4237401533018867</v>
      </c>
      <c r="AC17" s="105">
        <f>IF('P_%endringer'!AC119=0," ",'P_%endringer'!AC119)</f>
        <v>2.4383183962264154</v>
      </c>
      <c r="AD17" s="105">
        <f>IF('P_%endringer'!AD119=0," ",'P_%endringer'!AD119)</f>
        <v>2.3087305915880503</v>
      </c>
      <c r="AE17" s="26" t="str">
        <f>IF('P_%endringer'!AE119=0," ",'P_%endringer'!AE119)</f>
        <v xml:space="preserve"> </v>
      </c>
    </row>
    <row r="18" spans="2:31" ht="15" customHeight="1" x14ac:dyDescent="0.2">
      <c r="B18" s="34" t="str">
        <f>IF('P_%endringer'!B120=0," ",'P_%endringer'!B120)</f>
        <v xml:space="preserve"> </v>
      </c>
      <c r="C18" s="34" t="str">
        <f>IF('P_%endringer'!C120=0," ",'P_%endringer'!C120)</f>
        <v>Lierne</v>
      </c>
      <c r="D18" s="105">
        <f>IF('P_%endringer'!D120=0," ",'P_%endringer'!D120)</f>
        <v>1</v>
      </c>
      <c r="E18" s="105">
        <f>IF('P_%endringer'!E120=0," ",'P_%endringer'!E120)</f>
        <v>1.0617862371888724</v>
      </c>
      <c r="F18" s="105">
        <f>IF('P_%endringer'!F120=0," ",'P_%endringer'!F120)</f>
        <v>1.1241148383827007</v>
      </c>
      <c r="G18" s="105">
        <f>IF('P_%endringer'!G120=0," ",'P_%endringer'!G120)</f>
        <v>1.1312065475841873</v>
      </c>
      <c r="H18" s="105">
        <f>IF('P_%endringer'!H120=0," ",'P_%endringer'!H120)</f>
        <v>1.1695720292825766</v>
      </c>
      <c r="I18" s="105">
        <f>IF('P_%endringer'!I120=0," ",'P_%endringer'!I120)</f>
        <v>1.2281075158613957</v>
      </c>
      <c r="J18" s="105">
        <f>IF('P_%endringer'!J120=0," ",'P_%endringer'!J120)</f>
        <v>1.3200009110135025</v>
      </c>
      <c r="K18" s="105">
        <f>IF('P_%endringer'!K120=0," ",'P_%endringer'!K120)</f>
        <v>1.4163075855818168</v>
      </c>
      <c r="L18" s="105">
        <f>IF('P_%endringer'!L120=0," ",'P_%endringer'!L120)</f>
        <v>1.5069674057031304</v>
      </c>
      <c r="M18" s="105">
        <f>IF('P_%endringer'!M120=0," ",'P_%endringer'!M120)</f>
        <v>1.5217130307467055</v>
      </c>
      <c r="N18" s="105">
        <f>IF('P_%endringer'!N120=0," ",'P_%endringer'!N120)</f>
        <v>1.8422874860046505</v>
      </c>
      <c r="O18" s="105">
        <f>IF('P_%endringer'!O120=0," ",'P_%endringer'!O120)</f>
        <v>1.8185513736973558</v>
      </c>
      <c r="P18" s="105">
        <f>IF('P_%endringer'!P120=0," ",'P_%endringer'!P120)</f>
        <v>2.0716384074056577</v>
      </c>
      <c r="Q18" s="105">
        <f>IF('P_%endringer'!Q120=0," ",'P_%endringer'!Q120)</f>
        <v>2.1327161951542055</v>
      </c>
      <c r="R18" s="105">
        <f>IF('P_%endringer'!R120=0," ",'P_%endringer'!R120)</f>
        <v>2.2442689813846473</v>
      </c>
      <c r="S18" s="105">
        <f>IF('P_%endringer'!S120=0," ",'P_%endringer'!S120)</f>
        <v>2.5315568726207904</v>
      </c>
      <c r="T18" s="105">
        <f>IF('P_%endringer'!T120=0," ",'P_%endringer'!T120)</f>
        <v>2.1609951508052707</v>
      </c>
      <c r="U18" s="105">
        <f>IF('P_%endringer'!U120=0," ",'P_%endringer'!U120)</f>
        <v>2.2025253421605449</v>
      </c>
      <c r="V18" s="105">
        <f>IF('P_%endringer'!V120=0," ",'P_%endringer'!V120)</f>
        <v>2.2446230441148383</v>
      </c>
      <c r="W18" s="105">
        <f>IF('P_%endringer'!W120=0," ",'P_%endringer'!W120)</f>
        <v>2.290874837900021</v>
      </c>
      <c r="X18" s="105">
        <f>IF('P_%endringer'!X120=0," ",'P_%endringer'!X120)</f>
        <v>2.7488290922401171</v>
      </c>
      <c r="Y18" s="105">
        <f>IF('P_%endringer'!Y120=0," ",'P_%endringer'!Y120)</f>
        <v>3.0947548277722121</v>
      </c>
      <c r="Z18" s="105">
        <f>IF('P_%endringer'!Z120=0," ",'P_%endringer'!Z120)</f>
        <v>3.3710250366032208</v>
      </c>
      <c r="AA18" s="105">
        <f>IF('P_%endringer'!AA120=0," ",'P_%endringer'!AA120)</f>
        <v>3.5807422616484366</v>
      </c>
      <c r="AB18" s="105">
        <f>IF('P_%endringer'!AB120=0," ",'P_%endringer'!AB120)</f>
        <v>3.4869225389716645</v>
      </c>
      <c r="AC18" s="105">
        <f>IF('P_%endringer'!AC120=0," ",'P_%endringer'!AC120)</f>
        <v>3.6602077415812588</v>
      </c>
      <c r="AD18" s="105">
        <f>IF('P_%endringer'!AD120=0," ",'P_%endringer'!AD120)</f>
        <v>4.1731181664601866</v>
      </c>
      <c r="AE18" s="26" t="str">
        <f>IF('P_%endringer'!AE120=0," ",'P_%endringer'!AE120)</f>
        <v xml:space="preserve"> </v>
      </c>
    </row>
    <row r="19" spans="2:31" ht="15" customHeight="1" x14ac:dyDescent="0.2">
      <c r="B19" s="34" t="str">
        <f>IF('P_%endringer'!B121=0," ",'P_%endringer'!B121)</f>
        <v xml:space="preserve"> </v>
      </c>
      <c r="C19" s="34" t="str">
        <f>IF('P_%endringer'!C121=0," ",'P_%endringer'!C121)</f>
        <v>Namskogan</v>
      </c>
      <c r="D19" s="105">
        <f>IF('P_%endringer'!D121=0," ",'P_%endringer'!D121)</f>
        <v>1</v>
      </c>
      <c r="E19" s="105">
        <f>IF('P_%endringer'!E121=0," ",'P_%endringer'!E121)</f>
        <v>0.98069963811821481</v>
      </c>
      <c r="F19" s="105">
        <f>IF('P_%endringer'!F121=0," ",'P_%endringer'!F121)</f>
        <v>1.1140051697397897</v>
      </c>
      <c r="G19" s="105">
        <f>IF('P_%endringer'!G121=0," ",'P_%endringer'!G121)</f>
        <v>1.0843984146131311</v>
      </c>
      <c r="H19" s="105">
        <f>IF('P_%endringer'!H121=0," ",'P_%endringer'!H121)</f>
        <v>1.178264656212304</v>
      </c>
      <c r="I19" s="105">
        <f>IF('P_%endringer'!I121=0," ",'P_%endringer'!I121)</f>
        <v>1.1556454828264875</v>
      </c>
      <c r="J19" s="105">
        <f>IF('P_%endringer'!J121=0," ",'P_%endringer'!J121)</f>
        <v>1.3092950542822679</v>
      </c>
      <c r="K19" s="105">
        <f>IF('P_%endringer'!K121=0," ",'P_%endringer'!K121)</f>
        <v>1.4960404565277907</v>
      </c>
      <c r="L19" s="105">
        <f>IF('P_%endringer'!L121=0," ",'P_%endringer'!L121)</f>
        <v>1.6790796139927626</v>
      </c>
      <c r="M19" s="105">
        <f>IF('P_%endringer'!M121=0," ",'P_%endringer'!M121)</f>
        <v>1.6887816646562124</v>
      </c>
      <c r="N19" s="105">
        <f>IF('P_%endringer'!N121=0," ",'P_%endringer'!N121)</f>
        <v>1.7358262967430642</v>
      </c>
      <c r="O19" s="105">
        <f>IF('P_%endringer'!O121=0," ",'P_%endringer'!O121)</f>
        <v>1.744270205066345</v>
      </c>
      <c r="P19" s="105">
        <f>IF('P_%endringer'!P121=0," ",'P_%endringer'!P121)</f>
        <v>1.6248492159227987</v>
      </c>
      <c r="Q19" s="105">
        <f>IF('P_%endringer'!Q121=0," ",'P_%endringer'!Q121)</f>
        <v>1.9310012062726178</v>
      </c>
      <c r="R19" s="105">
        <f>IF('P_%endringer'!R121=0," ",'P_%endringer'!R121)</f>
        <v>1.9382388419782872</v>
      </c>
      <c r="S19" s="105">
        <f>IF('P_%endringer'!S121=0," ",'P_%endringer'!S121)</f>
        <v>1.9851966224366708</v>
      </c>
      <c r="T19" s="105">
        <f>IF('P_%endringer'!T121=0," ",'P_%endringer'!T121)</f>
        <v>2.0735189384800967</v>
      </c>
      <c r="U19" s="105">
        <f>IF('P_%endringer'!U121=0," ",'P_%endringer'!U121)</f>
        <v>2.3257466827503017</v>
      </c>
      <c r="V19" s="105">
        <f>IF('P_%endringer'!V121=0," ",'P_%endringer'!V121)</f>
        <v>2.283274306393245</v>
      </c>
      <c r="W19" s="105">
        <f>IF('P_%endringer'!W121=0," ",'P_%endringer'!W121)</f>
        <v>2.5499638118214718</v>
      </c>
      <c r="X19" s="105">
        <f>IF('P_%endringer'!X121=0," ",'P_%endringer'!X121)</f>
        <v>2.6885822275834337</v>
      </c>
      <c r="Y19" s="105">
        <f>IF('P_%endringer'!Y121=0," ",'P_%endringer'!Y121)</f>
        <v>2.8905862484921592</v>
      </c>
      <c r="Z19" s="105">
        <f>IF('P_%endringer'!Z121=0," ",'P_%endringer'!Z121)</f>
        <v>3.2448039806996385</v>
      </c>
      <c r="AA19" s="105">
        <f>IF('P_%endringer'!AA121=0," ",'P_%endringer'!AA121)</f>
        <v>2.781047044632087</v>
      </c>
      <c r="AB19" s="105">
        <f>IF('P_%endringer'!AB121=0," ",'P_%endringer'!AB121)</f>
        <v>3.4210096501809413</v>
      </c>
      <c r="AC19" s="105">
        <f>IF('P_%endringer'!AC121=0," ",'P_%endringer'!AC121)</f>
        <v>3.529955971049457</v>
      </c>
      <c r="AD19" s="105">
        <f>IF('P_%endringer'!AD121=0," ",'P_%endringer'!AD121)</f>
        <v>3.7158166465621236</v>
      </c>
      <c r="AE19" s="26" t="str">
        <f>IF('P_%endringer'!AE121=0," ",'P_%endringer'!AE121)</f>
        <v xml:space="preserve"> </v>
      </c>
    </row>
    <row r="20" spans="2:31" ht="15" customHeight="1" x14ac:dyDescent="0.2">
      <c r="B20" s="34" t="str">
        <f>IF('P_%endringer'!B122=0," ",'P_%endringer'!B122)</f>
        <v xml:space="preserve"> </v>
      </c>
      <c r="C20" s="34" t="str">
        <f>IF('P_%endringer'!C122=0," ",'P_%endringer'!C122)</f>
        <v>Namsos</v>
      </c>
      <c r="D20" s="105">
        <f>IF('P_%endringer'!D122=0," ",'P_%endringer'!D122)</f>
        <v>1</v>
      </c>
      <c r="E20" s="105">
        <f>IF('P_%endringer'!E122=0," ",'P_%endringer'!E122)</f>
        <v>0.99794501235382116</v>
      </c>
      <c r="F20" s="105">
        <f>IF('P_%endringer'!F122=0," ",'P_%endringer'!F122)</f>
        <v>1.0176560684589417</v>
      </c>
      <c r="G20" s="105">
        <f>IF('P_%endringer'!G122=0," ",'P_%endringer'!G122)</f>
        <v>1.0289276604307933</v>
      </c>
      <c r="H20" s="105">
        <f>IF('P_%endringer'!H122=0," ",'P_%endringer'!H122)</f>
        <v>1.0241652358063638</v>
      </c>
      <c r="I20" s="105">
        <f>IF('P_%endringer'!I122=0," ",'P_%endringer'!I122)</f>
        <v>0.9856665527361318</v>
      </c>
      <c r="J20" s="105">
        <f>IF('P_%endringer'!J122=0," ",'P_%endringer'!J122)</f>
        <v>1.0473908061793888</v>
      </c>
      <c r="K20" s="105">
        <f>IF('P_%endringer'!K122=0," ",'P_%endringer'!K122)</f>
        <v>1.0703486560148099</v>
      </c>
      <c r="L20" s="105">
        <f>IF('P_%endringer'!L122=0," ",'P_%endringer'!L122)</f>
        <v>1.1752634616174791</v>
      </c>
      <c r="M20" s="105">
        <f>IF('P_%endringer'!M122=0," ",'P_%endringer'!M122)</f>
        <v>1.23859464788367</v>
      </c>
      <c r="N20" s="105">
        <f>IF('P_%endringer'!N122=0," ",'P_%endringer'!N122)</f>
        <v>1.288866404638674</v>
      </c>
      <c r="O20" s="105">
        <f>IF('P_%endringer'!O122=0," ",'P_%endringer'!O122)</f>
        <v>1.387705926552939</v>
      </c>
      <c r="P20" s="105">
        <f>IF('P_%endringer'!P122=0," ",'P_%endringer'!P122)</f>
        <v>1.6792029000691491</v>
      </c>
      <c r="Q20" s="105">
        <f>IF('P_%endringer'!Q122=0," ",'P_%endringer'!Q122)</f>
        <v>1.7006158076603815</v>
      </c>
      <c r="R20" s="105">
        <f>IF('P_%endringer'!R122=0," ",'P_%endringer'!R122)</f>
        <v>1.9070346330512216</v>
      </c>
      <c r="S20" s="105">
        <f>IF('P_%endringer'!S122=0," ",'P_%endringer'!S122)</f>
        <v>2.0026640808248333</v>
      </c>
      <c r="T20" s="105">
        <f>IF('P_%endringer'!T122=0," ",'P_%endringer'!T122)</f>
        <v>1.9810753139410184</v>
      </c>
      <c r="U20" s="105">
        <f>IF('P_%endringer'!U122=0," ",'P_%endringer'!U122)</f>
        <v>2.140140825777328</v>
      </c>
      <c r="V20" s="105">
        <f>IF('P_%endringer'!V122=0," ",'P_%endringer'!V122)</f>
        <v>2.344382894079724</v>
      </c>
      <c r="W20" s="105">
        <f>IF('P_%endringer'!W122=0," ",'P_%endringer'!W122)</f>
        <v>2.2679273783548344</v>
      </c>
      <c r="X20" s="105">
        <f>IF('P_%endringer'!X122=0," ",'P_%endringer'!X122)</f>
        <v>2.5960080725711263</v>
      </c>
      <c r="Y20" s="105">
        <f>IF('P_%endringer'!Y122=0," ",'P_%endringer'!Y122)</f>
        <v>2.6911257992342046</v>
      </c>
      <c r="Z20" s="105">
        <f>IF('P_%endringer'!Z122=0," ",'P_%endringer'!Z122)</f>
        <v>2.6433554951586142</v>
      </c>
      <c r="AA20" s="105">
        <f>IF('P_%endringer'!AA122=0," ",'P_%endringer'!AA122)</f>
        <v>2.8497804348108082</v>
      </c>
      <c r="AB20" s="105">
        <f>IF('P_%endringer'!AB122=0," ",'P_%endringer'!AB122)</f>
        <v>2.9491785185135977</v>
      </c>
      <c r="AC20" s="105">
        <f>IF('P_%endringer'!AC122=0," ",'P_%endringer'!AC122)</f>
        <v>3.3020257754349287</v>
      </c>
      <c r="AD20" s="105">
        <f>IF('P_%endringer'!AD122=0," ",'P_%endringer'!AD122)</f>
        <v>3.5197191002183081</v>
      </c>
      <c r="AE20" s="26" t="str">
        <f>IF('P_%endringer'!AE122=0," ",'P_%endringer'!AE122)</f>
        <v xml:space="preserve"> </v>
      </c>
    </row>
    <row r="21" spans="2:31" ht="15" customHeight="1" x14ac:dyDescent="0.2">
      <c r="B21" s="34" t="str">
        <f>IF('P_%endringer'!B123=0," ",'P_%endringer'!B123)</f>
        <v xml:space="preserve"> </v>
      </c>
      <c r="C21" s="34" t="str">
        <f>IF('P_%endringer'!C123=0," ",'P_%endringer'!C123)</f>
        <v>Nærøysund</v>
      </c>
      <c r="D21" s="105">
        <f>IF('P_%endringer'!D123=0," ",'P_%endringer'!D123)</f>
        <v>1</v>
      </c>
      <c r="E21" s="105">
        <f>IF('P_%endringer'!E123=0," ",'P_%endringer'!E123)</f>
        <v>1.0065430471056547</v>
      </c>
      <c r="F21" s="105">
        <f>IF('P_%endringer'!F123=0," ",'P_%endringer'!F123)</f>
        <v>1.0154390287197022</v>
      </c>
      <c r="G21" s="105">
        <f>IF('P_%endringer'!G123=0," ",'P_%endringer'!G123)</f>
        <v>1.0356139772415078</v>
      </c>
      <c r="H21" s="105">
        <f>IF('P_%endringer'!H123=0," ",'P_%endringer'!H123)</f>
        <v>1.0610528961853294</v>
      </c>
      <c r="I21" s="105">
        <f>IF('P_%endringer'!I123=0," ",'P_%endringer'!I123)</f>
        <v>1.0566736387627607</v>
      </c>
      <c r="J21" s="105">
        <f>IF('P_%endringer'!J123=0," ",'P_%endringer'!J123)</f>
        <v>1.119548506176689</v>
      </c>
      <c r="K21" s="105">
        <f>IF('P_%endringer'!K123=0," ",'P_%endringer'!K123)</f>
        <v>1.2070244717770748</v>
      </c>
      <c r="L21" s="105">
        <f>IF('P_%endringer'!L123=0," ",'P_%endringer'!L123)</f>
        <v>1.3307499747897598</v>
      </c>
      <c r="M21" s="105">
        <f>IF('P_%endringer'!M123=0," ",'P_%endringer'!M123)</f>
        <v>1.3769103391175355</v>
      </c>
      <c r="N21" s="105">
        <f>IF('P_%endringer'!N123=0," ",'P_%endringer'!N123)</f>
        <v>1.3758753924172904</v>
      </c>
      <c r="O21" s="105">
        <f>IF('P_%endringer'!O123=0," ",'P_%endringer'!O123)</f>
        <v>1.545843148511814</v>
      </c>
      <c r="P21" s="105">
        <f>IF('P_%endringer'!P123=0," ",'P_%endringer'!P123)</f>
        <v>1.7850499618188582</v>
      </c>
      <c r="Q21" s="105">
        <f>IF('P_%endringer'!Q123=0," ",'P_%endringer'!Q123)</f>
        <v>1.8596073552212062</v>
      </c>
      <c r="R21" s="105">
        <f>IF('P_%endringer'!R123=0," ",'P_%endringer'!R123)</f>
        <v>2.1445742135189128</v>
      </c>
      <c r="S21" s="105">
        <f>IF('P_%endringer'!S123=0," ",'P_%endringer'!S123)</f>
        <v>2.3243516583895927</v>
      </c>
      <c r="T21" s="105">
        <f>IF('P_%endringer'!T123=0," ",'P_%endringer'!T123)</f>
        <v>2.3464687564684166</v>
      </c>
      <c r="U21" s="105">
        <f>IF('P_%endringer'!U123=0," ",'P_%endringer'!U123)</f>
        <v>2.6924174976679875</v>
      </c>
      <c r="V21" s="105">
        <f>IF('P_%endringer'!V123=0," ",'P_%endringer'!V123)</f>
        <v>2.8351262142142533</v>
      </c>
      <c r="W21" s="105">
        <f>IF('P_%endringer'!W123=0," ",'P_%endringer'!W123)</f>
        <v>2.8553023996237874</v>
      </c>
      <c r="X21" s="105">
        <f>IF('P_%endringer'!X123=0," ",'P_%endringer'!X123)</f>
        <v>3.3117710982002073</v>
      </c>
      <c r="Y21" s="105">
        <f>IF('P_%endringer'!Y123=0," ",'P_%endringer'!Y123)</f>
        <v>3.3747921533998833</v>
      </c>
      <c r="Z21" s="105">
        <f>IF('P_%endringer'!Z123=0," ",'P_%endringer'!Z123)</f>
        <v>3.2680815588732472</v>
      </c>
      <c r="AA21" s="105">
        <f>IF('P_%endringer'!AA123=0," ",'P_%endringer'!AA123)</f>
        <v>3.4907800342794535</v>
      </c>
      <c r="AB21" s="105">
        <f>IF('P_%endringer'!AB123=0," ",'P_%endringer'!AB123)</f>
        <v>3.511270247509469</v>
      </c>
      <c r="AC21" s="105">
        <f>IF('P_%endringer'!AC123=0," ",'P_%endringer'!AC123)</f>
        <v>3.77197699994126</v>
      </c>
      <c r="AD21" s="105">
        <f>IF('P_%endringer'!AD123=0," ",'P_%endringer'!AD123)</f>
        <v>3.8031322949368103</v>
      </c>
      <c r="AE21" s="26" t="str">
        <f>IF('P_%endringer'!AE123=0," ",'P_%endringer'!AE123)</f>
        <v xml:space="preserve"> </v>
      </c>
    </row>
    <row r="22" spans="2:31" ht="15" customHeight="1" x14ac:dyDescent="0.2">
      <c r="B22" s="34" t="str">
        <f>IF('P_%endringer'!B124=0," ",'P_%endringer'!B124)</f>
        <v xml:space="preserve"> </v>
      </c>
      <c r="C22" s="34" t="str">
        <f>IF('P_%endringer'!C124=0," ",'P_%endringer'!C124)</f>
        <v>Overhalla</v>
      </c>
      <c r="D22" s="105">
        <f>IF('P_%endringer'!D124=0," ",'P_%endringer'!D124)</f>
        <v>1</v>
      </c>
      <c r="E22" s="105">
        <f>IF('P_%endringer'!E124=0," ",'P_%endringer'!E124)</f>
        <v>0.97721149528513707</v>
      </c>
      <c r="F22" s="105">
        <f>IF('P_%endringer'!F124=0," ",'P_%endringer'!F124)</f>
        <v>0.99714054782218231</v>
      </c>
      <c r="G22" s="105">
        <f>IF('P_%endringer'!G124=0," ",'P_%endringer'!G124)</f>
        <v>1.0132533018683743</v>
      </c>
      <c r="H22" s="105">
        <f>IF('P_%endringer'!H124=0," ",'P_%endringer'!H124)</f>
        <v>1.0203486852168937</v>
      </c>
      <c r="I22" s="105">
        <f>IF('P_%endringer'!I124=0," ",'P_%endringer'!I124)</f>
        <v>1.0068653072859646</v>
      </c>
      <c r="J22" s="105">
        <f>IF('P_%endringer'!J124=0," ",'P_%endringer'!J124)</f>
        <v>1.0642716458720893</v>
      </c>
      <c r="K22" s="105">
        <f>IF('P_%endringer'!K124=0," ",'P_%endringer'!K124)</f>
        <v>1.1326453609115403</v>
      </c>
      <c r="L22" s="105">
        <f>IF('P_%endringer'!L124=0," ",'P_%endringer'!L124)</f>
        <v>1.2570097709923664</v>
      </c>
      <c r="M22" s="105">
        <f>IF('P_%endringer'!M124=0," ",'P_%endringer'!M124)</f>
        <v>1.2786165993114804</v>
      </c>
      <c r="N22" s="105">
        <f>IF('P_%endringer'!N124=0," ",'P_%endringer'!N124)</f>
        <v>1.3023221502341396</v>
      </c>
      <c r="O22" s="105">
        <f>IF('P_%endringer'!O124=0," ",'P_%endringer'!O124)</f>
        <v>1.3642693943315989</v>
      </c>
      <c r="P22" s="105">
        <f>IF('P_%endringer'!P124=0," ",'P_%endringer'!P124)</f>
        <v>1.5913624991981525</v>
      </c>
      <c r="Q22" s="105">
        <f>IF('P_%endringer'!Q124=0," ",'P_%endringer'!Q124)</f>
        <v>1.6109168858383047</v>
      </c>
      <c r="R22" s="105">
        <f>IF('P_%endringer'!R124=0," ",'P_%endringer'!R124)</f>
        <v>1.6789660426803683</v>
      </c>
      <c r="S22" s="105">
        <f>IF('P_%endringer'!S124=0," ",'P_%endringer'!S124)</f>
        <v>1.7930077402334978</v>
      </c>
      <c r="T22" s="105">
        <f>IF('P_%endringer'!T124=0," ",'P_%endringer'!T124)</f>
        <v>1.7643520543331837</v>
      </c>
      <c r="U22" s="105">
        <f>IF('P_%endringer'!U124=0," ",'P_%endringer'!U124)</f>
        <v>1.9407674968645003</v>
      </c>
      <c r="V22" s="105">
        <f>IF('P_%endringer'!V124=0," ",'P_%endringer'!V124)</f>
        <v>2.0198447344787658</v>
      </c>
      <c r="W22" s="105">
        <f>IF('P_%endringer'!W124=0," ",'P_%endringer'!W124)</f>
        <v>2.0307701985374305</v>
      </c>
      <c r="X22" s="105">
        <f>IF('P_%endringer'!X124=0," ",'P_%endringer'!X124)</f>
        <v>2.2428318513780279</v>
      </c>
      <c r="Y22" s="105">
        <f>IF('P_%endringer'!Y124=0," ",'P_%endringer'!Y124)</f>
        <v>2.214202518911264</v>
      </c>
      <c r="Z22" s="105">
        <f>IF('P_%endringer'!Z124=0," ",'P_%endringer'!Z124)</f>
        <v>2.1972296093399191</v>
      </c>
      <c r="AA22" s="105">
        <f>IF('P_%endringer'!AA124=0," ",'P_%endringer'!AA124)</f>
        <v>2.2974541353277953</v>
      </c>
      <c r="AB22" s="105">
        <f>IF('P_%endringer'!AB124=0," ",'P_%endringer'!AB124)</f>
        <v>2.3585732141321691</v>
      </c>
      <c r="AC22" s="105">
        <f>IF('P_%endringer'!AC124=0," ",'P_%endringer'!AC124)</f>
        <v>2.5404926882203265</v>
      </c>
      <c r="AD22" s="105">
        <f>IF('P_%endringer'!AD124=0," ",'P_%endringer'!AD124)</f>
        <v>2.718919390275194</v>
      </c>
      <c r="AE22" s="26" t="str">
        <f>IF('P_%endringer'!AE124=0," ",'P_%endringer'!AE124)</f>
        <v xml:space="preserve"> </v>
      </c>
    </row>
    <row r="23" spans="2:31" ht="15" customHeight="1" x14ac:dyDescent="0.2">
      <c r="B23" s="34" t="str">
        <f>IF('P_%endringer'!B125=0," ",'P_%endringer'!B125)</f>
        <v xml:space="preserve"> </v>
      </c>
      <c r="C23" s="34" t="str">
        <f>IF('P_%endringer'!C125=0," ",'P_%endringer'!C125)</f>
        <v>Røyrvik</v>
      </c>
      <c r="D23" s="105">
        <f>IF('P_%endringer'!D125=0," ",'P_%endringer'!D125)</f>
        <v>1</v>
      </c>
      <c r="E23" s="105">
        <f>IF('P_%endringer'!E125=0," ",'P_%endringer'!E125)</f>
        <v>1.0771312584573749</v>
      </c>
      <c r="F23" s="105">
        <f>IF('P_%endringer'!F125=0," ",'P_%endringer'!F125)</f>
        <v>1.3430423649422296</v>
      </c>
      <c r="G23" s="105">
        <f>IF('P_%endringer'!G125=0," ",'P_%endringer'!G125)</f>
        <v>1.4364792338919536</v>
      </c>
      <c r="H23" s="105">
        <f>IF('P_%endringer'!H125=0," ",'P_%endringer'!H125)</f>
        <v>1.3841090871239723</v>
      </c>
      <c r="I23" s="105">
        <f>IF('P_%endringer'!I125=0," ",'P_%endringer'!I125)</f>
        <v>1.4853874605322506</v>
      </c>
      <c r="J23" s="105">
        <f>IF('P_%endringer'!J125=0," ",'P_%endringer'!J125)</f>
        <v>1.5116565383195966</v>
      </c>
      <c r="K23" s="105">
        <f>IF('P_%endringer'!K125=0," ",'P_%endringer'!K125)</f>
        <v>1.8147550744248986</v>
      </c>
      <c r="L23" s="105">
        <f>IF('P_%endringer'!L125=0," ",'P_%endringer'!L125)</f>
        <v>1.883489400090212</v>
      </c>
      <c r="M23" s="105">
        <f>IF('P_%endringer'!M125=0," ",'P_%endringer'!M125)</f>
        <v>1.9296346414073071</v>
      </c>
      <c r="N23" s="105">
        <f>IF('P_%endringer'!N125=0," ",'P_%endringer'!N125)</f>
        <v>1.8681616083510537</v>
      </c>
      <c r="O23" s="105">
        <f>IF('P_%endringer'!O125=0," ",'P_%endringer'!O125)</f>
        <v>1.8619756427604872</v>
      </c>
      <c r="P23" s="105">
        <f>IF('P_%endringer'!P125=0," ",'P_%endringer'!P125)</f>
        <v>1.8990914363038853</v>
      </c>
      <c r="Q23" s="105">
        <f>IF('P_%endringer'!Q125=0," ",'P_%endringer'!Q125)</f>
        <v>2.0315741993685159</v>
      </c>
      <c r="R23" s="105">
        <f>IF('P_%endringer'!R125=0," ",'P_%endringer'!R125)</f>
        <v>1.8944519621109608</v>
      </c>
      <c r="S23" s="105">
        <f>IF('P_%endringer'!S125=0," ",'P_%endringer'!S125)</f>
        <v>1.8882742444745153</v>
      </c>
      <c r="T23" s="105">
        <f>IF('P_%endringer'!T125=0," ",'P_%endringer'!T125)</f>
        <v>1.9954641407307174</v>
      </c>
      <c r="U23" s="105">
        <f>IF('P_%endringer'!U125=0," ",'P_%endringer'!U125)</f>
        <v>1.9326801984663962</v>
      </c>
      <c r="V23" s="105">
        <f>IF('P_%endringer'!V125=0," ",'P_%endringer'!V125)</f>
        <v>1.9600613441587731</v>
      </c>
      <c r="W23" s="105">
        <f>IF('P_%endringer'!W125=0," ",'P_%endringer'!W125)</f>
        <v>1.8203085250338293</v>
      </c>
      <c r="X23" s="105">
        <f>IF('P_%endringer'!X125=0," ",'P_%endringer'!X125)</f>
        <v>1.9133964817320703</v>
      </c>
      <c r="Y23" s="105">
        <f>IF('P_%endringer'!Y125=0," ",'P_%endringer'!Y125)</f>
        <v>1.7582390617952188</v>
      </c>
      <c r="Z23" s="105">
        <f>IF('P_%endringer'!Z125=0," ",'P_%endringer'!Z125)</f>
        <v>2.0415444294091114</v>
      </c>
      <c r="AA23" s="105">
        <f>IF('P_%endringer'!AA125=0," ",'P_%endringer'!AA125)</f>
        <v>1.4808010825439786</v>
      </c>
      <c r="AB23" s="105">
        <f>IF('P_%endringer'!AB125=0," ",'P_%endringer'!AB125)</f>
        <v>2.1560974289580512</v>
      </c>
      <c r="AC23" s="105">
        <f>IF('P_%endringer'!AC125=0," ",'P_%endringer'!AC125)</f>
        <v>2.677506540369869</v>
      </c>
      <c r="AD23" s="105">
        <f>IF('P_%endringer'!AD125=0," ",'P_%endringer'!AD125)</f>
        <v>3.1095534506089311</v>
      </c>
      <c r="AE23" s="26" t="str">
        <f>IF('P_%endringer'!AE125=0," ",'P_%endringer'!AE125)</f>
        <v xml:space="preserve"> </v>
      </c>
    </row>
    <row r="24" spans="2:31" ht="15" customHeight="1" x14ac:dyDescent="0.2">
      <c r="B24" s="34" t="str">
        <f>IF('P_%endringer'!B126=0," ",'P_%endringer'!B126)</f>
        <v>Orkdalsregionen</v>
      </c>
      <c r="C24" s="34" t="str">
        <f>IF('P_%endringer'!C126=0," ",'P_%endringer'!C126)</f>
        <v>Frøya</v>
      </c>
      <c r="D24" s="105">
        <f>IF('P_%endringer'!D126=0," ",'P_%endringer'!D126)</f>
        <v>1</v>
      </c>
      <c r="E24" s="105">
        <f>IF('P_%endringer'!E126=0," ",'P_%endringer'!E126)</f>
        <v>0.92342342342342343</v>
      </c>
      <c r="F24" s="105">
        <f>IF('P_%endringer'!F126=0," ",'P_%endringer'!F126)</f>
        <v>0.90106486486486492</v>
      </c>
      <c r="G24" s="105">
        <f>IF('P_%endringer'!G126=0," ",'P_%endringer'!G126)</f>
        <v>0.98816216216216224</v>
      </c>
      <c r="H24" s="105">
        <f>IF('P_%endringer'!H126=0," ",'P_%endringer'!H126)</f>
        <v>1.0785015015015016</v>
      </c>
      <c r="I24" s="105">
        <f>IF('P_%endringer'!I126=0," ",'P_%endringer'!I126)</f>
        <v>1.0580455749867514</v>
      </c>
      <c r="J24" s="105">
        <f>IF('P_%endringer'!J126=0," ",'P_%endringer'!J126)</f>
        <v>1.2209036729036729</v>
      </c>
      <c r="K24" s="105">
        <f>IF('P_%endringer'!K126=0," ",'P_%endringer'!K126)</f>
        <v>1.3046891891891892</v>
      </c>
      <c r="L24" s="105">
        <f>IF('P_%endringer'!L126=0," ",'P_%endringer'!L126)</f>
        <v>1.3881081081081081</v>
      </c>
      <c r="M24" s="105">
        <f>IF('P_%endringer'!M126=0," ",'P_%endringer'!M126)</f>
        <v>1.418018018018018</v>
      </c>
      <c r="N24" s="105">
        <f>IF('P_%endringer'!N126=0," ",'P_%endringer'!N126)</f>
        <v>1.4990990990990991</v>
      </c>
      <c r="O24" s="105">
        <f>IF('P_%endringer'!O126=0," ",'P_%endringer'!O126)</f>
        <v>1.6476476476476476</v>
      </c>
      <c r="P24" s="105">
        <f>IF('P_%endringer'!P126=0," ",'P_%endringer'!P126)</f>
        <v>1.4572072072072073</v>
      </c>
      <c r="Q24" s="105">
        <f>IF('P_%endringer'!Q126=0," ",'P_%endringer'!Q126)</f>
        <v>1.708108108108108</v>
      </c>
      <c r="R24" s="105">
        <f>IF('P_%endringer'!R126=0," ",'P_%endringer'!R126)</f>
        <v>2.1216216216216215</v>
      </c>
      <c r="S24" s="105">
        <f>IF('P_%endringer'!S126=0," ",'P_%endringer'!S126)</f>
        <v>2.1019864864864868</v>
      </c>
      <c r="T24" s="105">
        <f>IF('P_%endringer'!T126=0," ",'P_%endringer'!T126)</f>
        <v>2.0977477477477477</v>
      </c>
      <c r="U24" s="105">
        <f>IF('P_%endringer'!U126=0," ",'P_%endringer'!U126)</f>
        <v>2.506108108108108</v>
      </c>
      <c r="V24" s="105">
        <f>IF('P_%endringer'!V126=0," ",'P_%endringer'!V126)</f>
        <v>3.0934354354354352</v>
      </c>
      <c r="W24" s="105">
        <f>IF('P_%endringer'!W126=0," ",'P_%endringer'!W126)</f>
        <v>3.1119699699699703</v>
      </c>
      <c r="X24" s="105">
        <f>IF('P_%endringer'!X126=0," ",'P_%endringer'!X126)</f>
        <v>2.7704324324324321</v>
      </c>
      <c r="Y24" s="105">
        <f>IF('P_%endringer'!Y126=0," ",'P_%endringer'!Y126)</f>
        <v>3.0549609609609609</v>
      </c>
      <c r="Z24" s="105">
        <f>IF('P_%endringer'!Z126=0," ",'P_%endringer'!Z126)</f>
        <v>3.103687687687688</v>
      </c>
      <c r="AA24" s="105">
        <f>IF('P_%endringer'!AA126=0," ",'P_%endringer'!AA126)</f>
        <v>3.1495135135135137</v>
      </c>
      <c r="AB24" s="105">
        <f>IF('P_%endringer'!AB126=0," ",'P_%endringer'!AB126)</f>
        <v>3.1585225225225226</v>
      </c>
      <c r="AC24" s="105">
        <f>IF('P_%endringer'!AC126=0," ",'P_%endringer'!AC126)</f>
        <v>3.2142882882882882</v>
      </c>
      <c r="AD24" s="105">
        <f>IF('P_%endringer'!AD126=0," ",'P_%endringer'!AD126)</f>
        <v>3.6113093093093096</v>
      </c>
      <c r="AE24" s="26" t="str">
        <f>IF('P_%endringer'!AE126=0," ",'P_%endringer'!AE126)</f>
        <v xml:space="preserve"> </v>
      </c>
    </row>
    <row r="25" spans="2:31" ht="15" customHeight="1" x14ac:dyDescent="0.2">
      <c r="B25" s="34" t="str">
        <f>IF('P_%endringer'!B127=0," ",'P_%endringer'!B127)</f>
        <v xml:space="preserve"> </v>
      </c>
      <c r="C25" s="34" t="str">
        <f>IF('P_%endringer'!C127=0," ",'P_%endringer'!C127)</f>
        <v>Heim</v>
      </c>
      <c r="D25" s="105">
        <f>IF('P_%endringer'!D127=0," ",'P_%endringer'!D127)</f>
        <v>1</v>
      </c>
      <c r="E25" s="105">
        <f>IF('P_%endringer'!E127=0," ",'P_%endringer'!E127)</f>
        <v>0.98291458778807328</v>
      </c>
      <c r="F25" s="105">
        <f>IF('P_%endringer'!F127=0," ",'P_%endringer'!F127)</f>
        <v>0.99990151570048302</v>
      </c>
      <c r="G25" s="105">
        <f>IF('P_%endringer'!G127=0," ",'P_%endringer'!G127)</f>
        <v>1.0484305396643783</v>
      </c>
      <c r="H25" s="105">
        <f>IF('P_%endringer'!H127=0," ",'P_%endringer'!H127)</f>
        <v>1.0827439306170268</v>
      </c>
      <c r="I25" s="105">
        <f>IF('P_%endringer'!I127=0," ",'P_%endringer'!I127)</f>
        <v>1.0519021266540642</v>
      </c>
      <c r="J25" s="105">
        <f>IF('P_%endringer'!J127=0," ",'P_%endringer'!J127)</f>
        <v>1.1317524374176549</v>
      </c>
      <c r="K25" s="105">
        <f>IF('P_%endringer'!K127=0," ",'P_%endringer'!K127)</f>
        <v>1.1634221779388085</v>
      </c>
      <c r="L25" s="105">
        <f>IF('P_%endringer'!L127=0," ",'P_%endringer'!L127)</f>
        <v>1.247951989900719</v>
      </c>
      <c r="M25" s="105">
        <f>IF('P_%endringer'!M127=0," ",'P_%endringer'!M127)</f>
        <v>1.3131125644804718</v>
      </c>
      <c r="N25" s="105">
        <f>IF('P_%endringer'!N127=0," ",'P_%endringer'!N127)</f>
        <v>1.3900815217391305</v>
      </c>
      <c r="O25" s="105">
        <f>IF('P_%endringer'!O127=0," ",'P_%endringer'!O127)</f>
        <v>1.6036829523382639</v>
      </c>
      <c r="P25" s="105">
        <f>IF('P_%endringer'!P127=0," ",'P_%endringer'!P127)</f>
        <v>1.7728260869565218</v>
      </c>
      <c r="Q25" s="105">
        <f>IF('P_%endringer'!Q127=0," ",'P_%endringer'!Q127)</f>
        <v>1.9617753623188408</v>
      </c>
      <c r="R25" s="105">
        <f>IF('P_%endringer'!R127=0," ",'P_%endringer'!R127)</f>
        <v>2.1050893719806765</v>
      </c>
      <c r="S25" s="105">
        <f>IF('P_%endringer'!S127=0," ",'P_%endringer'!S127)</f>
        <v>2.2994122101449275</v>
      </c>
      <c r="T25" s="105">
        <f>IF('P_%endringer'!T127=0," ",'P_%endringer'!T127)</f>
        <v>2.1788593080220457</v>
      </c>
      <c r="U25" s="105">
        <f>IF('P_%endringer'!U127=0," ",'P_%endringer'!U127)</f>
        <v>2.6030091153381649</v>
      </c>
      <c r="V25" s="105">
        <f>IF('P_%endringer'!V127=0," ",'P_%endringer'!V127)</f>
        <v>2.9464992820719274</v>
      </c>
      <c r="W25" s="105">
        <f>IF('P_%endringer'!W127=0," ",'P_%endringer'!W127)</f>
        <v>3.1300725090579711</v>
      </c>
      <c r="X25" s="105">
        <f>IF('P_%endringer'!X127=0," ",'P_%endringer'!X127)</f>
        <v>3.3981994818840584</v>
      </c>
      <c r="Y25" s="105">
        <f>IF('P_%endringer'!Y127=0," ",'P_%endringer'!Y127)</f>
        <v>3.8780292218021426</v>
      </c>
      <c r="Z25" s="105">
        <f>IF('P_%endringer'!Z127=0," ",'P_%endringer'!Z127)</f>
        <v>3.8211484877126654</v>
      </c>
      <c r="AA25" s="105">
        <f>IF('P_%endringer'!AA127=0," ",'P_%endringer'!AA127)</f>
        <v>4.1133820899209486</v>
      </c>
      <c r="AB25" s="105">
        <f>IF('P_%endringer'!AB127=0," ",'P_%endringer'!AB127)</f>
        <v>3.7400713295526149</v>
      </c>
      <c r="AC25" s="105">
        <f>IF('P_%endringer'!AC127=0," ",'P_%endringer'!AC127)</f>
        <v>3.8104275173611115</v>
      </c>
      <c r="AD25" s="105">
        <f>IF('P_%endringer'!AD127=0," ",'P_%endringer'!AD127)</f>
        <v>3.9563719665433243</v>
      </c>
      <c r="AE25" s="26" t="str">
        <f>IF('P_%endringer'!AE127=0," ",'P_%endringer'!AE127)</f>
        <v xml:space="preserve"> </v>
      </c>
    </row>
    <row r="26" spans="2:31" ht="15" customHeight="1" x14ac:dyDescent="0.2">
      <c r="B26" s="34" t="str">
        <f>IF('P_%endringer'!B128=0," ",'P_%endringer'!B128)</f>
        <v xml:space="preserve"> </v>
      </c>
      <c r="C26" s="34" t="str">
        <f>IF('P_%endringer'!C128=0," ",'P_%endringer'!C128)</f>
        <v>Hitra</v>
      </c>
      <c r="D26" s="105">
        <f>IF('P_%endringer'!D128=0," ",'P_%endringer'!D128)</f>
        <v>1</v>
      </c>
      <c r="E26" s="105">
        <f>IF('P_%endringer'!E128=0," ",'P_%endringer'!E128)</f>
        <v>0.98520874350042908</v>
      </c>
      <c r="F26" s="105">
        <f>IF('P_%endringer'!F128=0," ",'P_%endringer'!F128)</f>
        <v>0.96086762246117097</v>
      </c>
      <c r="G26" s="105">
        <f>IF('P_%endringer'!G128=0," ",'P_%endringer'!G128)</f>
        <v>1.0265482951934564</v>
      </c>
      <c r="H26" s="105">
        <f>IF('P_%endringer'!H128=0," ",'P_%endringer'!H128)</f>
        <v>1.0534135352834624</v>
      </c>
      <c r="I26" s="105">
        <f>IF('P_%endringer'!I128=0," ",'P_%endringer'!I128)</f>
        <v>1.0550188014839967</v>
      </c>
      <c r="J26" s="105">
        <f>IF('P_%endringer'!J128=0," ",'P_%endringer'!J128)</f>
        <v>1.0638314240869584</v>
      </c>
      <c r="K26" s="105">
        <f>IF('P_%endringer'!K128=0," ",'P_%endringer'!K128)</f>
        <v>1.0854760055754678</v>
      </c>
      <c r="L26" s="105">
        <f>IF('P_%endringer'!L128=0," ",'P_%endringer'!L128)</f>
        <v>1.1906724774627999</v>
      </c>
      <c r="M26" s="105">
        <f>IF('P_%endringer'!M128=0," ",'P_%endringer'!M128)</f>
        <v>1.2753882915173238</v>
      </c>
      <c r="N26" s="105">
        <f>IF('P_%endringer'!N128=0," ",'P_%endringer'!N128)</f>
        <v>1.3046594982078854</v>
      </c>
      <c r="O26" s="105">
        <f>IF('P_%endringer'!O128=0," ",'P_%endringer'!O128)</f>
        <v>1.4365591397849462</v>
      </c>
      <c r="P26" s="105">
        <f>IF('P_%endringer'!P128=0," ",'P_%endringer'!P128)</f>
        <v>1.5436852044552358</v>
      </c>
      <c r="Q26" s="105">
        <f>IF('P_%endringer'!Q128=0," ",'P_%endringer'!Q128)</f>
        <v>1.4958980485862208</v>
      </c>
      <c r="R26" s="105">
        <f>IF('P_%endringer'!R128=0," ",'P_%endringer'!R128)</f>
        <v>1.5689366786140979</v>
      </c>
      <c r="S26" s="105">
        <f>IF('P_%endringer'!S128=0," ",'P_%endringer'!S128)</f>
        <v>1.5686864794902429</v>
      </c>
      <c r="T26" s="105">
        <f>IF('P_%endringer'!T128=0," ",'P_%endringer'!T128)</f>
        <v>1.7129271206690559</v>
      </c>
      <c r="U26" s="105">
        <f>IF('P_%endringer'!U128=0," ",'P_%endringer'!U128)</f>
        <v>1.6452385503783356</v>
      </c>
      <c r="V26" s="105">
        <f>IF('P_%endringer'!V128=0," ",'P_%endringer'!V128)</f>
        <v>1.7138700384972787</v>
      </c>
      <c r="W26" s="105">
        <f>IF('P_%endringer'!W128=0," ",'P_%endringer'!W128)</f>
        <v>1.743956541218638</v>
      </c>
      <c r="X26" s="105">
        <f>IF('P_%endringer'!X128=0," ",'P_%endringer'!X128)</f>
        <v>1.9866726403823181</v>
      </c>
      <c r="Y26" s="105">
        <f>IF('P_%endringer'!Y128=0," ",'P_%endringer'!Y128)</f>
        <v>1.7498628434886498</v>
      </c>
      <c r="Z26" s="105">
        <f>IF('P_%endringer'!Z128=0," ",'P_%endringer'!Z128)</f>
        <v>1.8580397022332507</v>
      </c>
      <c r="AA26" s="105">
        <f>IF('P_%endringer'!AA128=0," ",'P_%endringer'!AA128)</f>
        <v>2.2027609427609431</v>
      </c>
      <c r="AB26" s="105">
        <f>IF('P_%endringer'!AB128=0," ",'P_%endringer'!AB128)</f>
        <v>1.9212769812823576</v>
      </c>
      <c r="AC26" s="105">
        <f>IF('P_%endringer'!AC128=0," ",'P_%endringer'!AC128)</f>
        <v>2.6554765531660691</v>
      </c>
      <c r="AD26" s="105">
        <f>IF('P_%endringer'!AD128=0," ",'P_%endringer'!AD128)</f>
        <v>3.004300756670649</v>
      </c>
      <c r="AE26" s="26" t="str">
        <f>IF('P_%endringer'!AE128=0," ",'P_%endringer'!AE128)</f>
        <v xml:space="preserve"> </v>
      </c>
    </row>
    <row r="27" spans="2:31" ht="15" customHeight="1" x14ac:dyDescent="0.2">
      <c r="B27" s="34" t="str">
        <f>IF('P_%endringer'!B129=0," ",'P_%endringer'!B129)</f>
        <v xml:space="preserve"> </v>
      </c>
      <c r="C27" s="34" t="str">
        <f>IF('P_%endringer'!C129=0," ",'P_%endringer'!C129)</f>
        <v>Orkland</v>
      </c>
      <c r="D27" s="105">
        <f>IF('P_%endringer'!D129=0," ",'P_%endringer'!D129)</f>
        <v>1</v>
      </c>
      <c r="E27" s="105">
        <f>IF('P_%endringer'!E129=0," ",'P_%endringer'!E129)</f>
        <v>0.97809299073130729</v>
      </c>
      <c r="F27" s="105">
        <f>IF('P_%endringer'!F129=0," ",'P_%endringer'!F129)</f>
        <v>0.98681935725383252</v>
      </c>
      <c r="G27" s="105">
        <f>IF('P_%endringer'!G129=0," ",'P_%endringer'!G129)</f>
        <v>1.0206199609254172</v>
      </c>
      <c r="H27" s="105">
        <f>IF('P_%endringer'!H129=0," ",'P_%endringer'!H129)</f>
        <v>1.0509825680292326</v>
      </c>
      <c r="I27" s="105">
        <f>IF('P_%endringer'!I129=0," ",'P_%endringer'!I129)</f>
        <v>1.0235861824142438</v>
      </c>
      <c r="J27" s="105">
        <f>IF('P_%endringer'!J129=0," ",'P_%endringer'!J129)</f>
        <v>1.0764655933879075</v>
      </c>
      <c r="K27" s="105">
        <f>IF('P_%endringer'!K129=0," ",'P_%endringer'!K129)</f>
        <v>1.175301287805588</v>
      </c>
      <c r="L27" s="105">
        <f>IF('P_%endringer'!L129=0," ",'P_%endringer'!L129)</f>
        <v>1.2522222397479268</v>
      </c>
      <c r="M27" s="105">
        <f>IF('P_%endringer'!M129=0," ",'P_%endringer'!M129)</f>
        <v>1.3203535755988511</v>
      </c>
      <c r="N27" s="105">
        <f>IF('P_%endringer'!N129=0," ",'P_%endringer'!N129)</f>
        <v>1.361445093167329</v>
      </c>
      <c r="O27" s="105">
        <f>IF('P_%endringer'!O129=0," ",'P_%endringer'!O129)</f>
        <v>1.4239852564686912</v>
      </c>
      <c r="P27" s="105">
        <f>IF('P_%endringer'!P129=0," ",'P_%endringer'!P129)</f>
        <v>1.5759004511899062</v>
      </c>
      <c r="Q27" s="105">
        <f>IF('P_%endringer'!Q129=0," ",'P_%endringer'!Q129)</f>
        <v>1.6435259269347313</v>
      </c>
      <c r="R27" s="105">
        <f>IF('P_%endringer'!R129=0," ",'P_%endringer'!R129)</f>
        <v>1.7488319565634951</v>
      </c>
      <c r="S27" s="105">
        <f>IF('P_%endringer'!S129=0," ",'P_%endringer'!S129)</f>
        <v>1.9537152667419029</v>
      </c>
      <c r="T27" s="105">
        <f>IF('P_%endringer'!T129=0," ",'P_%endringer'!T129)</f>
        <v>2.0021241456225898</v>
      </c>
      <c r="U27" s="105">
        <f>IF('P_%endringer'!U129=0," ",'P_%endringer'!U129)</f>
        <v>2.1963964576467232</v>
      </c>
      <c r="V27" s="105">
        <f>IF('P_%endringer'!V129=0," ",'P_%endringer'!V129)</f>
        <v>2.2729938517110293</v>
      </c>
      <c r="W27" s="105">
        <f>IF('P_%endringer'!W129=0," ",'P_%endringer'!W129)</f>
        <v>2.419062376378188</v>
      </c>
      <c r="X27" s="105">
        <f>IF('P_%endringer'!X129=0," ",'P_%endringer'!X129)</f>
        <v>2.6837729861373099</v>
      </c>
      <c r="Y27" s="105">
        <f>IF('P_%endringer'!Y129=0," ",'P_%endringer'!Y129)</f>
        <v>2.7703376114605183</v>
      </c>
      <c r="Z27" s="105">
        <f>IF('P_%endringer'!Z129=0," ",'P_%endringer'!Z129)</f>
        <v>2.8351154948758976</v>
      </c>
      <c r="AA27" s="105">
        <f>IF('P_%endringer'!AA129=0," ",'P_%endringer'!AA129)</f>
        <v>3.0968940359089636</v>
      </c>
      <c r="AB27" s="105">
        <f>IF('P_%endringer'!AB129=0," ",'P_%endringer'!AB129)</f>
        <v>3.0621275662376992</v>
      </c>
      <c r="AC27" s="105">
        <f>IF('P_%endringer'!AC129=0," ",'P_%endringer'!AC129)</f>
        <v>3.3153137025392918</v>
      </c>
      <c r="AD27" s="105">
        <f>IF('P_%endringer'!AD129=0," ",'P_%endringer'!AD129)</f>
        <v>3.6339542096254496</v>
      </c>
      <c r="AE27" s="26" t="str">
        <f>IF('P_%endringer'!AE129=0," ",'P_%endringer'!AE129)</f>
        <v xml:space="preserve"> </v>
      </c>
    </row>
    <row r="28" spans="2:31" ht="15" customHeight="1" x14ac:dyDescent="0.2">
      <c r="B28" s="34" t="str">
        <f>IF('P_%endringer'!B130=0," ",'P_%endringer'!B130)</f>
        <v xml:space="preserve"> </v>
      </c>
      <c r="C28" s="34" t="str">
        <f>IF('P_%endringer'!C130=0," ",'P_%endringer'!C130)</f>
        <v>Rindal</v>
      </c>
      <c r="D28" s="105">
        <f>IF('P_%endringer'!D130=0," ",'P_%endringer'!D130)</f>
        <v>1</v>
      </c>
      <c r="E28" s="105">
        <f>IF('P_%endringer'!E130=0," ",'P_%endringer'!E130)</f>
        <v>0.98192587578270429</v>
      </c>
      <c r="F28" s="105">
        <f>IF('P_%endringer'!F130=0," ",'P_%endringer'!F130)</f>
        <v>0.97945038812562912</v>
      </c>
      <c r="G28" s="105">
        <f>IF('P_%endringer'!G130=0," ",'P_%endringer'!G130)</f>
        <v>1.0332956295819935</v>
      </c>
      <c r="H28" s="105">
        <f>IF('P_%endringer'!H130=0," ",'P_%endringer'!H130)</f>
        <v>1.0633191836662976</v>
      </c>
      <c r="I28" s="105">
        <f>IF('P_%endringer'!I130=0," ",'P_%endringer'!I130)</f>
        <v>1.0389272775991425</v>
      </c>
      <c r="J28" s="105">
        <f>IF('P_%endringer'!J130=0," ",'P_%endringer'!J130)</f>
        <v>1.0883137298069772</v>
      </c>
      <c r="K28" s="105">
        <f>IF('P_%endringer'!K130=0," ",'P_%endringer'!K130)</f>
        <v>1.1138382386232732</v>
      </c>
      <c r="L28" s="105">
        <f>IF('P_%endringer'!L130=0," ",'P_%endringer'!L130)</f>
        <v>1.2110757385612752</v>
      </c>
      <c r="M28" s="105">
        <f>IF('P_%endringer'!M130=0," ",'P_%endringer'!M130)</f>
        <v>1.26174694639882</v>
      </c>
      <c r="N28" s="105">
        <f>IF('P_%endringer'!N130=0," ",'P_%endringer'!N130)</f>
        <v>1.2955657948530954</v>
      </c>
      <c r="O28" s="105">
        <f>IF('P_%endringer'!O130=0," ",'P_%endringer'!O130)</f>
        <v>1.3888790737665335</v>
      </c>
      <c r="P28" s="105">
        <f>IF('P_%endringer'!P130=0," ",'P_%endringer'!P130)</f>
        <v>1.5095592963873652</v>
      </c>
      <c r="Q28" s="105">
        <f>IF('P_%endringer'!Q130=0," ",'P_%endringer'!Q130)</f>
        <v>1.5779233001333226</v>
      </c>
      <c r="R28" s="105">
        <f>IF('P_%endringer'!R130=0," ",'P_%endringer'!R130)</f>
        <v>1.7273896521484944</v>
      </c>
      <c r="S28" s="105">
        <f>IF('P_%endringer'!S130=0," ",'P_%endringer'!S130)</f>
        <v>2.0169833946906501</v>
      </c>
      <c r="T28" s="105">
        <f>IF('P_%endringer'!T130=0," ",'P_%endringer'!T130)</f>
        <v>2.0577341907824223</v>
      </c>
      <c r="U28" s="105">
        <f>IF('P_%endringer'!U130=0," ",'P_%endringer'!U130)</f>
        <v>2.1405108516777966</v>
      </c>
      <c r="V28" s="105">
        <f>IF('P_%endringer'!V130=0," ",'P_%endringer'!V130)</f>
        <v>2.3423424843848171</v>
      </c>
      <c r="W28" s="105">
        <f>IF('P_%endringer'!W130=0," ",'P_%endringer'!W130)</f>
        <v>2.4697639950776069</v>
      </c>
      <c r="X28" s="105">
        <f>IF('P_%endringer'!X130=0," ",'P_%endringer'!X130)</f>
        <v>2.6662699493516588</v>
      </c>
      <c r="Y28" s="105">
        <f>IF('P_%endringer'!Y130=0," ",'P_%endringer'!Y130)</f>
        <v>2.8639485359056809</v>
      </c>
      <c r="Z28" s="105">
        <f>IF('P_%endringer'!Z130=0," ",'P_%endringer'!Z130)</f>
        <v>2.959180882385108</v>
      </c>
      <c r="AA28" s="105">
        <f>IF('P_%endringer'!AA130=0," ",'P_%endringer'!AA130)</f>
        <v>3.0755226152197208</v>
      </c>
      <c r="AB28" s="105">
        <f>IF('P_%endringer'!AB130=0," ",'P_%endringer'!AB130)</f>
        <v>3.1836870265216297</v>
      </c>
      <c r="AC28" s="105">
        <f>IF('P_%endringer'!AC130=0," ",'P_%endringer'!AC130)</f>
        <v>3.3491121504433403</v>
      </c>
      <c r="AD28" s="105">
        <f>IF('P_%endringer'!AD130=0," ",'P_%endringer'!AD130)</f>
        <v>3.5587345846107823</v>
      </c>
      <c r="AE28" s="26" t="str">
        <f>IF('P_%endringer'!AE130=0," ",'P_%endringer'!AE130)</f>
        <v xml:space="preserve"> </v>
      </c>
    </row>
    <row r="29" spans="2:31" ht="15" customHeight="1" x14ac:dyDescent="0.2">
      <c r="B29" s="34" t="str">
        <f>IF('P_%endringer'!B131=0," ",'P_%endringer'!B131)</f>
        <v xml:space="preserve"> </v>
      </c>
      <c r="C29" s="34" t="str">
        <f>IF('P_%endringer'!C131=0," ",'P_%endringer'!C131)</f>
        <v>Skaun</v>
      </c>
      <c r="D29" s="105">
        <f>IF('P_%endringer'!D131=0," ",'P_%endringer'!D131)</f>
        <v>1</v>
      </c>
      <c r="E29" s="105">
        <f>IF('P_%endringer'!E131=0," ",'P_%endringer'!E131)</f>
        <v>0.99018287330210619</v>
      </c>
      <c r="F29" s="105">
        <f>IF('P_%endringer'!F131=0," ",'P_%endringer'!F131)</f>
        <v>0.99075214603059714</v>
      </c>
      <c r="G29" s="105">
        <f>IF('P_%endringer'!G131=0," ",'P_%endringer'!G131)</f>
        <v>1.0026617008827972</v>
      </c>
      <c r="H29" s="105">
        <f>IF('P_%endringer'!H131=0," ",'P_%endringer'!H131)</f>
        <v>1.0356531448356885</v>
      </c>
      <c r="I29" s="105">
        <f>IF('P_%endringer'!I131=0," ",'P_%endringer'!I131)</f>
        <v>1.0136933735050333</v>
      </c>
      <c r="J29" s="105">
        <f>IF('P_%endringer'!J131=0," ",'P_%endringer'!J131)</f>
        <v>1.0851146045512643</v>
      </c>
      <c r="K29" s="105">
        <f>IF('P_%endringer'!K131=0," ",'P_%endringer'!K131)</f>
        <v>1.1356325470814725</v>
      </c>
      <c r="L29" s="105">
        <f>IF('P_%endringer'!L131=0," ",'P_%endringer'!L131)</f>
        <v>1.1892096308358298</v>
      </c>
      <c r="M29" s="105">
        <f>IF('P_%endringer'!M131=0," ",'P_%endringer'!M131)</f>
        <v>1.2236945901935952</v>
      </c>
      <c r="N29" s="105">
        <f>IF('P_%endringer'!N131=0," ",'P_%endringer'!N131)</f>
        <v>1.2336671360357454</v>
      </c>
      <c r="O29" s="105">
        <f>IF('P_%endringer'!O131=0," ",'P_%endringer'!O131)</f>
        <v>1.2439880114221882</v>
      </c>
      <c r="P29" s="105">
        <f>IF('P_%endringer'!P131=0," ",'P_%endringer'!P131)</f>
        <v>1.2553497705478887</v>
      </c>
      <c r="Q29" s="105">
        <f>IF('P_%endringer'!Q131=0," ",'P_%endringer'!Q131)</f>
        <v>1.5109557864264422</v>
      </c>
      <c r="R29" s="105">
        <f>IF('P_%endringer'!R131=0," ",'P_%endringer'!R131)</f>
        <v>1.4860985465291598</v>
      </c>
      <c r="S29" s="105">
        <f>IF('P_%endringer'!S131=0," ",'P_%endringer'!S131)</f>
        <v>1.8013467824618539</v>
      </c>
      <c r="T29" s="105">
        <f>IF('P_%endringer'!T131=0," ",'P_%endringer'!T131)</f>
        <v>1.7452558349918581</v>
      </c>
      <c r="U29" s="105">
        <f>IF('P_%endringer'!U131=0," ",'P_%endringer'!U131)</f>
        <v>2.0102913726554492</v>
      </c>
      <c r="V29" s="105">
        <f>IF('P_%endringer'!V131=0," ",'P_%endringer'!V131)</f>
        <v>2.1382441296087977</v>
      </c>
      <c r="W29" s="105">
        <f>IF('P_%endringer'!W131=0," ",'P_%endringer'!W131)</f>
        <v>2.1582952448311596</v>
      </c>
      <c r="X29" s="105">
        <f>IF('P_%endringer'!X131=0," ",'P_%endringer'!X131)</f>
        <v>2.3846771405021809</v>
      </c>
      <c r="Y29" s="105">
        <f>IF('P_%endringer'!Y131=0," ",'P_%endringer'!Y131)</f>
        <v>2.6129182422652431</v>
      </c>
      <c r="Z29" s="105">
        <f>IF('P_%endringer'!Z131=0," ",'P_%endringer'!Z131)</f>
        <v>2.6962089967432603</v>
      </c>
      <c r="AA29" s="105">
        <f>IF('P_%endringer'!AA131=0," ",'P_%endringer'!AA131)</f>
        <v>3.0442666907906633</v>
      </c>
      <c r="AB29" s="105">
        <f>IF('P_%endringer'!AB131=0," ",'P_%endringer'!AB131)</f>
        <v>3.0541506061154333</v>
      </c>
      <c r="AC29" s="105">
        <f>IF('P_%endringer'!AC131=0," ",'P_%endringer'!AC131)</f>
        <v>3.3425587952846865</v>
      </c>
      <c r="AD29" s="105">
        <f>IF('P_%endringer'!AD131=0," ",'P_%endringer'!AD131)</f>
        <v>3.4190168821589122</v>
      </c>
      <c r="AE29" s="26" t="str">
        <f>IF('P_%endringer'!AE131=0," ",'P_%endringer'!AE131)</f>
        <v xml:space="preserve"> </v>
      </c>
    </row>
    <row r="30" spans="2:31" ht="15" customHeight="1" x14ac:dyDescent="0.2">
      <c r="B30" s="34" t="str">
        <f>IF('P_%endringer'!B132=0," ",'P_%endringer'!B132)</f>
        <v>Trondheim</v>
      </c>
      <c r="C30" s="34" t="str">
        <f>IF('P_%endringer'!C132=0," ",'P_%endringer'!C132)</f>
        <v>Trondheim</v>
      </c>
      <c r="D30" s="105">
        <f>IF('P_%endringer'!D132=0," ",'P_%endringer'!D132)</f>
        <v>1</v>
      </c>
      <c r="E30" s="105">
        <f>IF('P_%endringer'!E132=0," ",'P_%endringer'!E132)</f>
        <v>0.9878324590318126</v>
      </c>
      <c r="F30" s="105">
        <f>IF('P_%endringer'!F132=0," ",'P_%endringer'!F132)</f>
        <v>0.98820749109166628</v>
      </c>
      <c r="G30" s="105">
        <f>IF('P_%endringer'!G132=0," ",'P_%endringer'!G132)</f>
        <v>0.99503469167500658</v>
      </c>
      <c r="H30" s="105">
        <f>IF('P_%endringer'!H132=0," ",'P_%endringer'!H132)</f>
        <v>1.0062159428455832</v>
      </c>
      <c r="I30" s="105">
        <f>IF('P_%endringer'!I132=0," ",'P_%endringer'!I132)</f>
        <v>0.99002407268459724</v>
      </c>
      <c r="J30" s="105">
        <f>IF('P_%endringer'!J132=0," ",'P_%endringer'!J132)</f>
        <v>1.0284067901715128</v>
      </c>
      <c r="K30" s="105">
        <f>IF('P_%endringer'!K132=0," ",'P_%endringer'!K132)</f>
        <v>1.0868524595570654</v>
      </c>
      <c r="L30" s="105">
        <f>IF('P_%endringer'!L132=0," ",'P_%endringer'!L132)</f>
        <v>1.121944765092924</v>
      </c>
      <c r="M30" s="105">
        <f>IF('P_%endringer'!M132=0," ",'P_%endringer'!M132)</f>
        <v>1.1954770761223319</v>
      </c>
      <c r="N30" s="105">
        <f>IF('P_%endringer'!N132=0," ",'P_%endringer'!N132)</f>
        <v>1.2112396109892647</v>
      </c>
      <c r="O30" s="105">
        <f>IF('P_%endringer'!O132=0," ",'P_%endringer'!O132)</f>
        <v>1.326202111149589</v>
      </c>
      <c r="P30" s="105">
        <f>IF('P_%endringer'!P132=0," ",'P_%endringer'!P132)</f>
        <v>1.4719150409788757</v>
      </c>
      <c r="Q30" s="105">
        <f>IF('P_%endringer'!Q132=0," ",'P_%endringer'!Q132)</f>
        <v>1.5561712006361668</v>
      </c>
      <c r="R30" s="105">
        <f>IF('P_%endringer'!R132=0," ",'P_%endringer'!R132)</f>
        <v>1.6461634867498887</v>
      </c>
      <c r="S30" s="105">
        <f>IF('P_%endringer'!S132=0," ",'P_%endringer'!S132)</f>
        <v>1.7861321424448806</v>
      </c>
      <c r="T30" s="105">
        <f>IF('P_%endringer'!T132=0," ",'P_%endringer'!T132)</f>
        <v>1.734962962754411</v>
      </c>
      <c r="U30" s="105">
        <f>IF('P_%endringer'!U132=0," ",'P_%endringer'!U132)</f>
        <v>1.7830358132286739</v>
      </c>
      <c r="V30" s="105">
        <f>IF('P_%endringer'!V132=0," ",'P_%endringer'!V132)</f>
        <v>1.9206700911924275</v>
      </c>
      <c r="W30" s="105">
        <f>IF('P_%endringer'!W132=0," ",'P_%endringer'!W132)</f>
        <v>1.9390432811317608</v>
      </c>
      <c r="X30" s="105">
        <f>IF('P_%endringer'!X132=0," ",'P_%endringer'!X132)</f>
        <v>2.128350455962138</v>
      </c>
      <c r="Y30" s="105">
        <f>IF('P_%endringer'!Y132=0," ",'P_%endringer'!Y132)</f>
        <v>2.1836814974604639</v>
      </c>
      <c r="Z30" s="105">
        <f>IF('P_%endringer'!Z132=0," ",'P_%endringer'!Z132)</f>
        <v>1.8391946819129363</v>
      </c>
      <c r="AA30" s="105">
        <f>IF('P_%endringer'!AA132=0," ",'P_%endringer'!AA132)</f>
        <v>2.0164524115640439</v>
      </c>
      <c r="AB30" s="105">
        <f>IF('P_%endringer'!AB132=0," ",'P_%endringer'!AB132)</f>
        <v>1.8972343338892719</v>
      </c>
      <c r="AC30" s="105">
        <f>IF('P_%endringer'!AC132=0," ",'P_%endringer'!AC132)</f>
        <v>2.1160840817268847</v>
      </c>
      <c r="AD30" s="105">
        <f>IF('P_%endringer'!AD132=0," ",'P_%endringer'!AD132)</f>
        <v>2.1720487032975488</v>
      </c>
      <c r="AE30" s="26" t="str">
        <f>IF('P_%endringer'!AE132=0," ",'P_%endringer'!AE132)</f>
        <v xml:space="preserve"> </v>
      </c>
    </row>
    <row r="31" spans="2:31" ht="15" customHeight="1" x14ac:dyDescent="0.2">
      <c r="B31" s="34" t="str">
        <f>IF('P_%endringer'!B133=0," ",'P_%endringer'!B133)</f>
        <v>Trøndelag Sør</v>
      </c>
      <c r="C31" s="34" t="str">
        <f>IF('P_%endringer'!C133=0," ",'P_%endringer'!C133)</f>
        <v>Holtålen</v>
      </c>
      <c r="D31" s="105">
        <f>IF('P_%endringer'!D133=0," ",'P_%endringer'!D133)</f>
        <v>1</v>
      </c>
      <c r="E31" s="105">
        <f>IF('P_%endringer'!E133=0," ",'P_%endringer'!E133)</f>
        <v>1.0024385245901639</v>
      </c>
      <c r="F31" s="105">
        <f>IF('P_%endringer'!F133=0," ",'P_%endringer'!F133)</f>
        <v>0.99408265027322407</v>
      </c>
      <c r="G31" s="105">
        <f>IF('P_%endringer'!G133=0," ",'P_%endringer'!G133)</f>
        <v>1.0380023519001491</v>
      </c>
      <c r="H31" s="105">
        <f>IF('P_%endringer'!H133=0," ",'P_%endringer'!H133)</f>
        <v>1.1826495261270493</v>
      </c>
      <c r="I31" s="105">
        <f>IF('P_%endringer'!I133=0," ",'P_%endringer'!I133)</f>
        <v>1.0774081735230436</v>
      </c>
      <c r="J31" s="105">
        <f>IF('P_%endringer'!J133=0," ",'P_%endringer'!J133)</f>
        <v>1.361561475409836</v>
      </c>
      <c r="K31" s="105">
        <f>IF('P_%endringer'!K133=0," ",'P_%endringer'!K133)</f>
        <v>1.3959892971865306</v>
      </c>
      <c r="L31" s="105">
        <f>IF('P_%endringer'!L133=0," ",'P_%endringer'!L133)</f>
        <v>1.4907074329359165</v>
      </c>
      <c r="M31" s="105">
        <f>IF('P_%endringer'!M133=0," ",'P_%endringer'!M133)</f>
        <v>1.5596503586065573</v>
      </c>
      <c r="N31" s="105">
        <f>IF('P_%endringer'!N133=0," ",'P_%endringer'!N133)</f>
        <v>1.6176956636700159</v>
      </c>
      <c r="O31" s="105">
        <f>IF('P_%endringer'!O133=0," ",'P_%endringer'!O133)</f>
        <v>1.7040586991010049</v>
      </c>
      <c r="P31" s="105">
        <f>IF('P_%endringer'!P133=0," ",'P_%endringer'!P133)</f>
        <v>1.8222689372526852</v>
      </c>
      <c r="Q31" s="105">
        <f>IF('P_%endringer'!Q133=0," ",'P_%endringer'!Q133)</f>
        <v>1.7953999434708874</v>
      </c>
      <c r="R31" s="105">
        <f>IF('P_%endringer'!R133=0," ",'P_%endringer'!R133)</f>
        <v>1.8596311475409837</v>
      </c>
      <c r="S31" s="105">
        <f>IF('P_%endringer'!S133=0," ",'P_%endringer'!S133)</f>
        <v>1.9867597976434423</v>
      </c>
      <c r="T31" s="105">
        <f>IF('P_%endringer'!T133=0," ",'P_%endringer'!T133)</f>
        <v>2.0602008864932286</v>
      </c>
      <c r="U31" s="105">
        <f>IF('P_%endringer'!U133=0," ",'P_%endringer'!U133)</f>
        <v>1.946907338627049</v>
      </c>
      <c r="V31" s="105">
        <f>IF('P_%endringer'!V133=0," ",'P_%endringer'!V133)</f>
        <v>2.1460807962529271</v>
      </c>
      <c r="W31" s="105">
        <f>IF('P_%endringer'!W133=0," ",'P_%endringer'!W133)</f>
        <v>2.2037679070417289</v>
      </c>
      <c r="X31" s="105">
        <f>IF('P_%endringer'!X133=0," ",'P_%endringer'!X133)</f>
        <v>2.2741798887587823</v>
      </c>
      <c r="Y31" s="105">
        <f>IF('P_%endringer'!Y133=0," ",'P_%endringer'!Y133)</f>
        <v>2.2692725409836063</v>
      </c>
      <c r="Z31" s="105">
        <f>IF('P_%endringer'!Z133=0," ",'P_%endringer'!Z133)</f>
        <v>2.1755210772833724</v>
      </c>
      <c r="AA31" s="105">
        <f>IF('P_%endringer'!AA133=0," ",'P_%endringer'!AA133)</f>
        <v>2.275314344262295</v>
      </c>
      <c r="AB31" s="105">
        <f>IF('P_%endringer'!AB133=0," ",'P_%endringer'!AB133)</f>
        <v>2.3145139173497267</v>
      </c>
      <c r="AC31" s="105">
        <f>IF('P_%endringer'!AC133=0," ",'P_%endringer'!AC133)</f>
        <v>2.2832593719864995</v>
      </c>
      <c r="AD31" s="105">
        <f>IF('P_%endringer'!AD133=0," ",'P_%endringer'!AD133)</f>
        <v>2.2048008879781418</v>
      </c>
      <c r="AE31" s="26" t="str">
        <f>IF('P_%endringer'!AE133=0," ",'P_%endringer'!AE133)</f>
        <v xml:space="preserve"> </v>
      </c>
    </row>
    <row r="32" spans="2:31" ht="15" customHeight="1" x14ac:dyDescent="0.2">
      <c r="B32" s="34" t="str">
        <f>IF('P_%endringer'!B134=0," ",'P_%endringer'!B134)</f>
        <v xml:space="preserve"> </v>
      </c>
      <c r="C32" s="34" t="str">
        <f>IF('P_%endringer'!C134=0," ",'P_%endringer'!C134)</f>
        <v>Melhus</v>
      </c>
      <c r="D32" s="105">
        <f>IF('P_%endringer'!D134=0," ",'P_%endringer'!D134)</f>
        <v>1</v>
      </c>
      <c r="E32" s="105">
        <f>IF('P_%endringer'!E134=0," ",'P_%endringer'!E134)</f>
        <v>0.96959698326655674</v>
      </c>
      <c r="F32" s="105">
        <f>IF('P_%endringer'!F134=0," ",'P_%endringer'!F134)</f>
        <v>0.96014117369785534</v>
      </c>
      <c r="G32" s="105">
        <f>IF('P_%endringer'!G134=0," ",'P_%endringer'!G134)</f>
        <v>0.97498374649154762</v>
      </c>
      <c r="H32" s="105">
        <f>IF('P_%endringer'!H134=0," ",'P_%endringer'!H134)</f>
        <v>1.0054274814372657</v>
      </c>
      <c r="I32" s="105">
        <f>IF('P_%endringer'!I134=0," ",'P_%endringer'!I134)</f>
        <v>0.94829045037765292</v>
      </c>
      <c r="J32" s="105">
        <f>IF('P_%endringer'!J134=0," ",'P_%endringer'!J134)</f>
        <v>1.0166814170841791</v>
      </c>
      <c r="K32" s="105">
        <f>IF('P_%endringer'!K134=0," ",'P_%endringer'!K134)</f>
        <v>1.0777537213699571</v>
      </c>
      <c r="L32" s="105">
        <f>IF('P_%endringer'!L134=0," ",'P_%endringer'!L134)</f>
        <v>1.1416615699213932</v>
      </c>
      <c r="M32" s="105">
        <f>IF('P_%endringer'!M134=0," ",'P_%endringer'!M134)</f>
        <v>1.1871511379875119</v>
      </c>
      <c r="N32" s="105">
        <f>IF('P_%endringer'!N134=0," ",'P_%endringer'!N134)</f>
        <v>1.225595403889064</v>
      </c>
      <c r="O32" s="105">
        <f>IF('P_%endringer'!O134=0," ",'P_%endringer'!O134)</f>
        <v>1.3616129963850983</v>
      </c>
      <c r="P32" s="105">
        <f>IF('P_%endringer'!P134=0," ",'P_%endringer'!P134)</f>
        <v>1.5135910126482837</v>
      </c>
      <c r="Q32" s="105">
        <f>IF('P_%endringer'!Q134=0," ",'P_%endringer'!Q134)</f>
        <v>1.5047136460051851</v>
      </c>
      <c r="R32" s="105">
        <f>IF('P_%endringer'!R134=0," ",'P_%endringer'!R134)</f>
        <v>1.6062212399979909</v>
      </c>
      <c r="S32" s="105">
        <f>IF('P_%endringer'!S134=0," ",'P_%endringer'!S134)</f>
        <v>1.6601173222355914</v>
      </c>
      <c r="T32" s="105">
        <f>IF('P_%endringer'!T134=0," ",'P_%endringer'!T134)</f>
        <v>1.747885539819596</v>
      </c>
      <c r="U32" s="105">
        <f>IF('P_%endringer'!U134=0," ",'P_%endringer'!U134)</f>
        <v>1.8142839426157247</v>
      </c>
      <c r="V32" s="105">
        <f>IF('P_%endringer'!V134=0," ",'P_%endringer'!V134)</f>
        <v>1.8934700910096272</v>
      </c>
      <c r="W32" s="105">
        <f>IF('P_%endringer'!W134=0," ",'P_%endringer'!W134)</f>
        <v>1.9521459745463117</v>
      </c>
      <c r="X32" s="105">
        <f>IF('P_%endringer'!X134=0," ",'P_%endringer'!X134)</f>
        <v>2.0825886357842691</v>
      </c>
      <c r="Y32" s="105">
        <f>IF('P_%endringer'!Y134=0," ",'P_%endringer'!Y134)</f>
        <v>2.1993398440568779</v>
      </c>
      <c r="Z32" s="105">
        <f>IF('P_%endringer'!Z134=0," ",'P_%endringer'!Z134)</f>
        <v>2.029278179898113</v>
      </c>
      <c r="AA32" s="105">
        <f>IF('P_%endringer'!AA134=0," ",'P_%endringer'!AA134)</f>
        <v>2.4007237201141751</v>
      </c>
      <c r="AB32" s="105">
        <f>IF('P_%endringer'!AB134=0," ",'P_%endringer'!AB134)</f>
        <v>2.5832980612569041</v>
      </c>
      <c r="AC32" s="105">
        <f>IF('P_%endringer'!AC134=0," ",'P_%endringer'!AC134)</f>
        <v>2.8268990503074582</v>
      </c>
      <c r="AD32" s="105">
        <f>IF('P_%endringer'!AD134=0," ",'P_%endringer'!AD134)</f>
        <v>2.756410575010003</v>
      </c>
      <c r="AE32" s="26" t="str">
        <f>IF('P_%endringer'!AE134=0," ",'P_%endringer'!AE134)</f>
        <v xml:space="preserve"> </v>
      </c>
    </row>
    <row r="33" spans="2:31" ht="15" customHeight="1" x14ac:dyDescent="0.2">
      <c r="B33" s="34" t="str">
        <f>IF('P_%endringer'!B135=0," ",'P_%endringer'!B135)</f>
        <v xml:space="preserve"> </v>
      </c>
      <c r="C33" s="34" t="str">
        <f>IF('P_%endringer'!C135=0," ",'P_%endringer'!C135)</f>
        <v>Midtre Gauldal</v>
      </c>
      <c r="D33" s="105">
        <f>IF('P_%endringer'!D135=0," ",'P_%endringer'!D135)</f>
        <v>1</v>
      </c>
      <c r="E33" s="105">
        <f>IF('P_%endringer'!E135=0," ",'P_%endringer'!E135)</f>
        <v>0.98209786496191021</v>
      </c>
      <c r="F33" s="105">
        <f>IF('P_%endringer'!F135=0," ",'P_%endringer'!F135)</f>
        <v>0.99186221746763215</v>
      </c>
      <c r="G33" s="105">
        <f>IF('P_%endringer'!G135=0," ",'P_%endringer'!G135)</f>
        <v>1.0216001991500727</v>
      </c>
      <c r="H33" s="105">
        <f>IF('P_%endringer'!H135=0," ",'P_%endringer'!H135)</f>
        <v>1.0249709306134929</v>
      </c>
      <c r="I33" s="105">
        <f>IF('P_%endringer'!I135=0," ",'P_%endringer'!I135)</f>
        <v>1.0099767666455706</v>
      </c>
      <c r="J33" s="105">
        <f>IF('P_%endringer'!J135=0," ",'P_%endringer'!J135)</f>
        <v>1.0492659750076729</v>
      </c>
      <c r="K33" s="105">
        <f>IF('P_%endringer'!K135=0," ",'P_%endringer'!K135)</f>
        <v>1.112593544310021</v>
      </c>
      <c r="L33" s="105">
        <f>IF('P_%endringer'!L135=0," ",'P_%endringer'!L135)</f>
        <v>1.1669292398813604</v>
      </c>
      <c r="M33" s="105">
        <f>IF('P_%endringer'!M135=0," ",'P_%endringer'!M135)</f>
        <v>1.2112181957053889</v>
      </c>
      <c r="N33" s="105">
        <f>IF('P_%endringer'!N135=0," ",'P_%endringer'!N135)</f>
        <v>1.237640930189928</v>
      </c>
      <c r="O33" s="105">
        <f>IF('P_%endringer'!O135=0," ",'P_%endringer'!O135)</f>
        <v>1.3108311424928394</v>
      </c>
      <c r="P33" s="105">
        <f>IF('P_%endringer'!P135=0," ",'P_%endringer'!P135)</f>
        <v>1.4930301571046578</v>
      </c>
      <c r="Q33" s="105">
        <f>IF('P_%endringer'!Q135=0," ",'P_%endringer'!Q135)</f>
        <v>1.5779974339629896</v>
      </c>
      <c r="R33" s="105">
        <f>IF('P_%endringer'!R135=0," ",'P_%endringer'!R135)</f>
        <v>1.6432917083521243</v>
      </c>
      <c r="S33" s="105">
        <f>IF('P_%endringer'!S135=0," ",'P_%endringer'!S135)</f>
        <v>1.7424210861986311</v>
      </c>
      <c r="T33" s="105">
        <f>IF('P_%endringer'!T135=0," ",'P_%endringer'!T135)</f>
        <v>1.7438045973228002</v>
      </c>
      <c r="U33" s="105">
        <f>IF('P_%endringer'!U135=0," ",'P_%endringer'!U135)</f>
        <v>1.9230349899944617</v>
      </c>
      <c r="V33" s="105">
        <f>IF('P_%endringer'!V135=0," ",'P_%endringer'!V135)</f>
        <v>2.0681731653029876</v>
      </c>
      <c r="W33" s="105">
        <f>IF('P_%endringer'!W135=0," ",'P_%endringer'!W135)</f>
        <v>2.2146351355991158</v>
      </c>
      <c r="X33" s="105">
        <f>IF('P_%endringer'!X135=0," ",'P_%endringer'!X135)</f>
        <v>2.2975706574744592</v>
      </c>
      <c r="Y33" s="105">
        <f>IF('P_%endringer'!Y135=0," ",'P_%endringer'!Y135)</f>
        <v>2.260257196861815</v>
      </c>
      <c r="Z33" s="105">
        <f>IF('P_%endringer'!Z135=0," ",'P_%endringer'!Z135)</f>
        <v>2.3912958285230879</v>
      </c>
      <c r="AA33" s="105">
        <f>IF('P_%endringer'!AA135=0," ",'P_%endringer'!AA135)</f>
        <v>2.4970595863251526</v>
      </c>
      <c r="AB33" s="105">
        <f>IF('P_%endringer'!AB135=0," ",'P_%endringer'!AB135)</f>
        <v>2.4539083054966309</v>
      </c>
      <c r="AC33" s="105">
        <f>IF('P_%endringer'!AC135=0," ",'P_%endringer'!AC135)</f>
        <v>2.7027261142808379</v>
      </c>
      <c r="AD33" s="105">
        <f>IF('P_%endringer'!AD135=0," ",'P_%endringer'!AD135)</f>
        <v>2.8052511206511985</v>
      </c>
      <c r="AE33" s="26" t="str">
        <f>IF('P_%endringer'!AE135=0," ",'P_%endringer'!AE135)</f>
        <v xml:space="preserve"> </v>
      </c>
    </row>
    <row r="34" spans="2:31" ht="15" customHeight="1" x14ac:dyDescent="0.2">
      <c r="B34" s="34" t="str">
        <f>IF('P_%endringer'!B136=0," ",'P_%endringer'!B136)</f>
        <v xml:space="preserve"> </v>
      </c>
      <c r="C34" s="34" t="str">
        <f>IF('P_%endringer'!C136=0," ",'P_%endringer'!C136)</f>
        <v>Oppdal</v>
      </c>
      <c r="D34" s="105">
        <f>IF('P_%endringer'!D136=0," ",'P_%endringer'!D136)</f>
        <v>1</v>
      </c>
      <c r="E34" s="105">
        <f>IF('P_%endringer'!E136=0," ",'P_%endringer'!E136)</f>
        <v>1.006435200963617</v>
      </c>
      <c r="F34" s="105">
        <f>IF('P_%endringer'!F136=0," ",'P_%endringer'!F136)</f>
        <v>1.0229874256169551</v>
      </c>
      <c r="G34" s="105">
        <f>IF('P_%endringer'!G136=0," ",'P_%endringer'!G136)</f>
        <v>1.0334201070996718</v>
      </c>
      <c r="H34" s="105">
        <f>IF('P_%endringer'!H136=0," ",'P_%endringer'!H136)</f>
        <v>1.0297930791875396</v>
      </c>
      <c r="I34" s="105">
        <f>IF('P_%endringer'!I136=0," ",'P_%endringer'!I136)</f>
        <v>1.0796180471584038</v>
      </c>
      <c r="J34" s="105">
        <f>IF('P_%endringer'!J136=0," ",'P_%endringer'!J136)</f>
        <v>1.0788987432418149</v>
      </c>
      <c r="K34" s="105">
        <f>IF('P_%endringer'!K136=0," ",'P_%endringer'!K136)</f>
        <v>1.1653440433005127</v>
      </c>
      <c r="L34" s="105">
        <f>IF('P_%endringer'!L136=0," ",'P_%endringer'!L136)</f>
        <v>1.2409898960672541</v>
      </c>
      <c r="M34" s="105">
        <f>IF('P_%endringer'!M136=0," ",'P_%endringer'!M136)</f>
        <v>1.2693440591847798</v>
      </c>
      <c r="N34" s="105">
        <f>IF('P_%endringer'!N136=0," ",'P_%endringer'!N136)</f>
        <v>1.3706150873623668</v>
      </c>
      <c r="O34" s="105">
        <f>IF('P_%endringer'!O136=0," ",'P_%endringer'!O136)</f>
        <v>1.3859948647166456</v>
      </c>
      <c r="P34" s="105">
        <f>IF('P_%endringer'!P136=0," ",'P_%endringer'!P136)</f>
        <v>1.4388786175214516</v>
      </c>
      <c r="Q34" s="105">
        <f>IF('P_%endringer'!Q136=0," ",'P_%endringer'!Q136)</f>
        <v>1.4229062155178189</v>
      </c>
      <c r="R34" s="105">
        <f>IF('P_%endringer'!R136=0," ",'P_%endringer'!R136)</f>
        <v>1.5001236671430143</v>
      </c>
      <c r="S34" s="105">
        <f>IF('P_%endringer'!S136=0," ",'P_%endringer'!S136)</f>
        <v>1.6251205575068937</v>
      </c>
      <c r="T34" s="105">
        <f>IF('P_%endringer'!T136=0," ",'P_%endringer'!T136)</f>
        <v>1.5516850902573849</v>
      </c>
      <c r="U34" s="105">
        <f>IF('P_%endringer'!U136=0," ",'P_%endringer'!U136)</f>
        <v>1.8373449709387988</v>
      </c>
      <c r="V34" s="105">
        <f>IF('P_%endringer'!V136=0," ",'P_%endringer'!V136)</f>
        <v>1.8316745662956841</v>
      </c>
      <c r="W34" s="105">
        <f>IF('P_%endringer'!W136=0," ",'P_%endringer'!W136)</f>
        <v>1.974479630223714</v>
      </c>
      <c r="X34" s="105">
        <f>IF('P_%endringer'!X136=0," ",'P_%endringer'!X136)</f>
        <v>2.0456146228578578</v>
      </c>
      <c r="Y34" s="105">
        <f>IF('P_%endringer'!Y136=0," ",'P_%endringer'!Y136)</f>
        <v>2.1262864900516654</v>
      </c>
      <c r="Z34" s="105">
        <f>IF('P_%endringer'!Z136=0," ",'P_%endringer'!Z136)</f>
        <v>2.1474578856451894</v>
      </c>
      <c r="AA34" s="105">
        <f>IF('P_%endringer'!AA136=0," ",'P_%endringer'!AA136)</f>
        <v>2.3719113487781871</v>
      </c>
      <c r="AB34" s="105">
        <f>IF('P_%endringer'!AB136=0," ",'P_%endringer'!AB136)</f>
        <v>2.2612406503713944</v>
      </c>
      <c r="AC34" s="105">
        <f>IF('P_%endringer'!AC136=0," ",'P_%endringer'!AC136)</f>
        <v>2.3302922082829505</v>
      </c>
      <c r="AD34" s="105">
        <f>IF('P_%endringer'!AD136=0," ",'P_%endringer'!AD136)</f>
        <v>2.5216474171233845</v>
      </c>
      <c r="AE34" s="26" t="str">
        <f>IF('P_%endringer'!AE136=0," ",'P_%endringer'!AE136)</f>
        <v xml:space="preserve"> </v>
      </c>
    </row>
    <row r="35" spans="2:31" ht="15" customHeight="1" x14ac:dyDescent="0.2">
      <c r="B35" s="34" t="str">
        <f>IF('P_%endringer'!B137=0," ",'P_%endringer'!B137)</f>
        <v xml:space="preserve"> </v>
      </c>
      <c r="C35" s="34" t="str">
        <f>IF('P_%endringer'!C137=0," ",'P_%endringer'!C137)</f>
        <v>Rennebu</v>
      </c>
      <c r="D35" s="105">
        <f>IF('P_%endringer'!D137=0," ",'P_%endringer'!D137)</f>
        <v>1</v>
      </c>
      <c r="E35" s="105">
        <f>IF('P_%endringer'!E137=0," ",'P_%endringer'!E137)</f>
        <v>0.97360059707857993</v>
      </c>
      <c r="F35" s="105">
        <f>IF('P_%endringer'!F137=0," ",'P_%endringer'!F137)</f>
        <v>0.96346771084337357</v>
      </c>
      <c r="G35" s="105">
        <f>IF('P_%endringer'!G137=0," ",'P_%endringer'!G137)</f>
        <v>0.99197150113969401</v>
      </c>
      <c r="H35" s="105">
        <f>IF('P_%endringer'!H137=0," ",'P_%endringer'!H137)</f>
        <v>1.0185378954349509</v>
      </c>
      <c r="I35" s="105">
        <f>IF('P_%endringer'!I137=0," ",'P_%endringer'!I137)</f>
        <v>1.0449166746987955</v>
      </c>
      <c r="J35" s="105">
        <f>IF('P_%endringer'!J137=0," ",'P_%endringer'!J137)</f>
        <v>1.0746934585400425</v>
      </c>
      <c r="K35" s="105">
        <f>IF('P_%endringer'!K137=0," ",'P_%endringer'!K137)</f>
        <v>1.146995008605852</v>
      </c>
      <c r="L35" s="105">
        <f>IF('P_%endringer'!L137=0," ",'P_%endringer'!L137)</f>
        <v>1.1786974774096386</v>
      </c>
      <c r="M35" s="105">
        <f>IF('P_%endringer'!M137=0," ",'P_%endringer'!M137)</f>
        <v>1.2015903614457832</v>
      </c>
      <c r="N35" s="105">
        <f>IF('P_%endringer'!N137=0," ",'P_%endringer'!N137)</f>
        <v>1.2304714510214771</v>
      </c>
      <c r="O35" s="105">
        <f>IF('P_%endringer'!O137=0," ",'P_%endringer'!O137)</f>
        <v>1.3642815163091391</v>
      </c>
      <c r="P35" s="105">
        <f>IF('P_%endringer'!P137=0," ",'P_%endringer'!P137)</f>
        <v>1.4400823547353976</v>
      </c>
      <c r="Q35" s="105">
        <f>IF('P_%endringer'!Q137=0," ",'P_%endringer'!Q137)</f>
        <v>1.5354518072289158</v>
      </c>
      <c r="R35" s="105">
        <f>IF('P_%endringer'!R137=0," ",'P_%endringer'!R137)</f>
        <v>1.5801330695918001</v>
      </c>
      <c r="S35" s="105">
        <f>IF('P_%endringer'!S137=0," ",'P_%endringer'!S137)</f>
        <v>1.6936127377201113</v>
      </c>
      <c r="T35" s="105">
        <f>IF('P_%endringer'!T137=0," ",'P_%endringer'!T137)</f>
        <v>1.6426948411829136</v>
      </c>
      <c r="U35" s="105">
        <f>IF('P_%endringer'!U137=0," ",'P_%endringer'!U137)</f>
        <v>1.8491650145409226</v>
      </c>
      <c r="V35" s="105">
        <f>IF('P_%endringer'!V137=0," ",'P_%endringer'!V137)</f>
        <v>1.8162017590361448</v>
      </c>
      <c r="W35" s="105">
        <f>IF('P_%endringer'!W137=0," ",'P_%endringer'!W137)</f>
        <v>1.9695451610076673</v>
      </c>
      <c r="X35" s="105">
        <f>IF('P_%endringer'!X137=0," ",'P_%endringer'!X137)</f>
        <v>2.1056489338486024</v>
      </c>
      <c r="Y35" s="105">
        <f>IF('P_%endringer'!Y137=0," ",'P_%endringer'!Y137)</f>
        <v>2.1013475254865619</v>
      </c>
      <c r="Z35" s="105">
        <f>IF('P_%endringer'!Z137=0," ",'P_%endringer'!Z137)</f>
        <v>2.1631094959429555</v>
      </c>
      <c r="AA35" s="105">
        <f>IF('P_%endringer'!AA137=0," ",'P_%endringer'!AA137)</f>
        <v>2.2624403373493975</v>
      </c>
      <c r="AB35" s="105">
        <f>IF('P_%endringer'!AB137=0," ",'P_%endringer'!AB137)</f>
        <v>2.2629156078860904</v>
      </c>
      <c r="AC35" s="105">
        <f>IF('P_%endringer'!AC137=0," ",'P_%endringer'!AC137)</f>
        <v>2.3711643545611016</v>
      </c>
      <c r="AD35" s="105">
        <f>IF('P_%endringer'!AD137=0," ",'P_%endringer'!AD137)</f>
        <v>2.4273253188363211</v>
      </c>
      <c r="AE35" s="26" t="str">
        <f>IF('P_%endringer'!AE137=0," ",'P_%endringer'!AE137)</f>
        <v xml:space="preserve"> </v>
      </c>
    </row>
    <row r="36" spans="2:31" ht="15" customHeight="1" x14ac:dyDescent="0.2">
      <c r="B36" s="34" t="str">
        <f>IF('P_%endringer'!B138=0," ",'P_%endringer'!B138)</f>
        <v xml:space="preserve"> </v>
      </c>
      <c r="C36" s="34" t="str">
        <f>IF('P_%endringer'!C138=0," ",'P_%endringer'!C138)</f>
        <v>Røros</v>
      </c>
      <c r="D36" s="105">
        <f>IF('P_%endringer'!D138=0," ",'P_%endringer'!D138)</f>
        <v>1</v>
      </c>
      <c r="E36" s="105">
        <f>IF('P_%endringer'!E138=0," ",'P_%endringer'!E138)</f>
        <v>1.0070576204954029</v>
      </c>
      <c r="F36" s="105">
        <f>IF('P_%endringer'!F138=0," ",'P_%endringer'!F138)</f>
        <v>0.98220699005724632</v>
      </c>
      <c r="G36" s="105">
        <f>IF('P_%endringer'!G138=0," ",'P_%endringer'!G138)</f>
        <v>0.99525102269656429</v>
      </c>
      <c r="H36" s="105">
        <f>IF('P_%endringer'!H138=0," ",'P_%endringer'!H138)</f>
        <v>1.0040562717557839</v>
      </c>
      <c r="I36" s="105">
        <f>IF('P_%endringer'!I138=0," ",'P_%endringer'!I138)</f>
        <v>1.0080368054544655</v>
      </c>
      <c r="J36" s="105">
        <f>IF('P_%endringer'!J138=0," ",'P_%endringer'!J138)</f>
        <v>1.0387702305097102</v>
      </c>
      <c r="K36" s="105">
        <f>IF('P_%endringer'!K138=0," ",'P_%endringer'!K138)</f>
        <v>1.0764336647584616</v>
      </c>
      <c r="L36" s="105">
        <f>IF('P_%endringer'!L138=0," ",'P_%endringer'!L138)</f>
        <v>1.1766235910304723</v>
      </c>
      <c r="M36" s="105">
        <f>IF('P_%endringer'!M138=0," ",'P_%endringer'!M138)</f>
        <v>1.2370584819069825</v>
      </c>
      <c r="N36" s="105">
        <f>IF('P_%endringer'!N138=0," ",'P_%endringer'!N138)</f>
        <v>1.2924230909328023</v>
      </c>
      <c r="O36" s="105">
        <f>IF('P_%endringer'!O138=0," ",'P_%endringer'!O138)</f>
        <v>1.3513577131666166</v>
      </c>
      <c r="P36" s="105">
        <f>IF('P_%endringer'!P138=0," ",'P_%endringer'!P138)</f>
        <v>1.4076924216754998</v>
      </c>
      <c r="Q36" s="105">
        <f>IF('P_%endringer'!Q138=0," ",'P_%endringer'!Q138)</f>
        <v>1.5354915023489897</v>
      </c>
      <c r="R36" s="105">
        <f>IF('P_%endringer'!R138=0," ",'P_%endringer'!R138)</f>
        <v>1.6626596405359373</v>
      </c>
      <c r="S36" s="105">
        <f>IF('P_%endringer'!S138=0," ",'P_%endringer'!S138)</f>
        <v>1.8124576102773842</v>
      </c>
      <c r="T36" s="105">
        <f>IF('P_%endringer'!T138=0," ",'P_%endringer'!T138)</f>
        <v>1.9274515299508819</v>
      </c>
      <c r="U36" s="105">
        <f>IF('P_%endringer'!U138=0," ",'P_%endringer'!U138)</f>
        <v>2.0090230849796988</v>
      </c>
      <c r="V36" s="105">
        <f>IF('P_%endringer'!V138=0," ",'P_%endringer'!V138)</f>
        <v>1.9652406598373005</v>
      </c>
      <c r="W36" s="105">
        <f>IF('P_%endringer'!W138=0," ",'P_%endringer'!W138)</f>
        <v>2.1325199710104803</v>
      </c>
      <c r="X36" s="105">
        <f>IF('P_%endringer'!X138=0," ",'P_%endringer'!X138)</f>
        <v>2.217387529534895</v>
      </c>
      <c r="Y36" s="105">
        <f>IF('P_%endringer'!Y138=0," ",'P_%endringer'!Y138)</f>
        <v>2.1911001923656337</v>
      </c>
      <c r="Z36" s="105">
        <f>IF('P_%endringer'!Z138=0," ",'P_%endringer'!Z138)</f>
        <v>2.25248013827881</v>
      </c>
      <c r="AA36" s="105">
        <f>IF('P_%endringer'!AA138=0," ",'P_%endringer'!AA138)</f>
        <v>2.4018993514216396</v>
      </c>
      <c r="AB36" s="105">
        <f>IF('P_%endringer'!AB138=0," ",'P_%endringer'!AB138)</f>
        <v>2.8117865914340756</v>
      </c>
      <c r="AC36" s="105">
        <f>IF('P_%endringer'!AC138=0," ",'P_%endringer'!AC138)</f>
        <v>2.8169124293284655</v>
      </c>
      <c r="AD36" s="105">
        <f>IF('P_%endringer'!AD138=0," ",'P_%endringer'!AD138)</f>
        <v>3.0194764047905998</v>
      </c>
      <c r="AE36" s="26" t="str">
        <f>IF('P_%endringer'!AE138=0," ",'P_%endringer'!AE138)</f>
        <v xml:space="preserve"> </v>
      </c>
    </row>
    <row r="37" spans="2:31" ht="15" customHeight="1" x14ac:dyDescent="0.2">
      <c r="B37" s="34" t="str">
        <f>IF('P_%endringer'!B139=0," ",'P_%endringer'!B139)</f>
        <v>Værnesregionen</v>
      </c>
      <c r="C37" s="34" t="str">
        <f>IF('P_%endringer'!C139=0," ",'P_%endringer'!C139)</f>
        <v>Frosta</v>
      </c>
      <c r="D37" s="105">
        <f>IF('P_%endringer'!D139=0," ",'P_%endringer'!D139)</f>
        <v>1</v>
      </c>
      <c r="E37" s="105">
        <f>IF('P_%endringer'!E139=0," ",'P_%endringer'!E139)</f>
        <v>1.03125</v>
      </c>
      <c r="F37" s="105">
        <f>IF('P_%endringer'!F139=0," ",'P_%endringer'!F139)</f>
        <v>1.0287328342798141</v>
      </c>
      <c r="G37" s="105">
        <f>IF('P_%endringer'!G139=0," ",'P_%endringer'!G139)</f>
        <v>1.0310008389261744</v>
      </c>
      <c r="H37" s="105">
        <f>IF('P_%endringer'!H139=0," ",'P_%endringer'!H139)</f>
        <v>1.0567848610542432</v>
      </c>
      <c r="I37" s="105">
        <f>IF('P_%endringer'!I139=0," ",'P_%endringer'!I139)</f>
        <v>1.0155622833542297</v>
      </c>
      <c r="J37" s="105">
        <f>IF('P_%endringer'!J139=0," ",'P_%endringer'!J139)</f>
        <v>1.1072619308208569</v>
      </c>
      <c r="K37" s="105">
        <f>IF('P_%endringer'!K139=0," ",'P_%endringer'!K139)</f>
        <v>1.1759958250095397</v>
      </c>
      <c r="L37" s="105">
        <f>IF('P_%endringer'!L139=0," ",'P_%endringer'!L139)</f>
        <v>1.4026824715376462</v>
      </c>
      <c r="M37" s="105">
        <f>IF('P_%endringer'!M139=0," ",'P_%endringer'!M139)</f>
        <v>1.5105833763551886</v>
      </c>
      <c r="N37" s="105">
        <f>IF('P_%endringer'!N139=0," ",'P_%endringer'!N139)</f>
        <v>1.5493334143156487</v>
      </c>
      <c r="O37" s="105">
        <f>IF('P_%endringer'!O139=0," ",'P_%endringer'!O139)</f>
        <v>1.6285037504934861</v>
      </c>
      <c r="P37" s="105">
        <f>IF('P_%endringer'!P139=0," ",'P_%endringer'!P139)</f>
        <v>1.7979349509550853</v>
      </c>
      <c r="Q37" s="105">
        <f>IF('P_%endringer'!Q139=0," ",'P_%endringer'!Q139)</f>
        <v>2.4532782653588021</v>
      </c>
      <c r="R37" s="105">
        <f>IF('P_%endringer'!R139=0," ",'P_%endringer'!R139)</f>
        <v>2.4839442436757877</v>
      </c>
      <c r="S37" s="105">
        <f>IF('P_%endringer'!S139=0," ",'P_%endringer'!S139)</f>
        <v>2.6893324728962313</v>
      </c>
      <c r="T37" s="105">
        <f>IF('P_%endringer'!T139=0," ",'P_%endringer'!T139)</f>
        <v>2.7612139046635691</v>
      </c>
      <c r="U37" s="105">
        <f>IF('P_%endringer'!U139=0," ",'P_%endringer'!U139)</f>
        <v>2.788650490449148</v>
      </c>
      <c r="V37" s="105">
        <f>IF('P_%endringer'!V139=0," ",'P_%endringer'!V139)</f>
        <v>2.5875498193082089</v>
      </c>
      <c r="W37" s="105">
        <f>IF('P_%endringer'!W139=0," ",'P_%endringer'!W139)</f>
        <v>2.6235955945620377</v>
      </c>
      <c r="X37" s="105">
        <f>IF('P_%endringer'!X139=0," ",'P_%endringer'!X139)</f>
        <v>2.5845559112028913</v>
      </c>
      <c r="Y37" s="105">
        <f>IF('P_%endringer'!Y139=0," ",'P_%endringer'!Y139)</f>
        <v>2.7180892101187402</v>
      </c>
      <c r="Z37" s="105">
        <f>IF('P_%endringer'!Z139=0," ",'P_%endringer'!Z139)</f>
        <v>2.7919379969024263</v>
      </c>
      <c r="AA37" s="105">
        <f>IF('P_%endringer'!AA139=0," ",'P_%endringer'!AA139)</f>
        <v>2.9634259808982968</v>
      </c>
      <c r="AB37" s="105">
        <f>IF('P_%endringer'!AB139=0," ",'P_%endringer'!AB139)</f>
        <v>2.6783409912235414</v>
      </c>
      <c r="AC37" s="105">
        <f>IF('P_%endringer'!AC139=0," ",'P_%endringer'!AC139)</f>
        <v>3.0056674533520171</v>
      </c>
      <c r="AD37" s="105">
        <f>IF('P_%endringer'!AD139=0," ",'P_%endringer'!AD139)</f>
        <v>3.0486558005752635</v>
      </c>
      <c r="AE37" s="26" t="str">
        <f>IF('P_%endringer'!AE139=0," ",'P_%endringer'!AE139)</f>
        <v xml:space="preserve"> </v>
      </c>
    </row>
    <row r="38" spans="2:31" ht="15" customHeight="1" x14ac:dyDescent="0.2">
      <c r="B38" s="34" t="str">
        <f>IF('P_%endringer'!B140=0," ",'P_%endringer'!B140)</f>
        <v xml:space="preserve"> </v>
      </c>
      <c r="C38" s="34" t="str">
        <f>IF('P_%endringer'!C140=0," ",'P_%endringer'!C140)</f>
        <v>Malvik</v>
      </c>
      <c r="D38" s="105">
        <f>IF('P_%endringer'!D140=0," ",'P_%endringer'!D140)</f>
        <v>1</v>
      </c>
      <c r="E38" s="105">
        <f>IF('P_%endringer'!E140=0," ",'P_%endringer'!E140)</f>
        <v>0.98646034816247585</v>
      </c>
      <c r="F38" s="105">
        <f>IF('P_%endringer'!F140=0," ",'P_%endringer'!F140)</f>
        <v>0.95322001934235978</v>
      </c>
      <c r="G38" s="105">
        <f>IF('P_%endringer'!G140=0," ",'P_%endringer'!G140)</f>
        <v>1.0240647969052223</v>
      </c>
      <c r="H38" s="105">
        <f>IF('P_%endringer'!H140=0," ",'P_%endringer'!H140)</f>
        <v>1.0062268471953577</v>
      </c>
      <c r="I38" s="105">
        <f>IF('P_%endringer'!I140=0," ",'P_%endringer'!I140)</f>
        <v>1.0337724049000645</v>
      </c>
      <c r="J38" s="105">
        <f>IF('P_%endringer'!J140=0," ",'P_%endringer'!J140)</f>
        <v>1.0766521276595744</v>
      </c>
      <c r="K38" s="105">
        <f>IF('P_%endringer'!K140=0," ",'P_%endringer'!K140)</f>
        <v>1.196585259085819</v>
      </c>
      <c r="L38" s="105">
        <f>IF('P_%endringer'!L140=0," ",'P_%endringer'!L140)</f>
        <v>1.2894415746956422</v>
      </c>
      <c r="M38" s="105">
        <f>IF('P_%endringer'!M140=0," ",'P_%endringer'!M140)</f>
        <v>1.3491864831038798</v>
      </c>
      <c r="N38" s="105">
        <f>IF('P_%endringer'!N140=0," ",'P_%endringer'!N140)</f>
        <v>1.367504835589942</v>
      </c>
      <c r="O38" s="105">
        <f>IF('P_%endringer'!O140=0," ",'P_%endringer'!O140)</f>
        <v>1.3770622368870178</v>
      </c>
      <c r="P38" s="105">
        <f>IF('P_%endringer'!P140=0," ",'P_%endringer'!P140)</f>
        <v>1.5116623051541698</v>
      </c>
      <c r="Q38" s="105">
        <f>IF('P_%endringer'!Q140=0," ",'P_%endringer'!Q140)</f>
        <v>1.3818409375355558</v>
      </c>
      <c r="R38" s="105">
        <f>IF('P_%endringer'!R140=0," ",'P_%endringer'!R140)</f>
        <v>1.4234687298517086</v>
      </c>
      <c r="S38" s="105">
        <f>IF('P_%endringer'!S140=0," ",'P_%endringer'!S140)</f>
        <v>1.7986242746615086</v>
      </c>
      <c r="T38" s="105">
        <f>IF('P_%endringer'!T140=0," ",'P_%endringer'!T140)</f>
        <v>1.6413547091206664</v>
      </c>
      <c r="U38" s="105">
        <f>IF('P_%endringer'!U140=0," ",'P_%endringer'!U140)</f>
        <v>1.9909854932301743</v>
      </c>
      <c r="V38" s="105">
        <f>IF('P_%endringer'!V140=0," ",'P_%endringer'!V140)</f>
        <v>2.0043107672469374</v>
      </c>
      <c r="W38" s="105">
        <f>IF('P_%endringer'!W140=0," ",'P_%endringer'!W140)</f>
        <v>1.9808014184397162</v>
      </c>
      <c r="X38" s="105">
        <f>IF('P_%endringer'!X140=0," ",'P_%endringer'!X140)</f>
        <v>2.3083481624758218</v>
      </c>
      <c r="Y38" s="105">
        <f>IF('P_%endringer'!Y140=0," ",'P_%endringer'!Y140)</f>
        <v>2.3686500791278351</v>
      </c>
      <c r="Z38" s="105">
        <f>IF('P_%endringer'!Z140=0," ",'P_%endringer'!Z140)</f>
        <v>2.4990061543871986</v>
      </c>
      <c r="AA38" s="105">
        <f>IF('P_%endringer'!AA140=0," ",'P_%endringer'!AA140)</f>
        <v>2.5427367680675221</v>
      </c>
      <c r="AB38" s="105">
        <f>IF('P_%endringer'!AB140=0," ",'P_%endringer'!AB140)</f>
        <v>2.5127878787878783</v>
      </c>
      <c r="AC38" s="105">
        <f>IF('P_%endringer'!AC140=0," ",'P_%endringer'!AC140)</f>
        <v>2.9202653420080886</v>
      </c>
      <c r="AD38" s="105">
        <f>IF('P_%endringer'!AD140=0," ",'P_%endringer'!AD140)</f>
        <v>3.0469521716194827</v>
      </c>
      <c r="AE38" s="26" t="str">
        <f>IF('P_%endringer'!AE140=0," ",'P_%endringer'!AE140)</f>
        <v xml:space="preserve"> </v>
      </c>
    </row>
    <row r="39" spans="2:31" ht="15" customHeight="1" x14ac:dyDescent="0.2">
      <c r="B39" s="34" t="str">
        <f>IF('P_%endringer'!B141=0," ",'P_%endringer'!B141)</f>
        <v xml:space="preserve"> </v>
      </c>
      <c r="C39" s="34" t="str">
        <f>IF('P_%endringer'!C141=0," ",'P_%endringer'!C141)</f>
        <v>Meråker</v>
      </c>
      <c r="D39" s="105">
        <f>IF('P_%endringer'!D141=0," ",'P_%endringer'!D141)</f>
        <v>1</v>
      </c>
      <c r="E39" s="105">
        <f>IF('P_%endringer'!E141=0," ",'P_%endringer'!E141)</f>
        <v>0.96395770625916488</v>
      </c>
      <c r="F39" s="105">
        <f>IF('P_%endringer'!F141=0," ",'P_%endringer'!F141)</f>
        <v>0.9858562938951918</v>
      </c>
      <c r="G39" s="105">
        <f>IF('P_%endringer'!G141=0," ",'P_%endringer'!G141)</f>
        <v>1.0512179902755268</v>
      </c>
      <c r="H39" s="105">
        <f>IF('P_%endringer'!H141=0," ",'P_%endringer'!H141)</f>
        <v>0.97187358184764983</v>
      </c>
      <c r="I39" s="105">
        <f>IF('P_%endringer'!I141=0," ",'P_%endringer'!I141)</f>
        <v>0.93161648042309986</v>
      </c>
      <c r="J39" s="105">
        <f>IF('P_%endringer'!J141=0," ",'P_%endringer'!J141)</f>
        <v>1.1686947595894108</v>
      </c>
      <c r="K39" s="105">
        <f>IF('P_%endringer'!K141=0," ",'P_%endringer'!K141)</f>
        <v>1.1897093462992976</v>
      </c>
      <c r="L39" s="105">
        <f>IF('P_%endringer'!L141=0," ",'P_%endringer'!L141)</f>
        <v>1.1872868719611021</v>
      </c>
      <c r="M39" s="105">
        <f>IF('P_%endringer'!M141=0," ",'P_%endringer'!M141)</f>
        <v>1.2827043297059504</v>
      </c>
      <c r="N39" s="105">
        <f>IF('P_%endringer'!N141=0," ",'P_%endringer'!N141)</f>
        <v>1.1561318206374931</v>
      </c>
      <c r="O39" s="105">
        <f>IF('P_%endringer'!O141=0," ",'P_%endringer'!O141)</f>
        <v>1.4764991896272284</v>
      </c>
      <c r="P39" s="105">
        <f>IF('P_%endringer'!P141=0," ",'P_%endringer'!P141)</f>
        <v>2.0722389442000462</v>
      </c>
      <c r="Q39" s="105">
        <f>IF('P_%endringer'!Q141=0," ",'P_%endringer'!Q141)</f>
        <v>2.3987034035656403</v>
      </c>
      <c r="R39" s="105">
        <f>IF('P_%endringer'!R141=0," ",'P_%endringer'!R141)</f>
        <v>3.6358725013506215</v>
      </c>
      <c r="S39" s="105">
        <f>IF('P_%endringer'!S141=0," ",'P_%endringer'!S141)</f>
        <v>3.6360075634792004</v>
      </c>
      <c r="T39" s="105">
        <f>IF('P_%endringer'!T141=0," ",'P_%endringer'!T141)</f>
        <v>3.3537763371150726</v>
      </c>
      <c r="U39" s="105">
        <f>IF('P_%endringer'!U141=0," ",'P_%endringer'!U141)</f>
        <v>3.6052079956780116</v>
      </c>
      <c r="V39" s="105">
        <f>IF('P_%endringer'!V141=0," ",'P_%endringer'!V141)</f>
        <v>3.3663425175580768</v>
      </c>
      <c r="W39" s="105">
        <f>IF('P_%endringer'!W141=0," ",'P_%endringer'!W141)</f>
        <v>3.081080497028633</v>
      </c>
      <c r="X39" s="105">
        <f>IF('P_%endringer'!X141=0," ",'P_%endringer'!X141)</f>
        <v>5.0170907617504055</v>
      </c>
      <c r="Y39" s="105">
        <f>IF('P_%endringer'!Y141=0," ",'P_%endringer'!Y141)</f>
        <v>4.9064991896272279</v>
      </c>
      <c r="Z39" s="105">
        <f>IF('P_%endringer'!Z141=0," ",'P_%endringer'!Z141)</f>
        <v>5.2992139384116692</v>
      </c>
      <c r="AA39" s="105">
        <f>IF('P_%endringer'!AA141=0," ",'P_%endringer'!AA141)</f>
        <v>5.3200405186385735</v>
      </c>
      <c r="AB39" s="105">
        <f>IF('P_%endringer'!AB141=0," ",'P_%endringer'!AB141)</f>
        <v>4.7709562398703405</v>
      </c>
      <c r="AC39" s="105">
        <f>IF('P_%endringer'!AC141=0," ",'P_%endringer'!AC141)</f>
        <v>4.2965559157212319</v>
      </c>
      <c r="AD39" s="105">
        <f>IF('P_%endringer'!AD141=0," ",'P_%endringer'!AD141)</f>
        <v>4.5582333873581842</v>
      </c>
      <c r="AE39" s="26" t="str">
        <f>IF('P_%endringer'!AE141=0," ",'P_%endringer'!AE141)</f>
        <v xml:space="preserve"> </v>
      </c>
    </row>
    <row r="40" spans="2:31" ht="15" customHeight="1" x14ac:dyDescent="0.2">
      <c r="B40" s="34" t="str">
        <f>IF('P_%endringer'!B142=0," ",'P_%endringer'!B142)</f>
        <v xml:space="preserve"> </v>
      </c>
      <c r="C40" s="34" t="str">
        <f>IF('P_%endringer'!C142=0," ",'P_%endringer'!C142)</f>
        <v>Selbu</v>
      </c>
      <c r="D40" s="105">
        <f>IF('P_%endringer'!D142=0," ",'P_%endringer'!D142)</f>
        <v>1</v>
      </c>
      <c r="E40" s="105">
        <f>IF('P_%endringer'!E142=0," ",'P_%endringer'!E142)</f>
        <v>0.97002983455383784</v>
      </c>
      <c r="F40" s="105">
        <f>IF('P_%endringer'!F142=0," ",'P_%endringer'!F142)</f>
        <v>0.98832938268572412</v>
      </c>
      <c r="G40" s="105">
        <f>IF('P_%endringer'!G142=0," ",'P_%endringer'!G142)</f>
        <v>1.0088497527696063</v>
      </c>
      <c r="H40" s="105">
        <f>IF('P_%endringer'!H142=0," ",'P_%endringer'!H142)</f>
        <v>1.0238776145120376</v>
      </c>
      <c r="I40" s="105">
        <f>IF('P_%endringer'!I142=0," ",'P_%endringer'!I142)</f>
        <v>1.0767995321399513</v>
      </c>
      <c r="J40" s="105">
        <f>IF('P_%endringer'!J142=0," ",'P_%endringer'!J142)</f>
        <v>1.0776117583920504</v>
      </c>
      <c r="K40" s="105">
        <f>IF('P_%endringer'!K142=0," ",'P_%endringer'!K142)</f>
        <v>1.1294500141706512</v>
      </c>
      <c r="L40" s="105">
        <f>IF('P_%endringer'!L142=0," ",'P_%endringer'!L142)</f>
        <v>1.2190930550902217</v>
      </c>
      <c r="M40" s="105">
        <f>IF('P_%endringer'!M142=0," ",'P_%endringer'!M142)</f>
        <v>1.2438558138166989</v>
      </c>
      <c r="N40" s="105">
        <f>IF('P_%endringer'!N142=0," ",'P_%endringer'!N142)</f>
        <v>1.3591537835638732</v>
      </c>
      <c r="O40" s="105">
        <f>IF('P_%endringer'!O142=0," ",'P_%endringer'!O142)</f>
        <v>1.5784948325905057</v>
      </c>
      <c r="P40" s="105">
        <f>IF('P_%endringer'!P142=0," ",'P_%endringer'!P142)</f>
        <v>1.7408524754334356</v>
      </c>
      <c r="Q40" s="105">
        <f>IF('P_%endringer'!Q142=0," ",'P_%endringer'!Q142)</f>
        <v>1.823553735544025</v>
      </c>
      <c r="R40" s="105">
        <f>IF('P_%endringer'!R142=0," ",'P_%endringer'!R142)</f>
        <v>1.9593756934684521</v>
      </c>
      <c r="S40" s="105">
        <f>IF('P_%endringer'!S142=0," ",'P_%endringer'!S142)</f>
        <v>2.1997379658258747</v>
      </c>
      <c r="T40" s="105">
        <f>IF('P_%endringer'!T142=0," ",'P_%endringer'!T142)</f>
        <v>2.2021050132013751</v>
      </c>
      <c r="U40" s="105">
        <f>IF('P_%endringer'!U142=0," ",'P_%endringer'!U142)</f>
        <v>2.3356025971006793</v>
      </c>
      <c r="V40" s="105">
        <f>IF('P_%endringer'!V142=0," ",'P_%endringer'!V142)</f>
        <v>2.4463632221318146</v>
      </c>
      <c r="W40" s="105">
        <f>IF('P_%endringer'!W142=0," ",'P_%endringer'!W142)</f>
        <v>2.5859535640622933</v>
      </c>
      <c r="X40" s="105">
        <f>IF('P_%endringer'!X142=0," ",'P_%endringer'!X142)</f>
        <v>2.6460923041989139</v>
      </c>
      <c r="Y40" s="105">
        <f>IF('P_%endringer'!Y142=0," ",'P_%endringer'!Y142)</f>
        <v>2.9505394222945487</v>
      </c>
      <c r="Z40" s="105">
        <f>IF('P_%endringer'!Z142=0," ",'P_%endringer'!Z142)</f>
        <v>3.0787518307567128</v>
      </c>
      <c r="AA40" s="105">
        <f>IF('P_%endringer'!AA142=0," ",'P_%endringer'!AA142)</f>
        <v>3.208261635475997</v>
      </c>
      <c r="AB40" s="105">
        <f>IF('P_%endringer'!AB142=0," ",'P_%endringer'!AB142)</f>
        <v>3.8378028047671471</v>
      </c>
      <c r="AC40" s="105">
        <f>IF('P_%endringer'!AC142=0," ",'P_%endringer'!AC142)</f>
        <v>3.9440892164839902</v>
      </c>
      <c r="AD40" s="105">
        <f>IF('P_%endringer'!AD142=0," ",'P_%endringer'!AD142)</f>
        <v>4.108597085583253</v>
      </c>
      <c r="AE40" s="26" t="str">
        <f>IF('P_%endringer'!AE142=0," ",'P_%endringer'!AE142)</f>
        <v xml:space="preserve"> </v>
      </c>
    </row>
    <row r="41" spans="2:31" ht="15" customHeight="1" x14ac:dyDescent="0.2">
      <c r="B41" s="34" t="str">
        <f>IF('P_%endringer'!B143=0," ",'P_%endringer'!B143)</f>
        <v xml:space="preserve"> </v>
      </c>
      <c r="C41" s="34" t="str">
        <f>IF('P_%endringer'!C143=0," ",'P_%endringer'!C143)</f>
        <v>Stjørdal</v>
      </c>
      <c r="D41" s="105">
        <f>IF('P_%endringer'!D143=0," ",'P_%endringer'!D143)</f>
        <v>1</v>
      </c>
      <c r="E41" s="105">
        <f>IF('P_%endringer'!E143=0," ",'P_%endringer'!E143)</f>
        <v>0.98126058505343694</v>
      </c>
      <c r="F41" s="105">
        <f>IF('P_%endringer'!F143=0," ",'P_%endringer'!F143)</f>
        <v>1.0129201205831631</v>
      </c>
      <c r="G41" s="105">
        <f>IF('P_%endringer'!G143=0," ",'P_%endringer'!G143)</f>
        <v>1.0091191353048314</v>
      </c>
      <c r="H41" s="105">
        <f>IF('P_%endringer'!H143=0," ",'P_%endringer'!H143)</f>
        <v>1.0322740273963624</v>
      </c>
      <c r="I41" s="105">
        <f>IF('P_%endringer'!I143=0," ",'P_%endringer'!I143)</f>
        <v>0.98220335558355243</v>
      </c>
      <c r="J41" s="105">
        <f>IF('P_%endringer'!J143=0," ",'P_%endringer'!J143)</f>
        <v>1.0546802227063665</v>
      </c>
      <c r="K41" s="105">
        <f>IF('P_%endringer'!K143=0," ",'P_%endringer'!K143)</f>
        <v>1.1205779673853913</v>
      </c>
      <c r="L41" s="105">
        <f>IF('P_%endringer'!L143=0," ",'P_%endringer'!L143)</f>
        <v>1.1752572061485262</v>
      </c>
      <c r="M41" s="105">
        <f>IF('P_%endringer'!M143=0," ",'P_%endringer'!M143)</f>
        <v>1.2427047032444551</v>
      </c>
      <c r="N41" s="105">
        <f>IF('P_%endringer'!N143=0," ",'P_%endringer'!N143)</f>
        <v>1.2589958667639192</v>
      </c>
      <c r="O41" s="105">
        <f>IF('P_%endringer'!O143=0," ",'P_%endringer'!O143)</f>
        <v>1.282405702277011</v>
      </c>
      <c r="P41" s="105">
        <f>IF('P_%endringer'!P143=0," ",'P_%endringer'!P143)</f>
        <v>1.5932438726459446</v>
      </c>
      <c r="Q41" s="105">
        <f>IF('P_%endringer'!Q143=0," ",'P_%endringer'!Q143)</f>
        <v>1.7090568629207348</v>
      </c>
      <c r="R41" s="105">
        <f>IF('P_%endringer'!R143=0," ",'P_%endringer'!R143)</f>
        <v>1.7404362787294951</v>
      </c>
      <c r="S41" s="105">
        <f>IF('P_%endringer'!S143=0," ",'P_%endringer'!S143)</f>
        <v>1.8159479158224601</v>
      </c>
      <c r="T41" s="105">
        <f>IF('P_%endringer'!T143=0," ",'P_%endringer'!T143)</f>
        <v>1.778895998235045</v>
      </c>
      <c r="U41" s="105">
        <f>IF('P_%endringer'!U143=0," ",'P_%endringer'!U143)</f>
        <v>1.8394160790987923</v>
      </c>
      <c r="V41" s="105">
        <f>IF('P_%endringer'!V143=0," ",'P_%endringer'!V143)</f>
        <v>1.7043710774485519</v>
      </c>
      <c r="W41" s="105">
        <f>IF('P_%endringer'!W143=0," ",'P_%endringer'!W143)</f>
        <v>1.9342034200502469</v>
      </c>
      <c r="X41" s="105">
        <f>IF('P_%endringer'!X143=0," ",'P_%endringer'!X143)</f>
        <v>2.137538676188524</v>
      </c>
      <c r="Y41" s="105">
        <f>IF('P_%endringer'!Y143=0," ",'P_%endringer'!Y143)</f>
        <v>2.2171672677418486</v>
      </c>
      <c r="Z41" s="105">
        <f>IF('P_%endringer'!Z143=0," ",'P_%endringer'!Z143)</f>
        <v>2.1361684302512005</v>
      </c>
      <c r="AA41" s="105">
        <f>IF('P_%endringer'!AA143=0," ",'P_%endringer'!AA143)</f>
        <v>2.2439289829751381</v>
      </c>
      <c r="AB41" s="105">
        <f>IF('P_%endringer'!AB143=0," ",'P_%endringer'!AB143)</f>
        <v>2.4204658566438289</v>
      </c>
      <c r="AC41" s="105">
        <f>IF('P_%endringer'!AC143=0," ",'P_%endringer'!AC143)</f>
        <v>2.6106973732789438</v>
      </c>
      <c r="AD41" s="105">
        <f>IF('P_%endringer'!AD143=0," ",'P_%endringer'!AD143)</f>
        <v>2.7378227084852904</v>
      </c>
      <c r="AE41" s="26" t="str">
        <f>IF('P_%endringer'!AE143=0," ",'P_%endringer'!AE143)</f>
        <v xml:space="preserve"> </v>
      </c>
    </row>
    <row r="42" spans="2:31" ht="15" customHeight="1" x14ac:dyDescent="0.2">
      <c r="B42" s="34" t="str">
        <f>IF('P_%endringer'!B144=0," ",'P_%endringer'!B144)</f>
        <v xml:space="preserve"> </v>
      </c>
      <c r="C42" s="34" t="str">
        <f>IF('P_%endringer'!C144=0," ",'P_%endringer'!C144)</f>
        <v>Tydal</v>
      </c>
      <c r="D42" s="105">
        <f>IF('P_%endringer'!D144=0," ",'P_%endringer'!D144)</f>
        <v>1</v>
      </c>
      <c r="E42" s="105">
        <f>IF('P_%endringer'!E144=0," ",'P_%endringer'!E144)</f>
        <v>1.0413615265600826</v>
      </c>
      <c r="F42" s="105">
        <f>IF('P_%endringer'!F144=0," ",'P_%endringer'!F144)</f>
        <v>1.0441995530342101</v>
      </c>
      <c r="G42" s="105">
        <f>IF('P_%endringer'!G144=0," ",'P_%endringer'!G144)</f>
        <v>1.0399323362558019</v>
      </c>
      <c r="H42" s="105">
        <f>IF('P_%endringer'!H144=0," ",'P_%endringer'!H144)</f>
        <v>1.0967194607956463</v>
      </c>
      <c r="I42" s="105">
        <f>IF('P_%endringer'!I144=0," ",'P_%endringer'!I144)</f>
        <v>1.0766206540876029</v>
      </c>
      <c r="J42" s="105">
        <f>IF('P_%endringer'!J144=0," ",'P_%endringer'!J144)</f>
        <v>1.1101457304943638</v>
      </c>
      <c r="K42" s="105">
        <f>IF('P_%endringer'!K144=0," ",'P_%endringer'!K144)</f>
        <v>1.1713908494805865</v>
      </c>
      <c r="L42" s="105">
        <f>IF('P_%endringer'!L144=0," ",'P_%endringer'!L144)</f>
        <v>1.2214514108892653</v>
      </c>
      <c r="M42" s="105">
        <f>IF('P_%endringer'!M144=0," ",'P_%endringer'!M144)</f>
        <v>1.2910699408894355</v>
      </c>
      <c r="N42" s="105">
        <f>IF('P_%endringer'!N144=0," ",'P_%endringer'!N144)</f>
        <v>1.2719805932802324</v>
      </c>
      <c r="O42" s="105">
        <f>IF('P_%endringer'!O144=0," ",'P_%endringer'!O144)</f>
        <v>1.4364792848547363</v>
      </c>
      <c r="P42" s="105">
        <f>IF('P_%endringer'!P144=0," ",'P_%endringer'!P144)</f>
        <v>1.6967017854073037</v>
      </c>
      <c r="Q42" s="105">
        <f>IF('P_%endringer'!Q144=0," ",'P_%endringer'!Q144)</f>
        <v>1.6919865419091824</v>
      </c>
      <c r="R42" s="105">
        <f>IF('P_%endringer'!R144=0," ",'P_%endringer'!R144)</f>
        <v>1.8832158615552117</v>
      </c>
      <c r="S42" s="105">
        <f>IF('P_%endringer'!S144=0," ",'P_%endringer'!S144)</f>
        <v>1.8865697094722365</v>
      </c>
      <c r="T42" s="105">
        <f>IF('P_%endringer'!T144=0," ",'P_%endringer'!T144)</f>
        <v>1.773121033631009</v>
      </c>
      <c r="U42" s="105">
        <f>IF('P_%endringer'!U144=0," ",'P_%endringer'!U144)</f>
        <v>2.0920542426356827</v>
      </c>
      <c r="V42" s="105">
        <f>IF('P_%endringer'!V144=0," ",'P_%endringer'!V144)</f>
        <v>2.2321939143888603</v>
      </c>
      <c r="W42" s="105">
        <f>IF('P_%endringer'!W144=0," ",'P_%endringer'!W144)</f>
        <v>2.2694463812962007</v>
      </c>
      <c r="X42" s="105">
        <f>IF('P_%endringer'!X144=0," ",'P_%endringer'!X144)</f>
        <v>2.3665268007564038</v>
      </c>
      <c r="Y42" s="105">
        <f>IF('P_%endringer'!Y144=0," ",'P_%endringer'!Y144)</f>
        <v>2.4485869692281246</v>
      </c>
      <c r="Z42" s="105">
        <f>IF('P_%endringer'!Z144=0," ",'P_%endringer'!Z144)</f>
        <v>2.5355530342100741</v>
      </c>
      <c r="AA42" s="105">
        <f>IF('P_%endringer'!AA144=0," ",'P_%endringer'!AA144)</f>
        <v>2.6048266411257641</v>
      </c>
      <c r="AB42" s="105">
        <f>IF('P_%endringer'!AB144=0," ",'P_%endringer'!AB144)</f>
        <v>3.15944618558337</v>
      </c>
      <c r="AC42" s="105">
        <f>IF('P_%endringer'!AC144=0," ",'P_%endringer'!AC144)</f>
        <v>3.3864104415440162</v>
      </c>
      <c r="AD42" s="105">
        <f>IF('P_%endringer'!AD144=0," ",'P_%endringer'!AD144)</f>
        <v>3.8913900636066701</v>
      </c>
      <c r="AE42" s="26" t="str">
        <f>IF('P_%endringer'!AE144=0," ",'P_%endringer'!AE144)</f>
        <v xml:space="preserve"> </v>
      </c>
    </row>
    <row r="43" spans="2:31" ht="15" customHeight="1" x14ac:dyDescent="0.2">
      <c r="B43" s="34" t="str">
        <f>IF('P_%endringer'!B145=0," ",'P_%endringer'!B145)</f>
        <v>Alle kommuner</v>
      </c>
      <c r="C43" s="34" t="str">
        <f>IF('P_%endringer'!C145=0," ",'P_%endringer'!C145)</f>
        <v xml:space="preserve"> </v>
      </c>
      <c r="D43" s="105">
        <f>IF('P_%endringer'!D145=0," ",'P_%endringer'!D145)</f>
        <v>1</v>
      </c>
      <c r="E43" s="105">
        <f>IF('P_%endringer'!E145=0," ",'P_%endringer'!E145)</f>
        <v>0.99129421179569244</v>
      </c>
      <c r="F43" s="105">
        <f>IF('P_%endringer'!F145=0," ",'P_%endringer'!F145)</f>
        <v>1.0075959079482564</v>
      </c>
      <c r="G43" s="105">
        <f>IF('P_%endringer'!G145=0," ",'P_%endringer'!G145)</f>
        <v>1.0327935930903744</v>
      </c>
      <c r="H43" s="105">
        <f>IF('P_%endringer'!H145=0," ",'P_%endringer'!H145)</f>
        <v>1.057167678792911</v>
      </c>
      <c r="I43" s="105">
        <f>IF('P_%endringer'!I145=0," ",'P_%endringer'!I145)</f>
        <v>1.0436912454597758</v>
      </c>
      <c r="J43" s="105">
        <f>IF('P_%endringer'!J145=0," ",'P_%endringer'!J145)</f>
        <v>1.1106551601071724</v>
      </c>
      <c r="K43" s="105">
        <f>IF('P_%endringer'!K145=0," ",'P_%endringer'!K145)</f>
        <v>1.1864026305123139</v>
      </c>
      <c r="L43" s="105">
        <f>IF('P_%endringer'!L145=0," ",'P_%endringer'!L145)</f>
        <v>1.2703701083656895</v>
      </c>
      <c r="M43" s="105">
        <f>IF('P_%endringer'!M145=0," ",'P_%endringer'!M145)</f>
        <v>1.3225552836856342</v>
      </c>
      <c r="N43" s="105">
        <f>IF('P_%endringer'!N145=0," ",'P_%endringer'!N145)</f>
        <v>1.373574982812904</v>
      </c>
      <c r="O43" s="105">
        <f>IF('P_%endringer'!O145=0," ",'P_%endringer'!O145)</f>
        <v>1.4717090890421864</v>
      </c>
      <c r="P43" s="105">
        <f>IF('P_%endringer'!P145=0," ",'P_%endringer'!P145)</f>
        <v>1.6380361130776804</v>
      </c>
      <c r="Q43" s="105">
        <f>IF('P_%endringer'!Q145=0," ",'P_%endringer'!Q145)</f>
        <v>1.7296047861505381</v>
      </c>
      <c r="R43" s="105">
        <f>IF('P_%endringer'!R145=0," ",'P_%endringer'!R145)</f>
        <v>1.868120971929198</v>
      </c>
      <c r="S43" s="105">
        <f>IF('P_%endringer'!S145=0," ",'P_%endringer'!S145)</f>
        <v>2.0312351088998595</v>
      </c>
      <c r="T43" s="105">
        <f>IF('P_%endringer'!T145=0," ",'P_%endringer'!T145)</f>
        <v>2.0204696494153627</v>
      </c>
      <c r="U43" s="105">
        <f>IF('P_%endringer'!U145=0," ",'P_%endringer'!U145)</f>
        <v>2.2173245431684321</v>
      </c>
      <c r="V43" s="105">
        <f>IF('P_%endringer'!V145=0," ",'P_%endringer'!V145)</f>
        <v>2.3026654738291841</v>
      </c>
      <c r="W43" s="105">
        <f>IF('P_%endringer'!W145=0," ",'P_%endringer'!W145)</f>
        <v>2.3947643950890334</v>
      </c>
      <c r="X43" s="105">
        <f>IF('P_%endringer'!X145=0," ",'P_%endringer'!X145)</f>
        <v>2.6272507390576698</v>
      </c>
      <c r="Y43" s="105">
        <f>IF('P_%endringer'!Y145=0," ",'P_%endringer'!Y145)</f>
        <v>2.7147340461102512</v>
      </c>
      <c r="Z43" s="105">
        <f>IF('P_%endringer'!Z145=0," ",'P_%endringer'!Z145)</f>
        <v>2.7567798555305965</v>
      </c>
      <c r="AA43" s="105">
        <f>IF('P_%endringer'!AA145=0," ",'P_%endringer'!AA145)</f>
        <v>2.903407669064721</v>
      </c>
      <c r="AB43" s="105">
        <f>IF('P_%endringer'!AB145=0," ",'P_%endringer'!AB145)</f>
        <v>2.9761094051834123</v>
      </c>
      <c r="AC43" s="105">
        <f>IF('P_%endringer'!AC145=0," ",'P_%endringer'!AC145)</f>
        <v>3.1579197320483963</v>
      </c>
      <c r="AD43" s="105">
        <f>IF('P_%endringer'!AD145=0," ",'P_%endringer'!AD145)</f>
        <v>3.369038783355089</v>
      </c>
      <c r="AE43" s="26" t="str">
        <f>IF('P_%endringer'!AE145=0," ",'P_%endringer'!AE145)</f>
        <v xml:space="preserve"> </v>
      </c>
    </row>
    <row r="44" spans="2:31" ht="15" customHeight="1" x14ac:dyDescent="0.2">
      <c r="B44" s="25" t="str">
        <f>IF('P_%endringer'!B146=0," ",'P_%endringer'!B146)</f>
        <v xml:space="preserve"> </v>
      </c>
      <c r="C44" s="25" t="str">
        <f>IF('P_%endringer'!C146=0," ",'P_%endringer'!C146)</f>
        <v xml:space="preserve"> </v>
      </c>
      <c r="D44" s="25" t="str">
        <f>IF('P_%endringer'!D146=0," ",'P_%endringer'!D146)</f>
        <v xml:space="preserve"> </v>
      </c>
      <c r="E44" s="25" t="str">
        <f>IF('P_%endringer'!E146=0," ",'P_%endringer'!E146)</f>
        <v xml:space="preserve"> </v>
      </c>
      <c r="F44" s="25" t="str">
        <f>IF('P_%endringer'!F146=0," ",'P_%endringer'!F146)</f>
        <v xml:space="preserve"> </v>
      </c>
      <c r="G44" s="25" t="str">
        <f>IF('P_%endringer'!G146=0," ",'P_%endringer'!G146)</f>
        <v xml:space="preserve"> </v>
      </c>
      <c r="H44" s="25" t="str">
        <f>IF('P_%endringer'!H146=0," ",'P_%endringer'!H146)</f>
        <v xml:space="preserve"> </v>
      </c>
      <c r="I44" s="25" t="str">
        <f>IF('P_%endringer'!I146=0," ",'P_%endringer'!I146)</f>
        <v xml:space="preserve"> </v>
      </c>
      <c r="J44" s="25" t="str">
        <f>IF('P_%endringer'!J146=0," ",'P_%endringer'!J146)</f>
        <v xml:space="preserve"> </v>
      </c>
      <c r="K44" s="25" t="str">
        <f>IF('P_%endringer'!K146=0," ",'P_%endringer'!K146)</f>
        <v xml:space="preserve"> </v>
      </c>
      <c r="L44" s="25" t="str">
        <f>IF('P_%endringer'!L146=0," ",'P_%endringer'!L146)</f>
        <v xml:space="preserve"> </v>
      </c>
      <c r="M44" s="25" t="str">
        <f>IF('P_%endringer'!M146=0," ",'P_%endringer'!M146)</f>
        <v xml:space="preserve"> </v>
      </c>
      <c r="N44" s="25" t="str">
        <f>IF('P_%endringer'!N146=0," ",'P_%endringer'!N146)</f>
        <v xml:space="preserve"> </v>
      </c>
      <c r="O44" s="25" t="str">
        <f>IF('P_%endringer'!O146=0," ",'P_%endringer'!O146)</f>
        <v xml:space="preserve"> </v>
      </c>
      <c r="P44" s="25" t="str">
        <f>IF('P_%endringer'!P146=0," ",'P_%endringer'!P146)</f>
        <v xml:space="preserve"> </v>
      </c>
      <c r="Q44" s="25" t="str">
        <f>IF('P_%endringer'!Q146=0," ",'P_%endringer'!Q146)</f>
        <v xml:space="preserve"> </v>
      </c>
      <c r="R44" s="25" t="str">
        <f>IF('P_%endringer'!R146=0," ",'P_%endringer'!R146)</f>
        <v xml:space="preserve"> </v>
      </c>
      <c r="S44" s="25" t="str">
        <f>IF('P_%endringer'!S146=0," ",'P_%endringer'!S146)</f>
        <v xml:space="preserve"> </v>
      </c>
      <c r="T44" s="25" t="str">
        <f>IF('P_%endringer'!T146=0," ",'P_%endringer'!T146)</f>
        <v xml:space="preserve"> </v>
      </c>
      <c r="U44" s="25" t="str">
        <f>IF('P_%endringer'!U146=0," ",'P_%endringer'!U146)</f>
        <v xml:space="preserve"> </v>
      </c>
      <c r="V44" s="25" t="str">
        <f>IF('P_%endringer'!V146=0," ",'P_%endringer'!V146)</f>
        <v xml:space="preserve"> </v>
      </c>
      <c r="W44" s="25" t="str">
        <f>IF('P_%endringer'!W146=0," ",'P_%endringer'!W146)</f>
        <v xml:space="preserve"> </v>
      </c>
      <c r="X44" s="25" t="str">
        <f>IF('P_%endringer'!X146=0," ",'P_%endringer'!X146)</f>
        <v xml:space="preserve"> </v>
      </c>
      <c r="Y44" s="25" t="str">
        <f>IF('P_%endringer'!Y146=0," ",'P_%endringer'!Y146)</f>
        <v xml:space="preserve"> </v>
      </c>
      <c r="Z44" s="25" t="str">
        <f>IF('P_%endringer'!Z146=0," ",'P_%endringer'!Z146)</f>
        <v xml:space="preserve"> </v>
      </c>
      <c r="AA44" s="25" t="str">
        <f>IF('P_%endringer'!AA146=0," ",'P_%endringer'!AA146)</f>
        <v xml:space="preserve"> </v>
      </c>
      <c r="AB44" s="25" t="str">
        <f>IF('P_%endringer'!AB146=0," ",'P_%endringer'!AB146)</f>
        <v xml:space="preserve"> </v>
      </c>
      <c r="AC44" s="25" t="str">
        <f>IF('P_%endringer'!AC146=0," ",'P_%endringer'!AC146)</f>
        <v xml:space="preserve"> </v>
      </c>
      <c r="AD44" s="25" t="str">
        <f>IF('P_%endringer'!AD146=0," ",'P_%endringer'!AD146)</f>
        <v xml:space="preserve"> </v>
      </c>
      <c r="AE44" s="26" t="str">
        <f>IF('P_%endringer'!AE146=0," ",'P_%endringer'!AE146)</f>
        <v xml:space="preserve"> </v>
      </c>
    </row>
    <row r="45" spans="2:31" ht="15" customHeight="1" x14ac:dyDescent="0.2"/>
    <row r="46" spans="2:31" ht="15" customHeight="1" x14ac:dyDescent="0.2"/>
    <row r="47" spans="2:31" ht="15" customHeight="1" x14ac:dyDescent="0.2"/>
    <row r="48" spans="2:31" ht="15" customHeight="1" x14ac:dyDescent="0.2"/>
    <row r="49" ht="15" customHeight="1" x14ac:dyDescent="0.2"/>
  </sheetData>
  <conditionalFormatting sqref="D5:AD43">
    <cfRule type="colorScale" priority="1">
      <colorScale>
        <cfvo type="min"/>
        <cfvo type="num" val="1"/>
        <cfvo type="max"/>
        <color theme="5" tint="0.59999389629810485"/>
        <color theme="0"/>
        <color theme="9"/>
      </colorScale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747B7-77F6-412B-BAF1-5BA860716ECC}">
  <sheetPr>
    <tabColor theme="5" tint="0.79998168889431442"/>
  </sheetPr>
  <dimension ref="B1:AC104"/>
  <sheetViews>
    <sheetView zoomScaleNormal="100" workbookViewId="0">
      <selection activeCell="X5" sqref="X5"/>
    </sheetView>
  </sheetViews>
  <sheetFormatPr baseColWidth="10" defaultRowHeight="12" x14ac:dyDescent="0.2"/>
  <cols>
    <col min="1" max="1" width="4" customWidth="1"/>
    <col min="2" max="2" width="10.6640625" customWidth="1"/>
    <col min="3" max="9" width="9.6640625" style="36" customWidth="1"/>
    <col min="10" max="12" width="7" style="36" customWidth="1"/>
    <col min="13" max="14" width="8.33203125" style="36" customWidth="1"/>
    <col min="15" max="19" width="8.33203125" customWidth="1"/>
    <col min="20" max="21" width="7" customWidth="1"/>
    <col min="22" max="22" width="6.83203125" customWidth="1"/>
    <col min="23" max="29" width="10" customWidth="1"/>
    <col min="30" max="39" width="7" customWidth="1"/>
  </cols>
  <sheetData>
    <row r="1" spans="2:29" x14ac:dyDescent="0.2">
      <c r="B1" s="36" t="s">
        <v>114</v>
      </c>
    </row>
    <row r="2" spans="2:29" x14ac:dyDescent="0.2">
      <c r="B2" s="36" t="s">
        <v>123</v>
      </c>
    </row>
    <row r="3" spans="2:29" x14ac:dyDescent="0.2">
      <c r="B3" s="36" t="s">
        <v>124</v>
      </c>
    </row>
    <row r="4" spans="2:29" x14ac:dyDescent="0.2">
      <c r="X4" t="s">
        <v>137</v>
      </c>
    </row>
    <row r="5" spans="2:29" x14ac:dyDescent="0.2">
      <c r="B5" s="36" t="s">
        <v>115</v>
      </c>
      <c r="X5" t="s">
        <v>136</v>
      </c>
    </row>
    <row r="6" spans="2:29" x14ac:dyDescent="0.2">
      <c r="B6" s="36" t="s">
        <v>116</v>
      </c>
    </row>
    <row r="7" spans="2:29" x14ac:dyDescent="0.2">
      <c r="B7" s="36" t="s">
        <v>117</v>
      </c>
    </row>
    <row r="10" spans="2:29" x14ac:dyDescent="0.2">
      <c r="C10" s="80"/>
    </row>
    <row r="12" spans="2:29" x14ac:dyDescent="0.2">
      <c r="C12"/>
    </row>
    <row r="13" spans="2:29" s="115" customFormat="1" ht="31.5" customHeight="1" x14ac:dyDescent="0.2">
      <c r="B13" s="211" t="str">
        <f>B1</f>
        <v>Antall melkeleverandører regionvis i Trøndelag 1995 - 2021</v>
      </c>
      <c r="C13" s="211"/>
      <c r="D13" s="211"/>
      <c r="E13" s="211"/>
      <c r="F13" s="211"/>
      <c r="G13" s="211"/>
      <c r="H13" s="211"/>
      <c r="I13" s="211"/>
      <c r="J13" s="116"/>
      <c r="K13" s="116"/>
      <c r="L13" s="210" t="str">
        <f>B5</f>
        <v>Endring i antall melkeleverandører i Trøndelag regionvis 1995 - 2021 i prosent (1995 = 100 %)</v>
      </c>
      <c r="M13" s="211"/>
      <c r="N13" s="211"/>
      <c r="O13" s="211"/>
      <c r="P13" s="211"/>
      <c r="Q13" s="211"/>
      <c r="R13" s="211"/>
      <c r="S13" s="211"/>
    </row>
    <row r="14" spans="2:29" x14ac:dyDescent="0.2">
      <c r="B14" s="3" t="s">
        <v>100</v>
      </c>
      <c r="C14" s="3" t="s">
        <v>80</v>
      </c>
      <c r="K14"/>
      <c r="L14" s="3" t="s">
        <v>100</v>
      </c>
      <c r="M14" s="3" t="s">
        <v>80</v>
      </c>
      <c r="O14" s="36"/>
      <c r="P14" s="36"/>
      <c r="Q14" s="36"/>
      <c r="R14" s="36"/>
      <c r="S14" s="36"/>
      <c r="V14" s="3" t="s">
        <v>100</v>
      </c>
      <c r="W14" s="3" t="s">
        <v>80</v>
      </c>
      <c r="X14" s="36"/>
      <c r="Y14" s="36"/>
      <c r="Z14" s="36"/>
      <c r="AA14" s="36"/>
      <c r="AB14" s="36"/>
      <c r="AC14" s="36"/>
    </row>
    <row r="15" spans="2:29" s="115" customFormat="1" ht="36" x14ac:dyDescent="0.2">
      <c r="B15" s="117" t="s">
        <v>118</v>
      </c>
      <c r="C15" s="115" t="s">
        <v>106</v>
      </c>
      <c r="D15" s="115" t="s">
        <v>101</v>
      </c>
      <c r="E15" s="115" t="s">
        <v>102</v>
      </c>
      <c r="F15" s="115" t="s">
        <v>103</v>
      </c>
      <c r="G15" s="115" t="s">
        <v>1</v>
      </c>
      <c r="H15" s="115" t="s">
        <v>104</v>
      </c>
      <c r="I15" s="115" t="s">
        <v>105</v>
      </c>
      <c r="L15" s="117" t="s">
        <v>118</v>
      </c>
      <c r="M15" s="115" t="s">
        <v>106</v>
      </c>
      <c r="N15" s="115" t="s">
        <v>101</v>
      </c>
      <c r="O15" s="115" t="s">
        <v>102</v>
      </c>
      <c r="P15" s="115" t="s">
        <v>103</v>
      </c>
      <c r="Q15" s="115" t="s">
        <v>1</v>
      </c>
      <c r="R15" s="115" t="s">
        <v>104</v>
      </c>
      <c r="S15" s="115" t="s">
        <v>105</v>
      </c>
      <c r="V15" s="117" t="s">
        <v>118</v>
      </c>
      <c r="W15" s="115" t="s">
        <v>106</v>
      </c>
      <c r="X15" s="115" t="s">
        <v>101</v>
      </c>
      <c r="Y15" s="115" t="s">
        <v>102</v>
      </c>
      <c r="Z15" s="115" t="s">
        <v>103</v>
      </c>
      <c r="AA15" s="115" t="s">
        <v>1</v>
      </c>
      <c r="AB15" s="115" t="s">
        <v>104</v>
      </c>
      <c r="AC15" s="115" t="s">
        <v>105</v>
      </c>
    </row>
    <row r="16" spans="2:29" x14ac:dyDescent="0.2">
      <c r="B16" s="76">
        <v>1995</v>
      </c>
      <c r="C16" s="77">
        <v>884</v>
      </c>
      <c r="D16" s="77">
        <v>1164</v>
      </c>
      <c r="E16" s="77">
        <v>896</v>
      </c>
      <c r="F16" s="77">
        <v>880</v>
      </c>
      <c r="G16" s="77">
        <v>110</v>
      </c>
      <c r="H16" s="77">
        <v>785</v>
      </c>
      <c r="I16" s="77">
        <v>417</v>
      </c>
      <c r="J16" s="77"/>
      <c r="K16"/>
      <c r="L16" s="76">
        <v>1995</v>
      </c>
      <c r="M16" s="81">
        <v>1</v>
      </c>
      <c r="N16" s="81">
        <v>1</v>
      </c>
      <c r="O16" s="81">
        <v>1</v>
      </c>
      <c r="P16" s="81">
        <v>1</v>
      </c>
      <c r="Q16" s="81">
        <v>1</v>
      </c>
      <c r="R16" s="81">
        <v>1</v>
      </c>
      <c r="S16" s="81">
        <v>1</v>
      </c>
      <c r="V16" s="76">
        <v>1995</v>
      </c>
      <c r="W16" s="81">
        <v>0.17211838006230529</v>
      </c>
      <c r="X16" s="81">
        <v>0.22663551401869159</v>
      </c>
      <c r="Y16" s="81">
        <v>0.17445482866043613</v>
      </c>
      <c r="Z16" s="81">
        <v>0.17133956386292834</v>
      </c>
      <c r="AA16" s="81">
        <v>2.1417445482866043E-2</v>
      </c>
      <c r="AB16" s="81">
        <v>0.15284267912772587</v>
      </c>
      <c r="AC16" s="81">
        <v>8.1191588785046731E-2</v>
      </c>
    </row>
    <row r="17" spans="2:29" x14ac:dyDescent="0.2">
      <c r="B17" s="76">
        <v>1996</v>
      </c>
      <c r="C17" s="77">
        <v>877</v>
      </c>
      <c r="D17" s="77">
        <v>1161</v>
      </c>
      <c r="E17" s="77">
        <v>890</v>
      </c>
      <c r="F17" s="77">
        <v>878</v>
      </c>
      <c r="G17" s="77">
        <v>108</v>
      </c>
      <c r="H17" s="77">
        <v>775</v>
      </c>
      <c r="I17" s="77">
        <v>414</v>
      </c>
      <c r="J17" s="77"/>
      <c r="K17"/>
      <c r="L17" s="76">
        <v>1996</v>
      </c>
      <c r="M17" s="81">
        <v>0.99208144796380093</v>
      </c>
      <c r="N17" s="81">
        <v>0.99742268041237114</v>
      </c>
      <c r="O17" s="81">
        <v>0.9933035714285714</v>
      </c>
      <c r="P17" s="81">
        <v>0.99772727272727268</v>
      </c>
      <c r="Q17" s="81">
        <v>0.98181818181818181</v>
      </c>
      <c r="R17" s="81">
        <v>0.98726114649681529</v>
      </c>
      <c r="S17" s="81">
        <v>0.9928057553956835</v>
      </c>
      <c r="V17" s="76">
        <v>1996</v>
      </c>
      <c r="W17" s="81">
        <v>0.17185969037820889</v>
      </c>
      <c r="X17" s="81">
        <v>0.2275132275132275</v>
      </c>
      <c r="Y17" s="81">
        <v>0.17440721144424848</v>
      </c>
      <c r="Z17" s="81">
        <v>0.17205565353713501</v>
      </c>
      <c r="AA17" s="81">
        <v>2.1164021164021163E-2</v>
      </c>
      <c r="AB17" s="81">
        <v>0.15187144816774448</v>
      </c>
      <c r="AC17" s="81">
        <v>8.1128747795414458E-2</v>
      </c>
    </row>
    <row r="18" spans="2:29" x14ac:dyDescent="0.2">
      <c r="B18" s="76">
        <v>1997</v>
      </c>
      <c r="C18" s="77">
        <v>867</v>
      </c>
      <c r="D18" s="77">
        <v>1156</v>
      </c>
      <c r="E18" s="77">
        <v>885</v>
      </c>
      <c r="F18" s="77">
        <v>872</v>
      </c>
      <c r="G18" s="77">
        <v>107</v>
      </c>
      <c r="H18" s="77">
        <v>768</v>
      </c>
      <c r="I18" s="77">
        <v>410</v>
      </c>
      <c r="J18" s="77"/>
      <c r="K18"/>
      <c r="L18" s="76">
        <v>1997</v>
      </c>
      <c r="M18" s="81">
        <v>0.98076923076923073</v>
      </c>
      <c r="N18" s="81">
        <v>0.99312714776632305</v>
      </c>
      <c r="O18" s="81">
        <v>0.9877232142857143</v>
      </c>
      <c r="P18" s="81">
        <v>0.99090909090909096</v>
      </c>
      <c r="Q18" s="81">
        <v>0.97272727272727277</v>
      </c>
      <c r="R18" s="81">
        <v>0.97834394904458599</v>
      </c>
      <c r="S18" s="81">
        <v>0.98321342925659472</v>
      </c>
      <c r="V18" s="76">
        <v>1997</v>
      </c>
      <c r="W18" s="81">
        <v>0.17117472852912141</v>
      </c>
      <c r="X18" s="81">
        <v>0.22823297137216189</v>
      </c>
      <c r="Y18" s="81">
        <v>0.17472852912142153</v>
      </c>
      <c r="Z18" s="81">
        <v>0.1721618953603159</v>
      </c>
      <c r="AA18" s="81">
        <v>2.1125370187561696E-2</v>
      </c>
      <c r="AB18" s="81">
        <v>0.15162882527147087</v>
      </c>
      <c r="AC18" s="81">
        <v>8.0947680157946691E-2</v>
      </c>
    </row>
    <row r="19" spans="2:29" x14ac:dyDescent="0.2">
      <c r="B19" s="76">
        <v>1998</v>
      </c>
      <c r="C19" s="77">
        <v>829</v>
      </c>
      <c r="D19" s="77">
        <v>1139</v>
      </c>
      <c r="E19" s="77">
        <v>869</v>
      </c>
      <c r="F19" s="77">
        <v>833</v>
      </c>
      <c r="G19" s="77">
        <v>103</v>
      </c>
      <c r="H19" s="77">
        <v>746</v>
      </c>
      <c r="I19" s="77">
        <v>402</v>
      </c>
      <c r="J19" s="77"/>
      <c r="K19"/>
      <c r="L19" s="76">
        <v>1998</v>
      </c>
      <c r="M19" s="81">
        <v>0.93778280542986425</v>
      </c>
      <c r="N19" s="81">
        <v>0.97852233676975942</v>
      </c>
      <c r="O19" s="81">
        <v>0.9698660714285714</v>
      </c>
      <c r="P19" s="81">
        <v>0.94659090909090904</v>
      </c>
      <c r="Q19" s="81">
        <v>0.9363636363636364</v>
      </c>
      <c r="R19" s="81">
        <v>0.95031847133757963</v>
      </c>
      <c r="S19" s="81">
        <v>0.96402877697841727</v>
      </c>
      <c r="V19" s="76">
        <v>1998</v>
      </c>
      <c r="W19" s="81">
        <v>0.16846169477748424</v>
      </c>
      <c r="X19" s="81">
        <v>0.23145702093070514</v>
      </c>
      <c r="Y19" s="81">
        <v>0.17659012395854501</v>
      </c>
      <c r="Z19" s="81">
        <v>0.16927453769559034</v>
      </c>
      <c r="AA19" s="81">
        <v>2.0930705141231458E-2</v>
      </c>
      <c r="AB19" s="81">
        <v>0.15159520422678319</v>
      </c>
      <c r="AC19" s="81">
        <v>8.1690713269660639E-2</v>
      </c>
    </row>
    <row r="20" spans="2:29" x14ac:dyDescent="0.2">
      <c r="B20" s="76">
        <v>1999</v>
      </c>
      <c r="C20" s="77">
        <v>779</v>
      </c>
      <c r="D20" s="77">
        <v>1102</v>
      </c>
      <c r="E20" s="77">
        <v>842</v>
      </c>
      <c r="F20" s="77">
        <v>800</v>
      </c>
      <c r="G20" s="77">
        <v>101</v>
      </c>
      <c r="H20" s="77">
        <v>721</v>
      </c>
      <c r="I20" s="77">
        <v>388</v>
      </c>
      <c r="J20" s="77"/>
      <c r="K20"/>
      <c r="L20" s="76">
        <v>1999</v>
      </c>
      <c r="M20" s="81">
        <v>0.88122171945701355</v>
      </c>
      <c r="N20" s="81">
        <v>0.9467353951890034</v>
      </c>
      <c r="O20" s="81">
        <v>0.9397321428571429</v>
      </c>
      <c r="P20" s="81">
        <v>0.90909090909090906</v>
      </c>
      <c r="Q20" s="81">
        <v>0.91818181818181821</v>
      </c>
      <c r="R20" s="81">
        <v>0.91847133757961785</v>
      </c>
      <c r="S20" s="81">
        <v>0.9304556354916067</v>
      </c>
      <c r="V20" s="76">
        <v>1999</v>
      </c>
      <c r="W20" s="81">
        <v>0.16458905556729347</v>
      </c>
      <c r="X20" s="81">
        <v>0.23283329811958589</v>
      </c>
      <c r="Y20" s="81">
        <v>0.17789985210226072</v>
      </c>
      <c r="Z20" s="81">
        <v>0.16902598774561589</v>
      </c>
      <c r="AA20" s="81">
        <v>2.1339530952884007E-2</v>
      </c>
      <c r="AB20" s="81">
        <v>0.15233467145573631</v>
      </c>
      <c r="AC20" s="81">
        <v>8.1977604056623701E-2</v>
      </c>
    </row>
    <row r="21" spans="2:29" x14ac:dyDescent="0.2">
      <c r="B21" s="76">
        <v>2000</v>
      </c>
      <c r="C21" s="77">
        <v>750</v>
      </c>
      <c r="D21" s="77">
        <v>1059</v>
      </c>
      <c r="E21" s="77">
        <v>817</v>
      </c>
      <c r="F21" s="77">
        <v>771</v>
      </c>
      <c r="G21" s="77">
        <v>96</v>
      </c>
      <c r="H21" s="77">
        <v>695</v>
      </c>
      <c r="I21" s="77">
        <v>369</v>
      </c>
      <c r="J21" s="77"/>
      <c r="K21"/>
      <c r="L21" s="76">
        <v>2000</v>
      </c>
      <c r="M21" s="81">
        <v>0.84841628959276016</v>
      </c>
      <c r="N21" s="81">
        <v>0.90979381443298968</v>
      </c>
      <c r="O21" s="81">
        <v>0.9118303571428571</v>
      </c>
      <c r="P21" s="81">
        <v>0.8761363636363636</v>
      </c>
      <c r="Q21" s="81">
        <v>0.87272727272727268</v>
      </c>
      <c r="R21" s="81">
        <v>0.88535031847133761</v>
      </c>
      <c r="S21" s="81">
        <v>0.8848920863309353</v>
      </c>
      <c r="V21" s="76">
        <v>2000</v>
      </c>
      <c r="W21" s="81">
        <v>0.16458196181698487</v>
      </c>
      <c r="X21" s="81">
        <v>0.23238973008558261</v>
      </c>
      <c r="Y21" s="81">
        <v>0.17928461707263552</v>
      </c>
      <c r="Z21" s="81">
        <v>0.16919025674786042</v>
      </c>
      <c r="AA21" s="81">
        <v>2.1066491112574061E-2</v>
      </c>
      <c r="AB21" s="81">
        <v>0.15251261795040597</v>
      </c>
      <c r="AC21" s="81">
        <v>8.0974325213956547E-2</v>
      </c>
    </row>
    <row r="22" spans="2:29" x14ac:dyDescent="0.2">
      <c r="B22" s="76">
        <v>2001</v>
      </c>
      <c r="C22" s="77">
        <v>660</v>
      </c>
      <c r="D22" s="77">
        <v>977</v>
      </c>
      <c r="E22" s="77">
        <v>752</v>
      </c>
      <c r="F22" s="77">
        <v>698</v>
      </c>
      <c r="G22" s="77">
        <v>86</v>
      </c>
      <c r="H22" s="77">
        <v>643</v>
      </c>
      <c r="I22" s="77">
        <v>335</v>
      </c>
      <c r="J22" s="77"/>
      <c r="K22"/>
      <c r="L22" s="76">
        <v>2001</v>
      </c>
      <c r="M22" s="81">
        <v>0.74660633484162897</v>
      </c>
      <c r="N22" s="81">
        <v>0.8393470790378007</v>
      </c>
      <c r="O22" s="81">
        <v>0.8392857142857143</v>
      </c>
      <c r="P22" s="81">
        <v>0.79318181818181821</v>
      </c>
      <c r="Q22" s="81">
        <v>0.78181818181818186</v>
      </c>
      <c r="R22" s="81">
        <v>0.81910828025477711</v>
      </c>
      <c r="S22" s="81">
        <v>0.80335731414868106</v>
      </c>
      <c r="V22" s="76">
        <v>2001</v>
      </c>
      <c r="W22" s="81">
        <v>0.15899783184774752</v>
      </c>
      <c r="X22" s="81">
        <v>0.23536497229583234</v>
      </c>
      <c r="Y22" s="81">
        <v>0.1811611659841002</v>
      </c>
      <c r="Z22" s="81">
        <v>0.1681522524692845</v>
      </c>
      <c r="AA22" s="81">
        <v>2.0717899301373164E-2</v>
      </c>
      <c r="AB22" s="81">
        <v>0.15490243314863889</v>
      </c>
      <c r="AC22" s="81">
        <v>8.0703444953023368E-2</v>
      </c>
    </row>
    <row r="23" spans="2:29" x14ac:dyDescent="0.2">
      <c r="B23" s="76">
        <v>2002</v>
      </c>
      <c r="C23" s="77">
        <v>623</v>
      </c>
      <c r="D23" s="77">
        <v>912</v>
      </c>
      <c r="E23" s="77">
        <v>718</v>
      </c>
      <c r="F23" s="77">
        <v>649</v>
      </c>
      <c r="G23" s="77">
        <v>77</v>
      </c>
      <c r="H23" s="77">
        <v>610</v>
      </c>
      <c r="I23" s="77">
        <v>313</v>
      </c>
      <c r="J23" s="77"/>
      <c r="L23" s="76">
        <v>2002</v>
      </c>
      <c r="M23" s="81">
        <v>0.70475113122171951</v>
      </c>
      <c r="N23" s="81">
        <v>0.78350515463917525</v>
      </c>
      <c r="O23" s="81">
        <v>0.8013392857142857</v>
      </c>
      <c r="P23" s="81">
        <v>0.73750000000000004</v>
      </c>
      <c r="Q23" s="81">
        <v>0.7</v>
      </c>
      <c r="R23" s="81">
        <v>0.77707006369426757</v>
      </c>
      <c r="S23" s="81">
        <v>0.75059952038369304</v>
      </c>
      <c r="V23" s="76">
        <v>2002</v>
      </c>
      <c r="W23" s="81">
        <v>0.15966171194259354</v>
      </c>
      <c r="X23" s="81">
        <v>0.2337262942080984</v>
      </c>
      <c r="Y23" s="81">
        <v>0.18400820092260378</v>
      </c>
      <c r="Z23" s="81">
        <v>0.1663249615581753</v>
      </c>
      <c r="AA23" s="81">
        <v>1.9733470015376731E-2</v>
      </c>
      <c r="AB23" s="81">
        <v>0.15633008713480268</v>
      </c>
      <c r="AC23" s="81">
        <v>8.0215274218349564E-2</v>
      </c>
    </row>
    <row r="24" spans="2:29" x14ac:dyDescent="0.2">
      <c r="B24" s="76">
        <v>2003</v>
      </c>
      <c r="C24" s="77">
        <v>590</v>
      </c>
      <c r="D24" s="77">
        <v>851</v>
      </c>
      <c r="E24" s="77">
        <v>681</v>
      </c>
      <c r="F24" s="77">
        <v>615</v>
      </c>
      <c r="G24" s="77">
        <v>72</v>
      </c>
      <c r="H24" s="77">
        <v>584</v>
      </c>
      <c r="I24" s="77">
        <v>290</v>
      </c>
      <c r="J24" s="77"/>
      <c r="L24" s="76">
        <v>2003</v>
      </c>
      <c r="M24" s="81">
        <v>0.66742081447963797</v>
      </c>
      <c r="N24" s="81">
        <v>0.73109965635738827</v>
      </c>
      <c r="O24" s="81">
        <v>0.7600446428571429</v>
      </c>
      <c r="P24" s="81">
        <v>0.69886363636363635</v>
      </c>
      <c r="Q24" s="81">
        <v>0.65454545454545454</v>
      </c>
      <c r="R24" s="81">
        <v>0.74394904458598721</v>
      </c>
      <c r="S24" s="81">
        <v>0.69544364508393286</v>
      </c>
      <c r="V24" s="76">
        <v>2003</v>
      </c>
      <c r="W24" s="81">
        <v>0.16019549280477871</v>
      </c>
      <c r="X24" s="81">
        <v>0.23106163453706219</v>
      </c>
      <c r="Y24" s="81">
        <v>0.18490361118653273</v>
      </c>
      <c r="Z24" s="81">
        <v>0.1669834374151507</v>
      </c>
      <c r="AA24" s="81">
        <v>1.95492804778713E-2</v>
      </c>
      <c r="AB24" s="81">
        <v>0.15856638609828944</v>
      </c>
      <c r="AC24" s="81">
        <v>7.874015748031496E-2</v>
      </c>
    </row>
    <row r="25" spans="2:29" x14ac:dyDescent="0.2">
      <c r="B25" s="76">
        <v>2004</v>
      </c>
      <c r="C25" s="77">
        <v>556</v>
      </c>
      <c r="D25" s="77">
        <v>822</v>
      </c>
      <c r="E25" s="77">
        <v>647</v>
      </c>
      <c r="F25" s="77">
        <v>586</v>
      </c>
      <c r="G25" s="77">
        <v>67</v>
      </c>
      <c r="H25" s="77">
        <v>563</v>
      </c>
      <c r="I25" s="77">
        <v>278</v>
      </c>
      <c r="J25" s="77"/>
      <c r="L25" s="76">
        <v>2004</v>
      </c>
      <c r="M25" s="81">
        <v>0.62895927601809953</v>
      </c>
      <c r="N25" s="81">
        <v>0.70618556701030932</v>
      </c>
      <c r="O25" s="81">
        <v>0.7220982142857143</v>
      </c>
      <c r="P25" s="81">
        <v>0.66590909090909089</v>
      </c>
      <c r="Q25" s="81">
        <v>0.60909090909090913</v>
      </c>
      <c r="R25" s="81">
        <v>0.71719745222929931</v>
      </c>
      <c r="S25" s="81">
        <v>0.66666666666666663</v>
      </c>
      <c r="V25" s="76">
        <v>2004</v>
      </c>
      <c r="W25" s="81">
        <v>0.15799943165672065</v>
      </c>
      <c r="X25" s="81">
        <v>0.23358908780903667</v>
      </c>
      <c r="Y25" s="81">
        <v>0.18385905086672349</v>
      </c>
      <c r="Z25" s="81">
        <v>0.1665245808468315</v>
      </c>
      <c r="AA25" s="81">
        <v>1.9039499857914179E-2</v>
      </c>
      <c r="AB25" s="81">
        <v>0.15998863313441319</v>
      </c>
      <c r="AC25" s="81">
        <v>7.8999715828360323E-2</v>
      </c>
    </row>
    <row r="26" spans="2:29" x14ac:dyDescent="0.2">
      <c r="B26" s="76">
        <v>2005</v>
      </c>
      <c r="C26" s="77">
        <v>528</v>
      </c>
      <c r="D26" s="77">
        <v>788</v>
      </c>
      <c r="E26" s="77">
        <v>618</v>
      </c>
      <c r="F26" s="77">
        <v>564</v>
      </c>
      <c r="G26" s="77">
        <v>64</v>
      </c>
      <c r="H26" s="77">
        <v>541</v>
      </c>
      <c r="I26" s="77">
        <v>263</v>
      </c>
      <c r="J26" s="77"/>
      <c r="L26" s="76">
        <v>2005</v>
      </c>
      <c r="M26" s="81">
        <v>0.59728506787330315</v>
      </c>
      <c r="N26" s="81">
        <v>0.67697594501718217</v>
      </c>
      <c r="O26" s="81">
        <v>0.6897321428571429</v>
      </c>
      <c r="P26" s="81">
        <v>0.64090909090909087</v>
      </c>
      <c r="Q26" s="81">
        <v>0.58181818181818179</v>
      </c>
      <c r="R26" s="81">
        <v>0.68917197452229295</v>
      </c>
      <c r="S26" s="81">
        <v>0.6306954436450839</v>
      </c>
      <c r="V26" s="76">
        <v>2005</v>
      </c>
      <c r="W26" s="81">
        <v>0.15686274509803921</v>
      </c>
      <c r="X26" s="81">
        <v>0.23410576351752824</v>
      </c>
      <c r="Y26" s="81">
        <v>0.18360071301247771</v>
      </c>
      <c r="Z26" s="81">
        <v>0.16755793226381463</v>
      </c>
      <c r="AA26" s="81">
        <v>1.9013666072489603E-2</v>
      </c>
      <c r="AB26" s="81">
        <v>0.16072489601901366</v>
      </c>
      <c r="AC26" s="81">
        <v>7.8134284016636954E-2</v>
      </c>
    </row>
    <row r="27" spans="2:29" x14ac:dyDescent="0.2">
      <c r="B27" s="76">
        <v>2006</v>
      </c>
      <c r="C27" s="77">
        <v>487</v>
      </c>
      <c r="D27" s="77">
        <v>735</v>
      </c>
      <c r="E27" s="77">
        <v>573</v>
      </c>
      <c r="F27" s="77">
        <v>526</v>
      </c>
      <c r="G27" s="77">
        <v>54</v>
      </c>
      <c r="H27" s="77">
        <v>504</v>
      </c>
      <c r="I27" s="77">
        <v>236</v>
      </c>
      <c r="J27" s="77"/>
      <c r="L27" s="76">
        <v>2006</v>
      </c>
      <c r="M27" s="81">
        <v>0.55090497737556565</v>
      </c>
      <c r="N27" s="81">
        <v>0.63144329896907214</v>
      </c>
      <c r="O27" s="81">
        <v>0.6395089285714286</v>
      </c>
      <c r="P27" s="81">
        <v>0.59772727272727277</v>
      </c>
      <c r="Q27" s="81">
        <v>0.49090909090909091</v>
      </c>
      <c r="R27" s="81">
        <v>0.64203821656050952</v>
      </c>
      <c r="S27" s="81">
        <v>0.56594724220623505</v>
      </c>
      <c r="V27" s="76">
        <v>2006</v>
      </c>
      <c r="W27" s="81">
        <v>0.15634028892455859</v>
      </c>
      <c r="X27" s="81">
        <v>0.23595505617977527</v>
      </c>
      <c r="Y27" s="81">
        <v>0.18394863563402888</v>
      </c>
      <c r="Z27" s="81">
        <v>0.16886035313001604</v>
      </c>
      <c r="AA27" s="81">
        <v>1.7335473515248796E-2</v>
      </c>
      <c r="AB27" s="81">
        <v>0.16179775280898875</v>
      </c>
      <c r="AC27" s="81">
        <v>7.5762439807383633E-2</v>
      </c>
    </row>
    <row r="28" spans="2:29" x14ac:dyDescent="0.2">
      <c r="B28" s="76">
        <v>2007</v>
      </c>
      <c r="C28" s="77">
        <v>439</v>
      </c>
      <c r="D28" s="77">
        <v>675</v>
      </c>
      <c r="E28" s="77">
        <v>526</v>
      </c>
      <c r="F28" s="77">
        <v>496</v>
      </c>
      <c r="G28" s="77">
        <v>50</v>
      </c>
      <c r="H28" s="77">
        <v>480</v>
      </c>
      <c r="I28" s="77">
        <v>208</v>
      </c>
      <c r="J28" s="77"/>
      <c r="L28" s="76">
        <v>2007</v>
      </c>
      <c r="M28" s="81">
        <v>0.49660633484162897</v>
      </c>
      <c r="N28" s="81">
        <v>0.57989690721649489</v>
      </c>
      <c r="O28" s="81">
        <v>0.5870535714285714</v>
      </c>
      <c r="P28" s="81">
        <v>0.5636363636363636</v>
      </c>
      <c r="Q28" s="81">
        <v>0.45454545454545453</v>
      </c>
      <c r="R28" s="81">
        <v>0.61146496815286622</v>
      </c>
      <c r="S28" s="81">
        <v>0.49880095923261392</v>
      </c>
      <c r="V28" s="76">
        <v>2007</v>
      </c>
      <c r="W28" s="81">
        <v>0.15274878218510787</v>
      </c>
      <c r="X28" s="81">
        <v>0.23486430062630481</v>
      </c>
      <c r="Y28" s="81">
        <v>0.18302018093249825</v>
      </c>
      <c r="Z28" s="81">
        <v>0.17258176757132915</v>
      </c>
      <c r="AA28" s="81">
        <v>1.7397355601948505E-2</v>
      </c>
      <c r="AB28" s="81">
        <v>0.16701461377870563</v>
      </c>
      <c r="AC28" s="81">
        <v>7.2372999304105776E-2</v>
      </c>
    </row>
    <row r="29" spans="2:29" x14ac:dyDescent="0.2">
      <c r="B29" s="76">
        <v>2008</v>
      </c>
      <c r="C29" s="77">
        <v>407</v>
      </c>
      <c r="D29" s="77">
        <v>634</v>
      </c>
      <c r="E29" s="77">
        <v>504</v>
      </c>
      <c r="F29" s="77">
        <v>458</v>
      </c>
      <c r="G29" s="77">
        <v>45</v>
      </c>
      <c r="H29" s="77">
        <v>456</v>
      </c>
      <c r="I29" s="77">
        <v>191</v>
      </c>
      <c r="J29" s="77"/>
      <c r="L29" s="76">
        <v>2008</v>
      </c>
      <c r="M29" s="81">
        <v>0.4604072398190045</v>
      </c>
      <c r="N29" s="81">
        <v>0.5446735395189003</v>
      </c>
      <c r="O29" s="81">
        <v>0.5625</v>
      </c>
      <c r="P29" s="81">
        <v>0.5204545454545455</v>
      </c>
      <c r="Q29" s="81">
        <v>0.40909090909090912</v>
      </c>
      <c r="R29" s="81">
        <v>0.58089171974522291</v>
      </c>
      <c r="S29" s="81">
        <v>0.45803357314148679</v>
      </c>
      <c r="V29" s="76">
        <v>2008</v>
      </c>
      <c r="W29" s="81">
        <v>0.15102040816326531</v>
      </c>
      <c r="X29" s="81">
        <v>0.23525046382189238</v>
      </c>
      <c r="Y29" s="81">
        <v>0.18701298701298702</v>
      </c>
      <c r="Z29" s="81">
        <v>0.16994434137291281</v>
      </c>
      <c r="AA29" s="81">
        <v>1.6697588126159554E-2</v>
      </c>
      <c r="AB29" s="81">
        <v>0.1692022263450835</v>
      </c>
      <c r="AC29" s="81">
        <v>7.0871985157699449E-2</v>
      </c>
    </row>
    <row r="30" spans="2:29" x14ac:dyDescent="0.2">
      <c r="B30" s="76">
        <v>2009</v>
      </c>
      <c r="C30" s="77">
        <v>369</v>
      </c>
      <c r="D30" s="77">
        <v>574</v>
      </c>
      <c r="E30" s="77">
        <v>463</v>
      </c>
      <c r="F30" s="77">
        <v>429</v>
      </c>
      <c r="G30" s="77">
        <v>42</v>
      </c>
      <c r="H30" s="77">
        <v>418</v>
      </c>
      <c r="I30" s="77">
        <v>175</v>
      </c>
      <c r="J30" s="77"/>
      <c r="L30" s="76">
        <v>2009</v>
      </c>
      <c r="M30" s="81">
        <v>0.41742081447963802</v>
      </c>
      <c r="N30" s="81">
        <v>0.49312714776632305</v>
      </c>
      <c r="O30" s="81">
        <v>0.5167410714285714</v>
      </c>
      <c r="P30" s="81">
        <v>0.48749999999999999</v>
      </c>
      <c r="Q30" s="81">
        <v>0.38181818181818183</v>
      </c>
      <c r="R30" s="81">
        <v>0.53248407643312101</v>
      </c>
      <c r="S30" s="81">
        <v>0.41966426858513189</v>
      </c>
      <c r="V30" s="76">
        <v>2009</v>
      </c>
      <c r="W30" s="81">
        <v>0.14939271255060729</v>
      </c>
      <c r="X30" s="81">
        <v>0.23238866396761135</v>
      </c>
      <c r="Y30" s="81">
        <v>0.18744939271255059</v>
      </c>
      <c r="Z30" s="81">
        <v>0.1736842105263158</v>
      </c>
      <c r="AA30" s="81">
        <v>1.7004048582995951E-2</v>
      </c>
      <c r="AB30" s="81">
        <v>0.16923076923076924</v>
      </c>
      <c r="AC30" s="81">
        <v>7.08502024291498E-2</v>
      </c>
    </row>
    <row r="31" spans="2:29" x14ac:dyDescent="0.2">
      <c r="B31" s="76">
        <v>2010</v>
      </c>
      <c r="C31" s="77">
        <v>326</v>
      </c>
      <c r="D31" s="77">
        <v>536</v>
      </c>
      <c r="E31" s="77">
        <v>444</v>
      </c>
      <c r="F31" s="77">
        <v>388</v>
      </c>
      <c r="G31" s="77">
        <v>40</v>
      </c>
      <c r="H31" s="77">
        <v>395</v>
      </c>
      <c r="I31" s="77">
        <v>164</v>
      </c>
      <c r="J31" s="77"/>
      <c r="L31" s="76">
        <v>2010</v>
      </c>
      <c r="M31" s="81">
        <v>0.36877828054298645</v>
      </c>
      <c r="N31" s="81">
        <v>0.46048109965635736</v>
      </c>
      <c r="O31" s="81">
        <v>0.4955357142857143</v>
      </c>
      <c r="P31" s="81">
        <v>0.44090909090909092</v>
      </c>
      <c r="Q31" s="81">
        <v>0.36363636363636365</v>
      </c>
      <c r="R31" s="81">
        <v>0.50318471337579618</v>
      </c>
      <c r="S31" s="81">
        <v>0.39328537170263789</v>
      </c>
      <c r="V31" s="76">
        <v>2010</v>
      </c>
      <c r="W31" s="81">
        <v>0.14217182730047973</v>
      </c>
      <c r="X31" s="81">
        <v>0.23375490623637157</v>
      </c>
      <c r="Y31" s="81">
        <v>0.19363279546445705</v>
      </c>
      <c r="Z31" s="81">
        <v>0.16921064108155254</v>
      </c>
      <c r="AA31" s="81">
        <v>1.7444395987788922E-2</v>
      </c>
      <c r="AB31" s="81">
        <v>0.17226341037941562</v>
      </c>
      <c r="AC31" s="81">
        <v>7.1522023549934588E-2</v>
      </c>
    </row>
    <row r="32" spans="2:29" x14ac:dyDescent="0.2">
      <c r="B32" s="76">
        <v>2011</v>
      </c>
      <c r="C32" s="77">
        <v>314</v>
      </c>
      <c r="D32" s="77">
        <v>530</v>
      </c>
      <c r="E32" s="77">
        <v>440</v>
      </c>
      <c r="F32" s="77">
        <v>376</v>
      </c>
      <c r="G32" s="77">
        <v>41</v>
      </c>
      <c r="H32" s="77">
        <v>387</v>
      </c>
      <c r="I32" s="77">
        <v>165</v>
      </c>
      <c r="J32" s="77"/>
      <c r="L32" s="76">
        <v>2011</v>
      </c>
      <c r="M32" s="81">
        <v>0.35520361990950228</v>
      </c>
      <c r="N32" s="81">
        <v>0.45532646048109965</v>
      </c>
      <c r="O32" s="81">
        <v>0.49107142857142855</v>
      </c>
      <c r="P32" s="81">
        <v>0.42727272727272725</v>
      </c>
      <c r="Q32" s="81">
        <v>0.37272727272727274</v>
      </c>
      <c r="R32" s="81">
        <v>0.49299363057324841</v>
      </c>
      <c r="S32" s="81">
        <v>0.39568345323741005</v>
      </c>
      <c r="V32" s="76">
        <v>2011</v>
      </c>
      <c r="W32" s="81">
        <v>0.13936972924988902</v>
      </c>
      <c r="X32" s="81">
        <v>0.23524189968930315</v>
      </c>
      <c r="Y32" s="81">
        <v>0.19529516200621394</v>
      </c>
      <c r="Z32" s="81">
        <v>0.16688859298712827</v>
      </c>
      <c r="AA32" s="81">
        <v>1.8197958277851752E-2</v>
      </c>
      <c r="AB32" s="81">
        <v>0.17177097203728361</v>
      </c>
      <c r="AC32" s="81">
        <v>7.3235685752330221E-2</v>
      </c>
    </row>
    <row r="33" spans="2:29" x14ac:dyDescent="0.2">
      <c r="B33" s="76">
        <v>2012</v>
      </c>
      <c r="C33" s="77">
        <v>296</v>
      </c>
      <c r="D33" s="77">
        <v>507</v>
      </c>
      <c r="E33" s="77">
        <v>412</v>
      </c>
      <c r="F33" s="77">
        <v>353</v>
      </c>
      <c r="G33" s="77">
        <v>40</v>
      </c>
      <c r="H33" s="77">
        <v>358</v>
      </c>
      <c r="I33" s="77">
        <v>162</v>
      </c>
      <c r="J33" s="77"/>
      <c r="L33" s="76">
        <v>2012</v>
      </c>
      <c r="M33" s="81">
        <v>0.33484162895927599</v>
      </c>
      <c r="N33" s="81">
        <v>0.43556701030927836</v>
      </c>
      <c r="O33" s="81">
        <v>0.45982142857142855</v>
      </c>
      <c r="P33" s="81">
        <v>0.40113636363636362</v>
      </c>
      <c r="Q33" s="81">
        <v>0.36363636363636365</v>
      </c>
      <c r="R33" s="81">
        <v>0.45605095541401275</v>
      </c>
      <c r="S33" s="81">
        <v>0.38848920863309355</v>
      </c>
      <c r="V33" s="76">
        <v>2012</v>
      </c>
      <c r="W33" s="81">
        <v>0.13909774436090225</v>
      </c>
      <c r="X33" s="81">
        <v>0.23825187969924813</v>
      </c>
      <c r="Y33" s="81">
        <v>0.19360902255639098</v>
      </c>
      <c r="Z33" s="81">
        <v>0.16588345864661655</v>
      </c>
      <c r="AA33" s="81">
        <v>1.8796992481203006E-2</v>
      </c>
      <c r="AB33" s="81">
        <v>0.16823308270676693</v>
      </c>
      <c r="AC33" s="81">
        <v>7.6127819548872183E-2</v>
      </c>
    </row>
    <row r="34" spans="2:29" x14ac:dyDescent="0.2">
      <c r="B34" s="76">
        <v>2013</v>
      </c>
      <c r="C34" s="77">
        <v>272</v>
      </c>
      <c r="D34" s="77">
        <v>489</v>
      </c>
      <c r="E34" s="77">
        <v>393</v>
      </c>
      <c r="F34" s="77">
        <v>328</v>
      </c>
      <c r="G34" s="77">
        <v>38</v>
      </c>
      <c r="H34" s="77">
        <v>348</v>
      </c>
      <c r="I34" s="77">
        <v>154</v>
      </c>
      <c r="J34" s="77"/>
      <c r="L34" s="76">
        <v>2013</v>
      </c>
      <c r="M34" s="81">
        <v>0.30769230769230771</v>
      </c>
      <c r="N34" s="81">
        <v>0.42010309278350516</v>
      </c>
      <c r="O34" s="81">
        <v>0.43861607142857145</v>
      </c>
      <c r="P34" s="81">
        <v>0.37272727272727274</v>
      </c>
      <c r="Q34" s="81">
        <v>0.34545454545454546</v>
      </c>
      <c r="R34" s="81">
        <v>0.44331210191082804</v>
      </c>
      <c r="S34" s="81">
        <v>0.36930455635491605</v>
      </c>
      <c r="V34" s="76">
        <v>2013</v>
      </c>
      <c r="W34" s="81">
        <v>0.13452027695351138</v>
      </c>
      <c r="X34" s="81">
        <v>0.24183976261127596</v>
      </c>
      <c r="Y34" s="81">
        <v>0.1943620178041543</v>
      </c>
      <c r="Z34" s="81">
        <v>0.16221562809099901</v>
      </c>
      <c r="AA34" s="81">
        <v>1.8793273986152326E-2</v>
      </c>
      <c r="AB34" s="81">
        <v>0.17210682492581603</v>
      </c>
      <c r="AC34" s="81">
        <v>7.6162215628091001E-2</v>
      </c>
    </row>
    <row r="35" spans="2:29" x14ac:dyDescent="0.2">
      <c r="B35" s="76">
        <v>2014</v>
      </c>
      <c r="C35" s="77">
        <v>258</v>
      </c>
      <c r="D35" s="77">
        <v>463</v>
      </c>
      <c r="E35" s="77">
        <v>385</v>
      </c>
      <c r="F35" s="77">
        <v>306</v>
      </c>
      <c r="G35" s="77">
        <v>36</v>
      </c>
      <c r="H35" s="77">
        <v>325</v>
      </c>
      <c r="I35" s="77">
        <v>140</v>
      </c>
      <c r="J35" s="77"/>
      <c r="L35" s="76">
        <v>2014</v>
      </c>
      <c r="M35" s="81">
        <v>0.29185520361990952</v>
      </c>
      <c r="N35" s="81">
        <v>0.39776632302405496</v>
      </c>
      <c r="O35" s="81">
        <v>0.4296875</v>
      </c>
      <c r="P35" s="81">
        <v>0.34772727272727272</v>
      </c>
      <c r="Q35" s="81">
        <v>0.32727272727272727</v>
      </c>
      <c r="R35" s="81">
        <v>0.4140127388535032</v>
      </c>
      <c r="S35" s="81">
        <v>0.33573141486810554</v>
      </c>
      <c r="V35" s="76">
        <v>2014</v>
      </c>
      <c r="W35" s="81">
        <v>0.13486670151594354</v>
      </c>
      <c r="X35" s="81">
        <v>0.24202822791427078</v>
      </c>
      <c r="Y35" s="81">
        <v>0.20125457396759017</v>
      </c>
      <c r="Z35" s="81">
        <v>0.15995818086774699</v>
      </c>
      <c r="AA35" s="81">
        <v>1.8818609513852589E-2</v>
      </c>
      <c r="AB35" s="81">
        <v>0.16989022477783586</v>
      </c>
      <c r="AC35" s="81">
        <v>7.3183481442760059E-2</v>
      </c>
    </row>
    <row r="36" spans="2:29" x14ac:dyDescent="0.2">
      <c r="B36" s="76">
        <v>2015</v>
      </c>
      <c r="C36" s="77">
        <v>247</v>
      </c>
      <c r="D36" s="77">
        <v>421</v>
      </c>
      <c r="E36" s="77">
        <v>355</v>
      </c>
      <c r="F36" s="77">
        <v>285</v>
      </c>
      <c r="G36" s="77">
        <v>33</v>
      </c>
      <c r="H36" s="77">
        <v>315</v>
      </c>
      <c r="I36" s="77">
        <v>132</v>
      </c>
      <c r="J36" s="77"/>
      <c r="L36" s="76">
        <v>2015</v>
      </c>
      <c r="M36" s="81">
        <v>0.27941176470588236</v>
      </c>
      <c r="N36" s="81">
        <v>0.36168384879725085</v>
      </c>
      <c r="O36" s="81">
        <v>0.39620535714285715</v>
      </c>
      <c r="P36" s="81">
        <v>0.32386363636363635</v>
      </c>
      <c r="Q36" s="81">
        <v>0.3</v>
      </c>
      <c r="R36" s="81">
        <v>0.40127388535031849</v>
      </c>
      <c r="S36" s="81">
        <v>0.31654676258992803</v>
      </c>
      <c r="V36" s="76">
        <v>2015</v>
      </c>
      <c r="W36" s="81">
        <v>0.13814317673378076</v>
      </c>
      <c r="X36" s="81">
        <v>0.2354586129753915</v>
      </c>
      <c r="Y36" s="81">
        <v>0.19854586129753915</v>
      </c>
      <c r="Z36" s="81">
        <v>0.15939597315436241</v>
      </c>
      <c r="AA36" s="81">
        <v>1.8456375838926176E-2</v>
      </c>
      <c r="AB36" s="81">
        <v>0.1761744966442953</v>
      </c>
      <c r="AC36" s="81">
        <v>7.3825503355704702E-2</v>
      </c>
    </row>
    <row r="37" spans="2:29" x14ac:dyDescent="0.2">
      <c r="B37" s="76">
        <v>2016</v>
      </c>
      <c r="C37" s="77">
        <v>237</v>
      </c>
      <c r="D37" s="77">
        <v>409</v>
      </c>
      <c r="E37" s="77">
        <v>344</v>
      </c>
      <c r="F37" s="77">
        <v>275</v>
      </c>
      <c r="G37" s="77">
        <v>32</v>
      </c>
      <c r="H37" s="77">
        <v>309</v>
      </c>
      <c r="I37" s="77">
        <v>126</v>
      </c>
      <c r="J37" s="77"/>
      <c r="L37" s="76">
        <v>2016</v>
      </c>
      <c r="M37" s="81">
        <v>0.26809954751131221</v>
      </c>
      <c r="N37" s="81">
        <v>0.35137457044673537</v>
      </c>
      <c r="O37" s="81">
        <v>0.38392857142857145</v>
      </c>
      <c r="P37" s="81">
        <v>0.3125</v>
      </c>
      <c r="Q37" s="81">
        <v>0.29090909090909089</v>
      </c>
      <c r="R37" s="81">
        <v>0.39363057324840767</v>
      </c>
      <c r="S37" s="81">
        <v>0.30215827338129497</v>
      </c>
      <c r="V37" s="76">
        <v>2016</v>
      </c>
      <c r="W37" s="81">
        <v>0.13683602771362588</v>
      </c>
      <c r="X37" s="81">
        <v>0.2361431870669746</v>
      </c>
      <c r="Y37" s="81">
        <v>0.19861431870669746</v>
      </c>
      <c r="Z37" s="81">
        <v>0.15877598152424943</v>
      </c>
      <c r="AA37" s="81">
        <v>1.8475750577367205E-2</v>
      </c>
      <c r="AB37" s="81">
        <v>0.17840646651270209</v>
      </c>
      <c r="AC37" s="81">
        <v>7.2748267898383373E-2</v>
      </c>
    </row>
    <row r="38" spans="2:29" x14ac:dyDescent="0.2">
      <c r="B38" s="76">
        <v>2017</v>
      </c>
      <c r="C38" s="77">
        <v>231</v>
      </c>
      <c r="D38" s="77">
        <v>400</v>
      </c>
      <c r="E38" s="77">
        <v>336</v>
      </c>
      <c r="F38" s="77">
        <v>267</v>
      </c>
      <c r="G38" s="77">
        <v>34</v>
      </c>
      <c r="H38" s="77">
        <v>307</v>
      </c>
      <c r="I38" s="77">
        <v>123</v>
      </c>
      <c r="J38" s="77"/>
      <c r="L38" s="76">
        <v>2017</v>
      </c>
      <c r="M38" s="81">
        <v>0.26131221719457015</v>
      </c>
      <c r="N38" s="81">
        <v>0.3436426116838488</v>
      </c>
      <c r="O38" s="81">
        <v>0.375</v>
      </c>
      <c r="P38" s="81">
        <v>0.30340909090909091</v>
      </c>
      <c r="Q38" s="81">
        <v>0.30909090909090908</v>
      </c>
      <c r="R38" s="81">
        <v>0.39108280254777072</v>
      </c>
      <c r="S38" s="81">
        <v>0.29496402877697842</v>
      </c>
      <c r="V38" s="76">
        <v>2017</v>
      </c>
      <c r="W38" s="81">
        <v>0.13604240282685512</v>
      </c>
      <c r="X38" s="81">
        <v>0.23557126030624265</v>
      </c>
      <c r="Y38" s="81">
        <v>0.19787985865724381</v>
      </c>
      <c r="Z38" s="81">
        <v>0.15724381625441697</v>
      </c>
      <c r="AA38" s="81">
        <v>2.0023557126030624E-2</v>
      </c>
      <c r="AB38" s="81">
        <v>0.18080094228504123</v>
      </c>
      <c r="AC38" s="81">
        <v>7.2438162544169613E-2</v>
      </c>
    </row>
    <row r="39" spans="2:29" x14ac:dyDescent="0.2">
      <c r="B39" s="76">
        <v>2018</v>
      </c>
      <c r="C39" s="77">
        <v>218</v>
      </c>
      <c r="D39" s="77">
        <v>391</v>
      </c>
      <c r="E39" s="77">
        <v>324</v>
      </c>
      <c r="F39" s="77">
        <v>251</v>
      </c>
      <c r="G39" s="77">
        <v>29</v>
      </c>
      <c r="H39" s="77">
        <v>286</v>
      </c>
      <c r="I39" s="77">
        <v>118</v>
      </c>
      <c r="J39" s="77"/>
      <c r="L39" s="76">
        <v>2018</v>
      </c>
      <c r="M39" s="81">
        <v>0.24660633484162897</v>
      </c>
      <c r="N39" s="81">
        <v>0.33591065292096217</v>
      </c>
      <c r="O39" s="81">
        <v>0.36160714285714285</v>
      </c>
      <c r="P39" s="81">
        <v>0.28522727272727272</v>
      </c>
      <c r="Q39" s="81">
        <v>0.26363636363636361</v>
      </c>
      <c r="R39" s="81">
        <v>0.36433121019108278</v>
      </c>
      <c r="S39" s="81">
        <v>0.28297362110311752</v>
      </c>
      <c r="V39" s="76">
        <v>2018</v>
      </c>
      <c r="W39" s="81">
        <v>0.13481756338899195</v>
      </c>
      <c r="X39" s="81">
        <v>0.24180581323438466</v>
      </c>
      <c r="Y39" s="81">
        <v>0.20037105751391465</v>
      </c>
      <c r="Z39" s="81">
        <v>0.1552257266542981</v>
      </c>
      <c r="AA39" s="81">
        <v>1.7934446505875078E-2</v>
      </c>
      <c r="AB39" s="81">
        <v>0.17687074829931973</v>
      </c>
      <c r="AC39" s="81">
        <v>7.2974644403215827E-2</v>
      </c>
    </row>
    <row r="40" spans="2:29" x14ac:dyDescent="0.2">
      <c r="B40" s="76">
        <v>2019</v>
      </c>
      <c r="C40" s="77">
        <v>207</v>
      </c>
      <c r="D40" s="77">
        <v>372</v>
      </c>
      <c r="E40" s="77">
        <v>312</v>
      </c>
      <c r="F40" s="77">
        <v>246</v>
      </c>
      <c r="G40" s="77">
        <v>29</v>
      </c>
      <c r="H40" s="77">
        <v>274</v>
      </c>
      <c r="I40" s="77">
        <v>108</v>
      </c>
      <c r="J40" s="77"/>
      <c r="L40" s="76">
        <v>2019</v>
      </c>
      <c r="M40" s="81">
        <v>0.23416289592760181</v>
      </c>
      <c r="N40" s="81">
        <v>0.31958762886597936</v>
      </c>
      <c r="O40" s="81">
        <v>0.3482142857142857</v>
      </c>
      <c r="P40" s="81">
        <v>0.27954545454545454</v>
      </c>
      <c r="Q40" s="81">
        <v>0.26363636363636361</v>
      </c>
      <c r="R40" s="81">
        <v>0.34904458598726112</v>
      </c>
      <c r="S40" s="81">
        <v>0.25899280575539568</v>
      </c>
      <c r="V40" s="76">
        <v>2019</v>
      </c>
      <c r="W40" s="81">
        <v>0.13372093023255813</v>
      </c>
      <c r="X40" s="81">
        <v>0.24031007751937986</v>
      </c>
      <c r="Y40" s="81">
        <v>0.20155038759689922</v>
      </c>
      <c r="Z40" s="81">
        <v>0.15891472868217055</v>
      </c>
      <c r="AA40" s="81">
        <v>1.8733850129198967E-2</v>
      </c>
      <c r="AB40" s="81">
        <v>0.17700258397932817</v>
      </c>
      <c r="AC40" s="81">
        <v>6.9767441860465115E-2</v>
      </c>
    </row>
    <row r="41" spans="2:29" x14ac:dyDescent="0.2">
      <c r="B41" s="76">
        <v>2020</v>
      </c>
      <c r="C41" s="77">
        <v>195</v>
      </c>
      <c r="D41" s="77">
        <v>350</v>
      </c>
      <c r="E41" s="77">
        <v>290</v>
      </c>
      <c r="F41" s="77">
        <v>227</v>
      </c>
      <c r="G41" s="77">
        <v>25</v>
      </c>
      <c r="H41" s="77">
        <v>257</v>
      </c>
      <c r="I41" s="77">
        <v>103</v>
      </c>
      <c r="J41" s="77"/>
      <c r="L41" s="76">
        <v>2020</v>
      </c>
      <c r="M41" s="81">
        <v>0.22058823529411764</v>
      </c>
      <c r="N41" s="81">
        <v>0.30068728522336768</v>
      </c>
      <c r="O41" s="81">
        <v>0.3236607142857143</v>
      </c>
      <c r="P41" s="81">
        <v>0.25795454545454544</v>
      </c>
      <c r="Q41" s="81">
        <v>0.22727272727272727</v>
      </c>
      <c r="R41" s="81">
        <v>0.32738853503184712</v>
      </c>
      <c r="S41" s="81">
        <v>0.24700239808153476</v>
      </c>
      <c r="V41" s="76">
        <v>2020</v>
      </c>
      <c r="W41" s="81">
        <v>0.13476157567380787</v>
      </c>
      <c r="X41" s="81">
        <v>0.24187975120939875</v>
      </c>
      <c r="Y41" s="81">
        <v>0.20041465100207326</v>
      </c>
      <c r="Z41" s="81">
        <v>0.15687629578438148</v>
      </c>
      <c r="AA41" s="81">
        <v>1.7277125086385625E-2</v>
      </c>
      <c r="AB41" s="81">
        <v>0.17760884588804424</v>
      </c>
      <c r="AC41" s="81">
        <v>7.1181755355908774E-2</v>
      </c>
    </row>
    <row r="42" spans="2:29" x14ac:dyDescent="0.2">
      <c r="B42" s="76">
        <v>2021</v>
      </c>
      <c r="C42" s="77">
        <v>188</v>
      </c>
      <c r="D42" s="77">
        <v>333</v>
      </c>
      <c r="E42" s="77">
        <v>273</v>
      </c>
      <c r="F42" s="77">
        <v>220</v>
      </c>
      <c r="G42" s="77">
        <v>24</v>
      </c>
      <c r="H42" s="77">
        <v>249</v>
      </c>
      <c r="I42" s="77">
        <v>99</v>
      </c>
      <c r="J42" s="77"/>
      <c r="L42" s="76">
        <v>2021</v>
      </c>
      <c r="M42" s="81">
        <v>0.21266968325791855</v>
      </c>
      <c r="N42" s="81">
        <v>0.28608247422680411</v>
      </c>
      <c r="O42" s="81">
        <v>0.3046875</v>
      </c>
      <c r="P42" s="81">
        <v>0.25</v>
      </c>
      <c r="Q42" s="81">
        <v>0.21818181818181817</v>
      </c>
      <c r="R42" s="81">
        <v>0.31719745222929935</v>
      </c>
      <c r="S42" s="81">
        <v>0.23741007194244604</v>
      </c>
      <c r="V42" s="76">
        <v>2021</v>
      </c>
      <c r="W42" s="81">
        <v>0.13564213564213565</v>
      </c>
      <c r="X42" s="81">
        <v>0.24025974025974026</v>
      </c>
      <c r="Y42" s="81">
        <v>0.19696969696969696</v>
      </c>
      <c r="Z42" s="81">
        <v>0.15873015873015872</v>
      </c>
      <c r="AA42" s="81">
        <v>1.7316017316017316E-2</v>
      </c>
      <c r="AB42" s="81">
        <v>0.17965367965367965</v>
      </c>
      <c r="AC42" s="81">
        <v>7.1428571428571425E-2</v>
      </c>
    </row>
    <row r="44" spans="2:29" ht="39" customHeight="1" x14ac:dyDescent="0.2">
      <c r="B44" s="212" t="str">
        <f>B2</f>
        <v>Innveid melkemengde til meieri regionvis i Trøndelag 1995 - 2021 i tusen liter</v>
      </c>
      <c r="C44" s="212"/>
      <c r="D44" s="212"/>
      <c r="E44" s="212"/>
      <c r="F44" s="212"/>
      <c r="G44" s="212"/>
      <c r="H44" s="212"/>
      <c r="I44" s="212"/>
      <c r="L44" s="213" t="str">
        <f>B6</f>
        <v>Endring i innveid melkemengde til meieri i Trøndelag regionvis 1995 - 2021 i prosent (1995 = 100 %)</v>
      </c>
      <c r="M44" s="213"/>
      <c r="N44" s="213"/>
      <c r="O44" s="213"/>
      <c r="P44" s="213"/>
      <c r="Q44" s="213"/>
      <c r="R44" s="213"/>
      <c r="S44" s="213"/>
    </row>
    <row r="45" spans="2:29" x14ac:dyDescent="0.2">
      <c r="B45" s="3" t="s">
        <v>99</v>
      </c>
      <c r="C45" s="3" t="s">
        <v>80</v>
      </c>
      <c r="K45"/>
      <c r="L45" s="3" t="s">
        <v>99</v>
      </c>
      <c r="M45" s="3" t="s">
        <v>80</v>
      </c>
      <c r="O45" s="36"/>
      <c r="P45" s="36"/>
      <c r="Q45" s="36"/>
      <c r="R45" s="36"/>
      <c r="S45" s="36"/>
      <c r="V45" s="3" t="s">
        <v>99</v>
      </c>
      <c r="W45" s="3" t="s">
        <v>80</v>
      </c>
      <c r="X45" s="36"/>
      <c r="Y45" s="36"/>
      <c r="Z45" s="36"/>
      <c r="AA45" s="36"/>
      <c r="AB45" s="36"/>
      <c r="AC45" s="36"/>
    </row>
    <row r="46" spans="2:29" s="115" customFormat="1" ht="36" x14ac:dyDescent="0.2">
      <c r="B46" s="117" t="s">
        <v>118</v>
      </c>
      <c r="C46" s="115" t="s">
        <v>106</v>
      </c>
      <c r="D46" s="115" t="s">
        <v>101</v>
      </c>
      <c r="E46" s="115" t="s">
        <v>102</v>
      </c>
      <c r="F46" s="115" t="s">
        <v>103</v>
      </c>
      <c r="G46" s="115" t="s">
        <v>1</v>
      </c>
      <c r="H46" s="115" t="s">
        <v>104</v>
      </c>
      <c r="I46" s="115" t="s">
        <v>105</v>
      </c>
      <c r="L46" s="117" t="s">
        <v>118</v>
      </c>
      <c r="M46" s="115" t="s">
        <v>106</v>
      </c>
      <c r="N46" s="115" t="s">
        <v>101</v>
      </c>
      <c r="O46" s="115" t="s">
        <v>102</v>
      </c>
      <c r="P46" s="115" t="s">
        <v>103</v>
      </c>
      <c r="Q46" s="115" t="s">
        <v>1</v>
      </c>
      <c r="R46" s="115" t="s">
        <v>104</v>
      </c>
      <c r="S46" s="115" t="s">
        <v>105</v>
      </c>
      <c r="V46" s="117" t="s">
        <v>118</v>
      </c>
      <c r="W46" s="115" t="s">
        <v>106</v>
      </c>
      <c r="X46" s="115" t="s">
        <v>101</v>
      </c>
      <c r="Y46" s="115" t="s">
        <v>102</v>
      </c>
      <c r="Z46" s="115" t="s">
        <v>103</v>
      </c>
      <c r="AA46" s="115" t="s">
        <v>1</v>
      </c>
      <c r="AB46" s="115" t="s">
        <v>104</v>
      </c>
      <c r="AC46" s="115" t="s">
        <v>105</v>
      </c>
    </row>
    <row r="47" spans="2:29" x14ac:dyDescent="0.2">
      <c r="B47" s="76">
        <v>1995</v>
      </c>
      <c r="C47" s="77">
        <v>60100</v>
      </c>
      <c r="D47" s="77">
        <v>94364</v>
      </c>
      <c r="E47" s="77">
        <v>66287</v>
      </c>
      <c r="F47" s="77">
        <v>60563</v>
      </c>
      <c r="G47" s="77">
        <v>8663</v>
      </c>
      <c r="H47" s="77">
        <v>52577</v>
      </c>
      <c r="I47" s="77">
        <v>26891</v>
      </c>
      <c r="J47" s="77"/>
      <c r="K47"/>
      <c r="L47" s="76">
        <v>1995</v>
      </c>
      <c r="M47" s="81">
        <v>1</v>
      </c>
      <c r="N47" s="81">
        <v>1</v>
      </c>
      <c r="O47" s="81">
        <v>1</v>
      </c>
      <c r="P47" s="81">
        <v>1</v>
      </c>
      <c r="Q47" s="81">
        <v>1</v>
      </c>
      <c r="R47" s="81">
        <v>1</v>
      </c>
      <c r="S47" s="81">
        <v>1</v>
      </c>
      <c r="V47" s="76">
        <v>1995</v>
      </c>
      <c r="W47" s="81">
        <v>0.16267644710308707</v>
      </c>
      <c r="X47" s="81">
        <v>0.25542096929177549</v>
      </c>
      <c r="Y47" s="81">
        <v>0.17942318883731001</v>
      </c>
      <c r="Z47" s="81">
        <v>0.16392967830123564</v>
      </c>
      <c r="AA47" s="81">
        <v>2.3448686543328507E-2</v>
      </c>
      <c r="AB47" s="81">
        <v>0.14231347020530796</v>
      </c>
      <c r="AC47" s="81">
        <v>7.2787559717955308E-2</v>
      </c>
    </row>
    <row r="48" spans="2:29" x14ac:dyDescent="0.2">
      <c r="B48" s="76">
        <v>1996</v>
      </c>
      <c r="C48" s="77">
        <v>59125</v>
      </c>
      <c r="D48" s="77">
        <v>93671</v>
      </c>
      <c r="E48" s="77">
        <v>65767</v>
      </c>
      <c r="F48" s="77">
        <v>59198</v>
      </c>
      <c r="G48" s="77">
        <v>8402</v>
      </c>
      <c r="H48" s="77">
        <v>51349</v>
      </c>
      <c r="I48" s="77">
        <v>26318</v>
      </c>
      <c r="J48" s="77"/>
      <c r="K48"/>
      <c r="L48" s="76">
        <v>1996</v>
      </c>
      <c r="M48" s="81">
        <v>0.98377703826955076</v>
      </c>
      <c r="N48" s="81">
        <v>0.99265609766436358</v>
      </c>
      <c r="O48" s="81">
        <v>0.9921553245734458</v>
      </c>
      <c r="P48" s="81">
        <v>0.97746148638607733</v>
      </c>
      <c r="Q48" s="81">
        <v>0.9698718688675978</v>
      </c>
      <c r="R48" s="81">
        <v>0.97664377959944459</v>
      </c>
      <c r="S48" s="81">
        <v>0.97869175560596477</v>
      </c>
      <c r="V48" s="76">
        <v>1996</v>
      </c>
      <c r="W48" s="81">
        <v>0.16250721490806147</v>
      </c>
      <c r="X48" s="81">
        <v>0.25745815353324353</v>
      </c>
      <c r="Y48" s="81">
        <v>0.18076299370585164</v>
      </c>
      <c r="Z48" s="81">
        <v>0.16270785806558008</v>
      </c>
      <c r="AA48" s="81">
        <v>2.3093202869472005E-2</v>
      </c>
      <c r="AB48" s="81">
        <v>0.14113459582772173</v>
      </c>
      <c r="AC48" s="81">
        <v>7.2335981090069543E-2</v>
      </c>
    </row>
    <row r="49" spans="2:29" x14ac:dyDescent="0.2">
      <c r="B49" s="76">
        <v>1997</v>
      </c>
      <c r="C49" s="77">
        <v>58700.601000000002</v>
      </c>
      <c r="D49" s="77">
        <v>95081.951000000001</v>
      </c>
      <c r="E49" s="77">
        <v>67014.656999999992</v>
      </c>
      <c r="F49" s="77">
        <v>59112.063000000002</v>
      </c>
      <c r="G49" s="77">
        <v>8327.3640000000014</v>
      </c>
      <c r="H49" s="77">
        <v>50884.002</v>
      </c>
      <c r="I49" s="77">
        <v>26539.162</v>
      </c>
      <c r="J49" s="77"/>
      <c r="K49"/>
      <c r="L49" s="76">
        <v>1997</v>
      </c>
      <c r="M49" s="81">
        <v>0.97671549084858578</v>
      </c>
      <c r="N49" s="81">
        <v>1.0076083146115045</v>
      </c>
      <c r="O49" s="81">
        <v>1.0109773711285772</v>
      </c>
      <c r="P49" s="81">
        <v>0.9760425177088321</v>
      </c>
      <c r="Q49" s="81">
        <v>0.96125637769825711</v>
      </c>
      <c r="R49" s="81">
        <v>0.96779964623314374</v>
      </c>
      <c r="S49" s="81">
        <v>0.98691614294745456</v>
      </c>
      <c r="V49" s="76">
        <v>1997</v>
      </c>
      <c r="W49" s="81">
        <v>0.16053337282359179</v>
      </c>
      <c r="X49" s="81">
        <v>0.26002844994172181</v>
      </c>
      <c r="Y49" s="81">
        <v>0.18327050717634258</v>
      </c>
      <c r="Z49" s="81">
        <v>0.16165863187585838</v>
      </c>
      <c r="AA49" s="81">
        <v>2.2773528837460397E-2</v>
      </c>
      <c r="AB49" s="81">
        <v>0.13915667513902266</v>
      </c>
      <c r="AC49" s="81">
        <v>7.2578834206002418E-2</v>
      </c>
    </row>
    <row r="50" spans="2:29" x14ac:dyDescent="0.2">
      <c r="B50" s="76">
        <v>1998</v>
      </c>
      <c r="C50" s="77">
        <v>57822.615000000005</v>
      </c>
      <c r="D50" s="77">
        <v>95273.475000000006</v>
      </c>
      <c r="E50" s="77">
        <v>66741.200999999986</v>
      </c>
      <c r="F50" s="77">
        <v>58856.398999999998</v>
      </c>
      <c r="G50" s="77">
        <v>8071.4409999999998</v>
      </c>
      <c r="H50" s="77">
        <v>50631.902999999991</v>
      </c>
      <c r="I50" s="77">
        <v>26324.716</v>
      </c>
      <c r="J50" s="77"/>
      <c r="K50"/>
      <c r="L50" s="76">
        <v>1998</v>
      </c>
      <c r="M50" s="81">
        <v>0.96210673876871888</v>
      </c>
      <c r="N50" s="81">
        <v>1.0096379445551271</v>
      </c>
      <c r="O50" s="81">
        <v>1.0068520373527237</v>
      </c>
      <c r="P50" s="81">
        <v>0.97182106236481014</v>
      </c>
      <c r="Q50" s="81">
        <v>0.93171430220477891</v>
      </c>
      <c r="R50" s="81">
        <v>0.96300479297031005</v>
      </c>
      <c r="S50" s="81">
        <v>0.97894150459261464</v>
      </c>
      <c r="V50" s="76">
        <v>1998</v>
      </c>
      <c r="W50" s="81">
        <v>0.15897486196522484</v>
      </c>
      <c r="X50" s="81">
        <v>0.26194054933475941</v>
      </c>
      <c r="Y50" s="81">
        <v>0.18349521577964473</v>
      </c>
      <c r="Z50" s="81">
        <v>0.16181710057207194</v>
      </c>
      <c r="AA50" s="81">
        <v>2.2191251966647584E-2</v>
      </c>
      <c r="AB50" s="81">
        <v>0.13920504616509735</v>
      </c>
      <c r="AC50" s="81">
        <v>7.2375974216554284E-2</v>
      </c>
    </row>
    <row r="51" spans="2:29" x14ac:dyDescent="0.2">
      <c r="B51" s="76">
        <v>1999</v>
      </c>
      <c r="C51" s="77">
        <v>57288.172000000006</v>
      </c>
      <c r="D51" s="77">
        <v>93583.971000000005</v>
      </c>
      <c r="E51" s="77">
        <v>65657.993000000017</v>
      </c>
      <c r="F51" s="77">
        <v>58269.634000000005</v>
      </c>
      <c r="G51" s="77">
        <v>8003.652</v>
      </c>
      <c r="H51" s="77">
        <v>50023.146999999997</v>
      </c>
      <c r="I51" s="77">
        <v>25806.304</v>
      </c>
      <c r="J51" s="77"/>
      <c r="K51"/>
      <c r="L51" s="76">
        <v>1999</v>
      </c>
      <c r="M51" s="81">
        <v>0.95321417637271222</v>
      </c>
      <c r="N51" s="81">
        <v>0.9917338285786953</v>
      </c>
      <c r="O51" s="81">
        <v>0.99051085431532604</v>
      </c>
      <c r="P51" s="81">
        <v>0.96213255618116678</v>
      </c>
      <c r="Q51" s="81">
        <v>0.92388918388549002</v>
      </c>
      <c r="R51" s="81">
        <v>0.95142642219982121</v>
      </c>
      <c r="S51" s="81">
        <v>0.95966323305195045</v>
      </c>
      <c r="V51" s="76">
        <v>1999</v>
      </c>
      <c r="W51" s="81">
        <v>0.1597404374026806</v>
      </c>
      <c r="X51" s="81">
        <v>0.2609464386718392</v>
      </c>
      <c r="Y51" s="81">
        <v>0.18307856848359802</v>
      </c>
      <c r="Z51" s="81">
        <v>0.16247711346862506</v>
      </c>
      <c r="AA51" s="81">
        <v>2.231711759451566E-2</v>
      </c>
      <c r="AB51" s="81">
        <v>0.13948288281983562</v>
      </c>
      <c r="AC51" s="81">
        <v>7.1957441558905835E-2</v>
      </c>
    </row>
    <row r="52" spans="2:29" x14ac:dyDescent="0.2">
      <c r="B52" s="76">
        <v>2000</v>
      </c>
      <c r="C52" s="77">
        <v>53291.959000000003</v>
      </c>
      <c r="D52" s="77">
        <v>88677.152000000002</v>
      </c>
      <c r="E52" s="77">
        <v>63017.425000000003</v>
      </c>
      <c r="F52" s="77">
        <v>54874.058999999994</v>
      </c>
      <c r="G52" s="77">
        <v>7485.0139999999992</v>
      </c>
      <c r="H52" s="77">
        <v>48017.985000000001</v>
      </c>
      <c r="I52" s="77">
        <v>24197.26</v>
      </c>
      <c r="J52" s="77"/>
      <c r="K52"/>
      <c r="L52" s="76">
        <v>2000</v>
      </c>
      <c r="M52" s="81">
        <v>0.88672144758735449</v>
      </c>
      <c r="N52" s="81">
        <v>0.93973498368021702</v>
      </c>
      <c r="O52" s="81">
        <v>0.95067547181196921</v>
      </c>
      <c r="P52" s="81">
        <v>0.90606573320344097</v>
      </c>
      <c r="Q52" s="81">
        <v>0.86402100888837574</v>
      </c>
      <c r="R52" s="81">
        <v>0.91328879548091368</v>
      </c>
      <c r="S52" s="81">
        <v>0.89982745156372013</v>
      </c>
      <c r="V52" s="76">
        <v>2000</v>
      </c>
      <c r="W52" s="81">
        <v>0.15694376537290716</v>
      </c>
      <c r="X52" s="81">
        <v>0.26115245899340322</v>
      </c>
      <c r="Y52" s="81">
        <v>0.18558507041568456</v>
      </c>
      <c r="Z52" s="81">
        <v>0.16160301858588202</v>
      </c>
      <c r="AA52" s="81">
        <v>2.2043218209128419E-2</v>
      </c>
      <c r="AB52" s="81">
        <v>0.14141201623906854</v>
      </c>
      <c r="AC52" s="81">
        <v>7.1260452183925738E-2</v>
      </c>
    </row>
    <row r="53" spans="2:29" x14ac:dyDescent="0.2">
      <c r="B53" s="76">
        <v>2001</v>
      </c>
      <c r="C53" s="77">
        <v>50585.638999999996</v>
      </c>
      <c r="D53" s="77">
        <v>86019.899000000005</v>
      </c>
      <c r="E53" s="77">
        <v>61573.949000000008</v>
      </c>
      <c r="F53" s="77">
        <v>52535.866999999998</v>
      </c>
      <c r="G53" s="77">
        <v>6965.2870000000003</v>
      </c>
      <c r="H53" s="77">
        <v>46561.862000000001</v>
      </c>
      <c r="I53" s="77">
        <v>23255.205000000002</v>
      </c>
      <c r="J53" s="77"/>
      <c r="K53"/>
      <c r="L53" s="76">
        <v>2001</v>
      </c>
      <c r="M53" s="81">
        <v>0.84169116472545746</v>
      </c>
      <c r="N53" s="81">
        <v>0.91157537832224156</v>
      </c>
      <c r="O53" s="81">
        <v>0.92889931660808311</v>
      </c>
      <c r="P53" s="81">
        <v>0.86745813450456544</v>
      </c>
      <c r="Q53" s="81">
        <v>0.80402712686136446</v>
      </c>
      <c r="R53" s="81">
        <v>0.88559373870703917</v>
      </c>
      <c r="S53" s="81">
        <v>0.86479509873191784</v>
      </c>
      <c r="V53" s="76">
        <v>2001</v>
      </c>
      <c r="W53" s="81">
        <v>0.15446104740372713</v>
      </c>
      <c r="X53" s="81">
        <v>0.26265801835779556</v>
      </c>
      <c r="Y53" s="81">
        <v>0.18801337382184058</v>
      </c>
      <c r="Z53" s="81">
        <v>0.16041598373567847</v>
      </c>
      <c r="AA53" s="81">
        <v>2.1268200753331679E-2</v>
      </c>
      <c r="AB53" s="81">
        <v>0.14217461943275642</v>
      </c>
      <c r="AC53" s="81">
        <v>7.100875649486986E-2</v>
      </c>
    </row>
    <row r="54" spans="2:29" x14ac:dyDescent="0.2">
      <c r="B54" s="76">
        <v>2002</v>
      </c>
      <c r="C54" s="77">
        <v>50890.589</v>
      </c>
      <c r="D54" s="77">
        <v>87786.510000000009</v>
      </c>
      <c r="E54" s="77">
        <v>62097.290000000008</v>
      </c>
      <c r="F54" s="77">
        <v>51710.002999999997</v>
      </c>
      <c r="G54" s="77">
        <v>6590.7820000000002</v>
      </c>
      <c r="H54" s="77">
        <v>46878.381000000001</v>
      </c>
      <c r="I54" s="77">
        <v>23024.371000000003</v>
      </c>
      <c r="J54" s="77"/>
      <c r="K54" s="77"/>
      <c r="L54" s="76">
        <v>2002</v>
      </c>
      <c r="M54" s="81">
        <v>0.84676520798668886</v>
      </c>
      <c r="N54" s="81">
        <v>0.93029661735407576</v>
      </c>
      <c r="O54" s="81">
        <v>0.93679439407425302</v>
      </c>
      <c r="P54" s="81">
        <v>0.85382168981061035</v>
      </c>
      <c r="Q54" s="81">
        <v>0.76079672168994572</v>
      </c>
      <c r="R54" s="81">
        <v>0.89161384255472931</v>
      </c>
      <c r="S54" s="81">
        <v>0.85621103714997593</v>
      </c>
      <c r="V54" s="76">
        <v>2002</v>
      </c>
      <c r="W54" s="81">
        <v>0.1546930203456873</v>
      </c>
      <c r="X54" s="81">
        <v>0.26684620171141826</v>
      </c>
      <c r="Y54" s="81">
        <v>0.18875822689696214</v>
      </c>
      <c r="Z54" s="81">
        <v>0.15718380752391276</v>
      </c>
      <c r="AA54" s="81">
        <v>2.0034116209973314E-2</v>
      </c>
      <c r="AB54" s="81">
        <v>0.14249704097167909</v>
      </c>
      <c r="AC54" s="81">
        <v>6.9987586340367433E-2</v>
      </c>
    </row>
    <row r="55" spans="2:29" x14ac:dyDescent="0.2">
      <c r="B55" s="76">
        <v>2003</v>
      </c>
      <c r="C55" s="77">
        <v>52196.975999999995</v>
      </c>
      <c r="D55" s="77">
        <v>88407.164000000004</v>
      </c>
      <c r="E55" s="77">
        <v>64168.399999999994</v>
      </c>
      <c r="F55" s="77">
        <v>52485.845000000001</v>
      </c>
      <c r="G55" s="77">
        <v>6361.7939999999999</v>
      </c>
      <c r="H55" s="77">
        <v>47438.791999999994</v>
      </c>
      <c r="I55" s="77">
        <v>22752.03</v>
      </c>
      <c r="J55" s="77"/>
      <c r="K55" s="77"/>
      <c r="L55" s="76">
        <v>2003</v>
      </c>
      <c r="M55" s="81">
        <v>0.86850209650582355</v>
      </c>
      <c r="N55" s="81">
        <v>0.93687385019710911</v>
      </c>
      <c r="O55" s="81">
        <v>0.96803898200250416</v>
      </c>
      <c r="P55" s="81">
        <v>0.86663218466720604</v>
      </c>
      <c r="Q55" s="81">
        <v>0.73436384624264106</v>
      </c>
      <c r="R55" s="81">
        <v>0.9022727047948722</v>
      </c>
      <c r="S55" s="81">
        <v>0.84608344799375257</v>
      </c>
      <c r="V55" s="76">
        <v>2003</v>
      </c>
      <c r="W55" s="81">
        <v>0.15636685382936194</v>
      </c>
      <c r="X55" s="81">
        <v>0.26484197265865428</v>
      </c>
      <c r="Y55" s="81">
        <v>0.19222973421418185</v>
      </c>
      <c r="Z55" s="81">
        <v>0.15723222075596005</v>
      </c>
      <c r="AA55" s="81">
        <v>1.9058071726042368E-2</v>
      </c>
      <c r="AB55" s="81">
        <v>0.14211272803438851</v>
      </c>
      <c r="AC55" s="81">
        <v>6.8158418781410976E-2</v>
      </c>
    </row>
    <row r="56" spans="2:29" x14ac:dyDescent="0.2">
      <c r="B56" s="76">
        <v>2004</v>
      </c>
      <c r="C56" s="77">
        <v>52037</v>
      </c>
      <c r="D56" s="77">
        <v>88579</v>
      </c>
      <c r="E56" s="77">
        <v>63153</v>
      </c>
      <c r="F56" s="77">
        <v>52647</v>
      </c>
      <c r="G56" s="77">
        <v>6308</v>
      </c>
      <c r="H56" s="77">
        <v>47245</v>
      </c>
      <c r="I56" s="77">
        <v>22869</v>
      </c>
      <c r="J56" s="77"/>
      <c r="K56" s="77"/>
      <c r="L56" s="76">
        <v>2004</v>
      </c>
      <c r="M56" s="81">
        <v>0.86584026622296173</v>
      </c>
      <c r="N56" s="81">
        <v>0.93869484125302027</v>
      </c>
      <c r="O56" s="81">
        <v>0.95272074464072898</v>
      </c>
      <c r="P56" s="81">
        <v>0.86929313277083364</v>
      </c>
      <c r="Q56" s="81">
        <v>0.72815421909269307</v>
      </c>
      <c r="R56" s="81">
        <v>0.89858683454742572</v>
      </c>
      <c r="S56" s="81">
        <v>0.85043323044884911</v>
      </c>
      <c r="V56" s="76">
        <v>2004</v>
      </c>
      <c r="W56" s="81">
        <v>0.15634332618270749</v>
      </c>
      <c r="X56" s="81">
        <v>0.26613247285466202</v>
      </c>
      <c r="Y56" s="81">
        <v>0.18974095505921801</v>
      </c>
      <c r="Z56" s="81">
        <v>0.15817604960972004</v>
      </c>
      <c r="AA56" s="81">
        <v>1.895216291409034E-2</v>
      </c>
      <c r="AB56" s="81">
        <v>0.1419459316544385</v>
      </c>
      <c r="AC56" s="81">
        <v>6.870910172516359E-2</v>
      </c>
    </row>
    <row r="57" spans="2:29" x14ac:dyDescent="0.2">
      <c r="B57" s="76">
        <v>2005</v>
      </c>
      <c r="C57" s="77">
        <v>52020</v>
      </c>
      <c r="D57" s="77">
        <v>88643</v>
      </c>
      <c r="E57" s="77">
        <v>62832</v>
      </c>
      <c r="F57" s="77">
        <v>52439</v>
      </c>
      <c r="G57" s="77">
        <v>6105</v>
      </c>
      <c r="H57" s="77">
        <v>47202</v>
      </c>
      <c r="I57" s="77">
        <v>22251</v>
      </c>
      <c r="J57" s="77"/>
      <c r="K57" s="77"/>
      <c r="L57" s="76">
        <v>2005</v>
      </c>
      <c r="M57" s="81">
        <v>0.86555740432612316</v>
      </c>
      <c r="N57" s="81">
        <v>0.93937306599974568</v>
      </c>
      <c r="O57" s="81">
        <v>0.94787816615625986</v>
      </c>
      <c r="P57" s="81">
        <v>0.86585869260109305</v>
      </c>
      <c r="Q57" s="81">
        <v>0.70472122821193584</v>
      </c>
      <c r="R57" s="81">
        <v>0.89776898643893721</v>
      </c>
      <c r="S57" s="81">
        <v>0.82745156372020379</v>
      </c>
      <c r="V57" s="76">
        <v>2005</v>
      </c>
      <c r="W57" s="81">
        <v>0.15692686399671787</v>
      </c>
      <c r="X57" s="81">
        <v>0.26740615158133529</v>
      </c>
      <c r="Y57" s="81">
        <v>0.18954303572936904</v>
      </c>
      <c r="Z57" s="81">
        <v>0.15819084623459992</v>
      </c>
      <c r="AA57" s="81">
        <v>1.8416734038830498E-2</v>
      </c>
      <c r="AB57" s="81">
        <v>0.14239257659310028</v>
      </c>
      <c r="AC57" s="81">
        <v>6.712379182604708E-2</v>
      </c>
    </row>
    <row r="58" spans="2:29" x14ac:dyDescent="0.2">
      <c r="B58" s="76">
        <v>2006</v>
      </c>
      <c r="C58" s="77">
        <v>51501</v>
      </c>
      <c r="D58" s="77">
        <v>88233</v>
      </c>
      <c r="E58" s="77">
        <v>63068</v>
      </c>
      <c r="F58" s="77">
        <v>52382</v>
      </c>
      <c r="G58" s="77">
        <v>5640</v>
      </c>
      <c r="H58" s="77">
        <v>46709</v>
      </c>
      <c r="I58" s="77">
        <v>21729</v>
      </c>
      <c r="J58" s="77"/>
      <c r="K58" s="77"/>
      <c r="L58" s="76">
        <v>2006</v>
      </c>
      <c r="M58" s="81">
        <v>0.85692179700499171</v>
      </c>
      <c r="N58" s="81">
        <v>0.93502818871603577</v>
      </c>
      <c r="O58" s="81">
        <v>0.95143844192677296</v>
      </c>
      <c r="P58" s="81">
        <v>0.86491752390073151</v>
      </c>
      <c r="Q58" s="81">
        <v>0.65104467274616185</v>
      </c>
      <c r="R58" s="81">
        <v>0.88839226277649919</v>
      </c>
      <c r="S58" s="81">
        <v>0.80803986463872668</v>
      </c>
      <c r="V58" s="76">
        <v>2006</v>
      </c>
      <c r="W58" s="81">
        <v>0.15641343367895474</v>
      </c>
      <c r="X58" s="81">
        <v>0.26797201013174921</v>
      </c>
      <c r="Y58" s="81">
        <v>0.1915435124612011</v>
      </c>
      <c r="Z58" s="81">
        <v>0.15908911444381676</v>
      </c>
      <c r="AA58" s="81">
        <v>1.7129216247243836E-2</v>
      </c>
      <c r="AB58" s="81">
        <v>0.14185967405895608</v>
      </c>
      <c r="AC58" s="81">
        <v>6.5993038978078247E-2</v>
      </c>
    </row>
    <row r="59" spans="2:29" x14ac:dyDescent="0.2">
      <c r="B59" s="76">
        <v>2007</v>
      </c>
      <c r="C59" s="77">
        <v>53352</v>
      </c>
      <c r="D59" s="77">
        <v>93248</v>
      </c>
      <c r="E59" s="77">
        <v>66489</v>
      </c>
      <c r="F59" s="77">
        <v>53935</v>
      </c>
      <c r="G59" s="77">
        <v>5796</v>
      </c>
      <c r="H59" s="77">
        <v>48108</v>
      </c>
      <c r="I59" s="77">
        <v>22586</v>
      </c>
      <c r="J59" s="77"/>
      <c r="K59" s="77"/>
      <c r="L59" s="76">
        <v>2007</v>
      </c>
      <c r="M59" s="81">
        <v>0.88772046589018305</v>
      </c>
      <c r="N59" s="81">
        <v>0.98817345597897499</v>
      </c>
      <c r="O59" s="81">
        <v>1.0030473546849308</v>
      </c>
      <c r="P59" s="81">
        <v>0.89056024305268888</v>
      </c>
      <c r="Q59" s="81">
        <v>0.66905229135403443</v>
      </c>
      <c r="R59" s="81">
        <v>0.91500085588755542</v>
      </c>
      <c r="S59" s="81">
        <v>0.83990926332230109</v>
      </c>
      <c r="V59" s="76">
        <v>2007</v>
      </c>
      <c r="W59" s="81">
        <v>0.15531244723650273</v>
      </c>
      <c r="X59" s="81">
        <v>0.27145327410236553</v>
      </c>
      <c r="Y59" s="81">
        <v>0.19355543005525247</v>
      </c>
      <c r="Z59" s="81">
        <v>0.15700961241754338</v>
      </c>
      <c r="AA59" s="81">
        <v>1.6872674767258393E-2</v>
      </c>
      <c r="AB59" s="81">
        <v>0.14004669387564991</v>
      </c>
      <c r="AC59" s="81">
        <v>6.5749867545427554E-2</v>
      </c>
    </row>
    <row r="60" spans="2:29" x14ac:dyDescent="0.2">
      <c r="B60" s="76">
        <v>2008</v>
      </c>
      <c r="C60" s="77">
        <v>52207</v>
      </c>
      <c r="D60" s="77">
        <v>91043</v>
      </c>
      <c r="E60" s="77">
        <v>65656</v>
      </c>
      <c r="F60" s="77">
        <v>53021</v>
      </c>
      <c r="G60" s="77">
        <v>5515</v>
      </c>
      <c r="H60" s="77">
        <v>47215</v>
      </c>
      <c r="I60" s="77">
        <v>21984</v>
      </c>
      <c r="J60" s="77"/>
      <c r="K60" s="77"/>
      <c r="L60" s="76">
        <v>2008</v>
      </c>
      <c r="M60" s="81">
        <v>0.86866888519134777</v>
      </c>
      <c r="N60" s="81">
        <v>0.96480649400194984</v>
      </c>
      <c r="O60" s="81">
        <v>0.99048078808816209</v>
      </c>
      <c r="P60" s="81">
        <v>0.87546852038373268</v>
      </c>
      <c r="Q60" s="81">
        <v>0.63661549116934091</v>
      </c>
      <c r="R60" s="81">
        <v>0.89801624284382908</v>
      </c>
      <c r="S60" s="81">
        <v>0.81752259120151727</v>
      </c>
      <c r="V60" s="76">
        <v>2008</v>
      </c>
      <c r="W60" s="81">
        <v>0.1550821201220291</v>
      </c>
      <c r="X60" s="81">
        <v>0.27044537058765866</v>
      </c>
      <c r="Y60" s="81">
        <v>0.1950326906110664</v>
      </c>
      <c r="Z60" s="81">
        <v>0.15750012624724855</v>
      </c>
      <c r="AA60" s="81">
        <v>1.638243707688606E-2</v>
      </c>
      <c r="AB60" s="81">
        <v>0.14025326683321401</v>
      </c>
      <c r="AC60" s="81">
        <v>6.5303988521897213E-2</v>
      </c>
    </row>
    <row r="61" spans="2:29" x14ac:dyDescent="0.2">
      <c r="B61" s="76">
        <v>2009</v>
      </c>
      <c r="C61" s="77">
        <v>50733</v>
      </c>
      <c r="D61" s="77">
        <v>88266</v>
      </c>
      <c r="E61" s="77">
        <v>66219</v>
      </c>
      <c r="F61" s="77">
        <v>53039</v>
      </c>
      <c r="G61" s="77">
        <v>5445</v>
      </c>
      <c r="H61" s="77">
        <v>45475</v>
      </c>
      <c r="I61" s="77">
        <v>21228</v>
      </c>
      <c r="J61" s="77"/>
      <c r="K61" s="77"/>
      <c r="L61" s="76">
        <v>2009</v>
      </c>
      <c r="M61" s="81">
        <v>0.84414309484193006</v>
      </c>
      <c r="N61" s="81">
        <v>0.93537789835106611</v>
      </c>
      <c r="O61" s="81">
        <v>0.99897415782883525</v>
      </c>
      <c r="P61" s="81">
        <v>0.87576573155226789</v>
      </c>
      <c r="Q61" s="81">
        <v>0.62853514948632117</v>
      </c>
      <c r="R61" s="81">
        <v>0.8649219240352245</v>
      </c>
      <c r="S61" s="81">
        <v>0.7894090959800677</v>
      </c>
      <c r="V61" s="76">
        <v>2009</v>
      </c>
      <c r="W61" s="81">
        <v>0.15354791846370364</v>
      </c>
      <c r="X61" s="81">
        <v>0.2671448676624143</v>
      </c>
      <c r="Y61" s="81">
        <v>0.20041766922413401</v>
      </c>
      <c r="Z61" s="81">
        <v>0.16052723173075467</v>
      </c>
      <c r="AA61" s="81">
        <v>1.6479774821809599E-2</v>
      </c>
      <c r="AB61" s="81">
        <v>0.13763411570648143</v>
      </c>
      <c r="AC61" s="81">
        <v>6.4248422390702317E-2</v>
      </c>
    </row>
    <row r="62" spans="2:29" x14ac:dyDescent="0.2">
      <c r="B62" s="76">
        <v>2010</v>
      </c>
      <c r="C62" s="77">
        <v>50781.824000000001</v>
      </c>
      <c r="D62" s="77">
        <v>88943.932000000001</v>
      </c>
      <c r="E62" s="77">
        <v>68168.835999999996</v>
      </c>
      <c r="F62" s="77">
        <v>53773.06</v>
      </c>
      <c r="G62" s="77">
        <v>5626.6409999999996</v>
      </c>
      <c r="H62" s="77">
        <v>45841.944000000003</v>
      </c>
      <c r="I62" s="77">
        <v>21486.275999999998</v>
      </c>
      <c r="J62" s="77"/>
      <c r="K62" s="77"/>
      <c r="L62" s="76">
        <v>2010</v>
      </c>
      <c r="M62" s="81">
        <v>0.84495547420965056</v>
      </c>
      <c r="N62" s="81">
        <v>0.94256212114789539</v>
      </c>
      <c r="O62" s="81">
        <v>1.0283892165884714</v>
      </c>
      <c r="P62" s="81">
        <v>0.88788633323976685</v>
      </c>
      <c r="Q62" s="81">
        <v>0.64950259725268378</v>
      </c>
      <c r="R62" s="81">
        <v>0.87190109743804334</v>
      </c>
      <c r="S62" s="81">
        <v>0.79901364768881777</v>
      </c>
      <c r="V62" s="76">
        <v>2010</v>
      </c>
      <c r="W62" s="81">
        <v>0.15175853992824445</v>
      </c>
      <c r="X62" s="81">
        <v>0.26580378947784661</v>
      </c>
      <c r="Y62" s="81">
        <v>0.20371861829870361</v>
      </c>
      <c r="Z62" s="81">
        <v>0.1606976754728992</v>
      </c>
      <c r="AA62" s="81">
        <v>1.6814890754227284E-2</v>
      </c>
      <c r="AB62" s="81">
        <v>0.13699599464785561</v>
      </c>
      <c r="AC62" s="81">
        <v>6.4210491420223115E-2</v>
      </c>
    </row>
    <row r="63" spans="2:29" x14ac:dyDescent="0.2">
      <c r="B63" s="76">
        <v>2011</v>
      </c>
      <c r="C63" s="77">
        <v>49179.570999999996</v>
      </c>
      <c r="D63" s="77">
        <v>88510.038</v>
      </c>
      <c r="E63" s="77">
        <v>66779.084000000003</v>
      </c>
      <c r="F63" s="77">
        <v>52645.387000000002</v>
      </c>
      <c r="G63" s="77">
        <v>5602.0849999999991</v>
      </c>
      <c r="H63" s="77">
        <v>44996.67</v>
      </c>
      <c r="I63" s="77">
        <v>21127.331999999999</v>
      </c>
      <c r="J63" s="77"/>
      <c r="K63" s="77"/>
      <c r="L63" s="76">
        <v>2011</v>
      </c>
      <c r="M63" s="81">
        <v>0.81829569051580697</v>
      </c>
      <c r="N63" s="81">
        <v>0.93796403289390018</v>
      </c>
      <c r="O63" s="81">
        <v>1.0074235370434625</v>
      </c>
      <c r="P63" s="81">
        <v>0.86926649934778666</v>
      </c>
      <c r="Q63" s="81">
        <v>0.64666801339028035</v>
      </c>
      <c r="R63" s="81">
        <v>0.85582421971584532</v>
      </c>
      <c r="S63" s="81">
        <v>0.78566553865605593</v>
      </c>
      <c r="V63" s="76">
        <v>2011</v>
      </c>
      <c r="W63" s="81">
        <v>0.14955463454681919</v>
      </c>
      <c r="X63" s="81">
        <v>0.26915823212071288</v>
      </c>
      <c r="Y63" s="81">
        <v>0.20307459581116197</v>
      </c>
      <c r="Z63" s="81">
        <v>0.16009414993394039</v>
      </c>
      <c r="AA63" s="81">
        <v>1.7035890265801983E-2</v>
      </c>
      <c r="AB63" s="81">
        <v>0.1368344701029178</v>
      </c>
      <c r="AC63" s="81">
        <v>6.4248027218645698E-2</v>
      </c>
    </row>
    <row r="64" spans="2:29" x14ac:dyDescent="0.2">
      <c r="B64" s="76">
        <v>2012</v>
      </c>
      <c r="C64" s="77">
        <v>50816.506000000001</v>
      </c>
      <c r="D64" s="77">
        <v>92736.436000000002</v>
      </c>
      <c r="E64" s="77">
        <v>69326.983999999997</v>
      </c>
      <c r="F64" s="77">
        <v>54492.673000000003</v>
      </c>
      <c r="G64" s="77">
        <v>5616.8870000000006</v>
      </c>
      <c r="H64" s="77">
        <v>45543.509000000005</v>
      </c>
      <c r="I64" s="77">
        <v>22211.614000000005</v>
      </c>
      <c r="J64" s="77"/>
      <c r="K64" s="77"/>
      <c r="L64" s="76">
        <v>2012</v>
      </c>
      <c r="M64" s="81">
        <v>0.8455325457570716</v>
      </c>
      <c r="N64" s="81">
        <v>0.98275227841125856</v>
      </c>
      <c r="O64" s="81">
        <v>1.04586093804215</v>
      </c>
      <c r="P64" s="81">
        <v>0.89976838994105313</v>
      </c>
      <c r="Q64" s="81">
        <v>0.6483766593558814</v>
      </c>
      <c r="R64" s="81">
        <v>0.86622494626928137</v>
      </c>
      <c r="S64" s="81">
        <v>0.82598691011862724</v>
      </c>
      <c r="V64" s="76">
        <v>2012</v>
      </c>
      <c r="W64" s="81">
        <v>0.14913370500309223</v>
      </c>
      <c r="X64" s="81">
        <v>0.27215818988936669</v>
      </c>
      <c r="Y64" s="81">
        <v>0.20345731720732813</v>
      </c>
      <c r="Z64" s="81">
        <v>0.15992233350344803</v>
      </c>
      <c r="AA64" s="81">
        <v>1.6484155146237401E-2</v>
      </c>
      <c r="AB64" s="81">
        <v>0.13365878079086499</v>
      </c>
      <c r="AC64" s="81">
        <v>6.518551845966257E-2</v>
      </c>
    </row>
    <row r="65" spans="2:29" x14ac:dyDescent="0.2">
      <c r="B65" s="76">
        <v>2013</v>
      </c>
      <c r="C65" s="77">
        <v>50156.968000000001</v>
      </c>
      <c r="D65" s="77">
        <v>90927.776000000013</v>
      </c>
      <c r="E65" s="77">
        <v>69910.347999999998</v>
      </c>
      <c r="F65" s="77">
        <v>54077.733999999997</v>
      </c>
      <c r="G65" s="77">
        <v>5747.9369999999999</v>
      </c>
      <c r="H65" s="77">
        <v>45597.033000000003</v>
      </c>
      <c r="I65" s="77">
        <v>20850.498000000003</v>
      </c>
      <c r="J65" s="77"/>
      <c r="K65" s="77"/>
      <c r="L65" s="76">
        <v>2013</v>
      </c>
      <c r="M65" s="81">
        <v>0.83455853577371053</v>
      </c>
      <c r="N65" s="81">
        <v>0.9635854351235642</v>
      </c>
      <c r="O65" s="81">
        <v>1.0546615173412583</v>
      </c>
      <c r="P65" s="81">
        <v>0.89291702854878385</v>
      </c>
      <c r="Q65" s="81">
        <v>0.66350421332102039</v>
      </c>
      <c r="R65" s="81">
        <v>0.86724295794739148</v>
      </c>
      <c r="S65" s="81">
        <v>0.77537086757651275</v>
      </c>
      <c r="V65" s="76">
        <v>2013</v>
      </c>
      <c r="W65" s="81">
        <v>0.14871533699518166</v>
      </c>
      <c r="X65" s="81">
        <v>0.26960072327462842</v>
      </c>
      <c r="Y65" s="81">
        <v>0.20728407989634506</v>
      </c>
      <c r="Z65" s="81">
        <v>0.1603404024690207</v>
      </c>
      <c r="AA65" s="81">
        <v>1.7042624824970948E-2</v>
      </c>
      <c r="AB65" s="81">
        <v>0.13519513636819952</v>
      </c>
      <c r="AC65" s="81">
        <v>6.1821696171653784E-2</v>
      </c>
    </row>
    <row r="66" spans="2:29" x14ac:dyDescent="0.2">
      <c r="B66" s="76">
        <v>2014</v>
      </c>
      <c r="C66" s="77">
        <v>49634.957999999999</v>
      </c>
      <c r="D66" s="77">
        <v>88844.10100000001</v>
      </c>
      <c r="E66" s="77">
        <v>69585.640000000014</v>
      </c>
      <c r="F66" s="77">
        <v>53364.748999999996</v>
      </c>
      <c r="G66" s="77">
        <v>5497.5049999999992</v>
      </c>
      <c r="H66" s="77">
        <v>45375.591</v>
      </c>
      <c r="I66" s="77">
        <v>20429.196</v>
      </c>
      <c r="J66" s="77"/>
      <c r="K66" s="77"/>
      <c r="L66" s="76">
        <v>2014</v>
      </c>
      <c r="M66" s="81">
        <v>0.8258728452579035</v>
      </c>
      <c r="N66" s="81">
        <v>0.94150418591835883</v>
      </c>
      <c r="O66" s="81">
        <v>1.0497630002866325</v>
      </c>
      <c r="P66" s="81">
        <v>0.8811444116044449</v>
      </c>
      <c r="Q66" s="81">
        <v>0.63459598291584896</v>
      </c>
      <c r="R66" s="81">
        <v>0.86303119234646331</v>
      </c>
      <c r="S66" s="81">
        <v>0.75970384143393699</v>
      </c>
      <c r="V66" s="76">
        <v>2014</v>
      </c>
      <c r="W66" s="81">
        <v>0.14917410043297943</v>
      </c>
      <c r="X66" s="81">
        <v>0.26701420489671351</v>
      </c>
      <c r="Y66" s="81">
        <v>0.20913436151297143</v>
      </c>
      <c r="Z66" s="81">
        <v>0.16038370430184989</v>
      </c>
      <c r="AA66" s="81">
        <v>1.652233417827827E-2</v>
      </c>
      <c r="AB66" s="81">
        <v>0.13637289607537892</v>
      </c>
      <c r="AC66" s="81">
        <v>6.1398398601828608E-2</v>
      </c>
    </row>
    <row r="67" spans="2:29" x14ac:dyDescent="0.2">
      <c r="B67" s="76">
        <v>2015</v>
      </c>
      <c r="C67" s="77">
        <v>50947.632000000005</v>
      </c>
      <c r="D67" s="77">
        <v>90322.600999999981</v>
      </c>
      <c r="E67" s="77">
        <v>72340.896999999997</v>
      </c>
      <c r="F67" s="77">
        <v>54753.369000000006</v>
      </c>
      <c r="G67" s="77">
        <v>5531.37</v>
      </c>
      <c r="H67" s="77">
        <v>46036.993000000002</v>
      </c>
      <c r="I67" s="77">
        <v>20794.169999999998</v>
      </c>
      <c r="J67" s="77"/>
      <c r="K67" s="77"/>
      <c r="L67" s="76">
        <v>2015</v>
      </c>
      <c r="M67" s="81">
        <v>0.84771434276206337</v>
      </c>
      <c r="N67" s="81">
        <v>0.95717223729388301</v>
      </c>
      <c r="O67" s="81">
        <v>1.0913285712130583</v>
      </c>
      <c r="P67" s="81">
        <v>0.90407293231841235</v>
      </c>
      <c r="Q67" s="81">
        <v>0.63850513678864129</v>
      </c>
      <c r="R67" s="81">
        <v>0.87561087547787064</v>
      </c>
      <c r="S67" s="81">
        <v>0.77327618905953655</v>
      </c>
      <c r="V67" s="76">
        <v>2015</v>
      </c>
      <c r="W67" s="81">
        <v>0.14952624011352292</v>
      </c>
      <c r="X67" s="81">
        <v>0.26508786364798897</v>
      </c>
      <c r="Y67" s="81">
        <v>0.21231334824059395</v>
      </c>
      <c r="Z67" s="81">
        <v>0.16069570024605503</v>
      </c>
      <c r="AA67" s="81">
        <v>1.6234021608241521E-2</v>
      </c>
      <c r="AB67" s="81">
        <v>0.13511400234308385</v>
      </c>
      <c r="AC67" s="81">
        <v>6.1028823800513714E-2</v>
      </c>
    </row>
    <row r="68" spans="2:29" x14ac:dyDescent="0.2">
      <c r="B68" s="76">
        <v>2016</v>
      </c>
      <c r="C68" s="77">
        <v>50966.31</v>
      </c>
      <c r="D68" s="77">
        <v>89607.737999999998</v>
      </c>
      <c r="E68" s="77">
        <v>71325.935000000012</v>
      </c>
      <c r="F68" s="77">
        <v>55784.847999999998</v>
      </c>
      <c r="G68" s="77">
        <v>5503.1949999999997</v>
      </c>
      <c r="H68" s="77">
        <v>45591.779000000002</v>
      </c>
      <c r="I68" s="77">
        <v>21108.871000000003</v>
      </c>
      <c r="J68" s="77"/>
      <c r="K68" s="77"/>
      <c r="L68" s="76">
        <v>2016</v>
      </c>
      <c r="M68" s="81">
        <v>0.84802512479201331</v>
      </c>
      <c r="N68" s="81">
        <v>0.94959664702640834</v>
      </c>
      <c r="O68" s="81">
        <v>1.0760169414817387</v>
      </c>
      <c r="P68" s="81">
        <v>0.92110443670227693</v>
      </c>
      <c r="Q68" s="81">
        <v>0.63525279926122591</v>
      </c>
      <c r="R68" s="81">
        <v>0.86714302832036827</v>
      </c>
      <c r="S68" s="81">
        <v>0.784979026440073</v>
      </c>
      <c r="V68" s="76">
        <v>2016</v>
      </c>
      <c r="W68" s="81">
        <v>0.14995000892586371</v>
      </c>
      <c r="X68" s="81">
        <v>0.26363849203378581</v>
      </c>
      <c r="Y68" s="81">
        <v>0.20985087187782631</v>
      </c>
      <c r="Z68" s="81">
        <v>0.16412682133605416</v>
      </c>
      <c r="AA68" s="81">
        <v>1.6191169016763596E-2</v>
      </c>
      <c r="AB68" s="81">
        <v>0.13413738738386213</v>
      </c>
      <c r="AC68" s="81">
        <v>6.2105249425844375E-2</v>
      </c>
    </row>
    <row r="69" spans="2:29" x14ac:dyDescent="0.2">
      <c r="B69" s="76">
        <v>2017</v>
      </c>
      <c r="C69" s="77">
        <v>49601.544000000002</v>
      </c>
      <c r="D69" s="77">
        <v>87489.197999999989</v>
      </c>
      <c r="E69" s="77">
        <v>69646.34599999999</v>
      </c>
      <c r="F69" s="77">
        <v>55366.054999999993</v>
      </c>
      <c r="G69" s="77">
        <v>4924.7280000000001</v>
      </c>
      <c r="H69" s="77">
        <v>45799.652999999998</v>
      </c>
      <c r="I69" s="77">
        <v>21011.857</v>
      </c>
      <c r="J69" s="77"/>
      <c r="K69" s="77"/>
      <c r="L69" s="76">
        <v>2017</v>
      </c>
      <c r="M69" s="81">
        <v>0.82531687188019964</v>
      </c>
      <c r="N69" s="81">
        <v>0.92714592429316256</v>
      </c>
      <c r="O69" s="81">
        <v>1.0506788057990253</v>
      </c>
      <c r="P69" s="81">
        <v>0.91418943909647798</v>
      </c>
      <c r="Q69" s="81">
        <v>0.56847835622763476</v>
      </c>
      <c r="R69" s="81">
        <v>0.871096734313483</v>
      </c>
      <c r="S69" s="81">
        <v>0.78137135100963151</v>
      </c>
      <c r="V69" s="76">
        <v>2017</v>
      </c>
      <c r="W69" s="81">
        <v>0.14857906772838167</v>
      </c>
      <c r="X69" s="81">
        <v>0.26206973466680378</v>
      </c>
      <c r="Y69" s="81">
        <v>0.20862231948602852</v>
      </c>
      <c r="Z69" s="81">
        <v>0.16584638646930633</v>
      </c>
      <c r="AA69" s="81">
        <v>1.475178867528514E-2</v>
      </c>
      <c r="AB69" s="81">
        <v>0.13719068392353628</v>
      </c>
      <c r="AC69" s="81">
        <v>6.2940019050658394E-2</v>
      </c>
    </row>
    <row r="70" spans="2:29" x14ac:dyDescent="0.2">
      <c r="B70" s="76">
        <v>2018</v>
      </c>
      <c r="C70" s="77">
        <v>50089.665999999997</v>
      </c>
      <c r="D70" s="77">
        <v>89697.124000000011</v>
      </c>
      <c r="E70" s="77">
        <v>71070.543000000005</v>
      </c>
      <c r="F70" s="77">
        <v>56455.256999999998</v>
      </c>
      <c r="G70" s="77">
        <v>4605.3389999999999</v>
      </c>
      <c r="H70" s="77">
        <v>46138.954000000005</v>
      </c>
      <c r="I70" s="77">
        <v>21160.037</v>
      </c>
      <c r="J70" s="77"/>
      <c r="K70" s="77"/>
      <c r="L70" s="76">
        <v>2018</v>
      </c>
      <c r="M70" s="81">
        <v>0.83343870216306148</v>
      </c>
      <c r="N70" s="81">
        <v>0.95054389385782723</v>
      </c>
      <c r="O70" s="81">
        <v>1.0721641196614722</v>
      </c>
      <c r="P70" s="81">
        <v>0.93217405016264054</v>
      </c>
      <c r="Q70" s="81">
        <v>0.53161018123052062</v>
      </c>
      <c r="R70" s="81">
        <v>0.8775501455008845</v>
      </c>
      <c r="S70" s="81">
        <v>0.7868817448216876</v>
      </c>
      <c r="V70" s="76">
        <v>2018</v>
      </c>
      <c r="W70" s="81">
        <v>0.14766264017726474</v>
      </c>
      <c r="X70" s="81">
        <v>0.26442408592118583</v>
      </c>
      <c r="Y70" s="81">
        <v>0.20951355551486053</v>
      </c>
      <c r="Z70" s="81">
        <v>0.16642818701378456</v>
      </c>
      <c r="AA70" s="81">
        <v>1.357638351294505E-2</v>
      </c>
      <c r="AB70" s="81">
        <v>0.13601607490569753</v>
      </c>
      <c r="AC70" s="81">
        <v>6.2379072954261837E-2</v>
      </c>
    </row>
    <row r="71" spans="2:29" x14ac:dyDescent="0.2">
      <c r="B71" s="76">
        <v>2019</v>
      </c>
      <c r="C71" s="77">
        <v>49221.588000000003</v>
      </c>
      <c r="D71" s="77">
        <v>88502.714000000007</v>
      </c>
      <c r="E71" s="77">
        <v>70423.834999999992</v>
      </c>
      <c r="F71" s="77">
        <v>54066.922999999995</v>
      </c>
      <c r="G71" s="77">
        <v>4333.0590000000002</v>
      </c>
      <c r="H71" s="77">
        <v>45299.701000000001</v>
      </c>
      <c r="I71" s="77">
        <v>21414.219000000001</v>
      </c>
      <c r="J71" s="77"/>
      <c r="K71" s="77"/>
      <c r="L71" s="76">
        <v>2019</v>
      </c>
      <c r="M71" s="81">
        <v>0.81899480865224628</v>
      </c>
      <c r="N71" s="81">
        <v>0.93788641854944688</v>
      </c>
      <c r="O71" s="81">
        <v>1.0624079382080949</v>
      </c>
      <c r="P71" s="81">
        <v>0.89273852021861522</v>
      </c>
      <c r="Q71" s="81">
        <v>0.50017996075262616</v>
      </c>
      <c r="R71" s="81">
        <v>0.86158778553359838</v>
      </c>
      <c r="S71" s="81">
        <v>0.79633405228515119</v>
      </c>
      <c r="V71" s="76">
        <v>2019</v>
      </c>
      <c r="W71" s="81">
        <v>0.14769635373922679</v>
      </c>
      <c r="X71" s="81">
        <v>0.26556494182645263</v>
      </c>
      <c r="Y71" s="81">
        <v>0.21131670205018455</v>
      </c>
      <c r="Z71" s="81">
        <v>0.16223546840868963</v>
      </c>
      <c r="AA71" s="81">
        <v>1.3001957897761046E-2</v>
      </c>
      <c r="AB71" s="81">
        <v>0.13592817572600879</v>
      </c>
      <c r="AC71" s="81">
        <v>6.4256400351676415E-2</v>
      </c>
    </row>
    <row r="72" spans="2:29" x14ac:dyDescent="0.2">
      <c r="B72" s="76">
        <v>2020</v>
      </c>
      <c r="C72" s="77">
        <v>50910.04</v>
      </c>
      <c r="D72" s="77">
        <v>86840.945999999996</v>
      </c>
      <c r="E72" s="77">
        <v>70787.42300000001</v>
      </c>
      <c r="F72" s="77">
        <v>52944.629000000001</v>
      </c>
      <c r="G72" s="77">
        <v>4166.2809999999999</v>
      </c>
      <c r="H72" s="77">
        <v>45085.558999999994</v>
      </c>
      <c r="I72" s="77">
        <v>21877.936000000002</v>
      </c>
      <c r="J72" s="77"/>
      <c r="K72" s="77"/>
      <c r="L72" s="76">
        <v>2020</v>
      </c>
      <c r="M72" s="81">
        <v>0.8470888519134776</v>
      </c>
      <c r="N72" s="81">
        <v>0.92027622822262722</v>
      </c>
      <c r="O72" s="81">
        <v>1.0678929956099992</v>
      </c>
      <c r="P72" s="81">
        <v>0.87420750293083238</v>
      </c>
      <c r="Q72" s="81">
        <v>0.48092820039247375</v>
      </c>
      <c r="R72" s="81">
        <v>0.85751486391387854</v>
      </c>
      <c r="S72" s="81">
        <v>0.81357837194600424</v>
      </c>
      <c r="V72" s="76">
        <v>2020</v>
      </c>
      <c r="W72" s="81">
        <v>0.15306097016454692</v>
      </c>
      <c r="X72" s="81">
        <v>0.26108719311096651</v>
      </c>
      <c r="Y72" s="81">
        <v>0.21282229673809261</v>
      </c>
      <c r="Z72" s="81">
        <v>0.15917795939154647</v>
      </c>
      <c r="AA72" s="81">
        <v>1.2525918499339594E-2</v>
      </c>
      <c r="AB72" s="81">
        <v>0.13554967548544294</v>
      </c>
      <c r="AC72" s="81">
        <v>6.5775986610064882E-2</v>
      </c>
    </row>
    <row r="73" spans="2:29" x14ac:dyDescent="0.2">
      <c r="B73" s="76">
        <v>2021</v>
      </c>
      <c r="C73" s="77">
        <v>52241.24</v>
      </c>
      <c r="D73" s="77">
        <v>89481.274000000005</v>
      </c>
      <c r="E73" s="77">
        <v>70930.184999999998</v>
      </c>
      <c r="F73" s="77">
        <v>55181.107999999993</v>
      </c>
      <c r="G73" s="77">
        <v>4105.4089999999997</v>
      </c>
      <c r="H73" s="77">
        <v>44944.642</v>
      </c>
      <c r="I73" s="77">
        <v>22128.682000000001</v>
      </c>
      <c r="J73" s="77"/>
      <c r="K73" s="77"/>
      <c r="L73" s="76">
        <v>2021</v>
      </c>
      <c r="M73" s="81">
        <v>0.86923860232945083</v>
      </c>
      <c r="N73" s="81">
        <v>0.94825647492687892</v>
      </c>
      <c r="O73" s="81">
        <v>1.0700466909047022</v>
      </c>
      <c r="P73" s="81">
        <v>0.91113564387497303</v>
      </c>
      <c r="Q73" s="81">
        <v>0.47390153526491974</v>
      </c>
      <c r="R73" s="81">
        <v>0.8548346615440211</v>
      </c>
      <c r="S73" s="81">
        <v>0.82290290431742963</v>
      </c>
      <c r="V73" s="76">
        <v>2021</v>
      </c>
      <c r="W73" s="81">
        <v>0.1540982525307176</v>
      </c>
      <c r="X73" s="81">
        <v>0.26394679677630806</v>
      </c>
      <c r="Y73" s="81">
        <v>0.20922584456610366</v>
      </c>
      <c r="Z73" s="81">
        <v>0.16277010873993036</v>
      </c>
      <c r="AA73" s="81">
        <v>1.2109903073201953E-2</v>
      </c>
      <c r="AB73" s="81">
        <v>0.1325751607890375</v>
      </c>
      <c r="AC73" s="81">
        <v>6.5273933524700886E-2</v>
      </c>
    </row>
    <row r="74" spans="2:29" x14ac:dyDescent="0.2">
      <c r="B74" s="76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</row>
    <row r="75" spans="2:29" ht="24" customHeight="1" x14ac:dyDescent="0.2">
      <c r="B75" s="213" t="str">
        <f>B3</f>
        <v>Gjennomsnittlig levert melkemengde per leverandør regionvis i Trøndelag 1995 - 2021 i tusen liter</v>
      </c>
      <c r="C75" s="213"/>
      <c r="D75" s="213"/>
      <c r="E75" s="213"/>
      <c r="F75" s="213"/>
      <c r="G75" s="213"/>
      <c r="H75" s="213"/>
      <c r="I75" s="213"/>
      <c r="J75" s="77"/>
      <c r="K75" s="77"/>
      <c r="L75" s="211" t="str">
        <f>B7</f>
        <v>Endring i gjennomsnittlig melkeleveranse per leverandør regionvis i Trøndelag i prosent (1995 = 100 %)</v>
      </c>
      <c r="M75" s="211"/>
      <c r="N75" s="211"/>
      <c r="O75" s="211"/>
      <c r="P75" s="211"/>
      <c r="Q75" s="211"/>
      <c r="R75" s="211"/>
      <c r="S75" s="211"/>
    </row>
    <row r="76" spans="2:29" x14ac:dyDescent="0.2">
      <c r="B76" s="3" t="s">
        <v>110</v>
      </c>
      <c r="C76" s="3" t="s">
        <v>80</v>
      </c>
      <c r="K76"/>
      <c r="L76" s="3" t="s">
        <v>110</v>
      </c>
      <c r="M76" s="3" t="s">
        <v>80</v>
      </c>
      <c r="O76" s="36"/>
      <c r="P76" s="36"/>
      <c r="Q76" s="36"/>
      <c r="R76" s="36"/>
      <c r="S76" s="36"/>
    </row>
    <row r="77" spans="2:29" s="115" customFormat="1" ht="26.25" customHeight="1" x14ac:dyDescent="0.2">
      <c r="B77" s="117" t="s">
        <v>118</v>
      </c>
      <c r="C77" s="115" t="s">
        <v>106</v>
      </c>
      <c r="D77" s="115" t="s">
        <v>101</v>
      </c>
      <c r="E77" s="115" t="s">
        <v>102</v>
      </c>
      <c r="F77" s="115" t="s">
        <v>103</v>
      </c>
      <c r="G77" s="115" t="s">
        <v>1</v>
      </c>
      <c r="H77" s="115" t="s">
        <v>104</v>
      </c>
      <c r="I77" s="115" t="s">
        <v>105</v>
      </c>
      <c r="L77" s="117" t="s">
        <v>118</v>
      </c>
      <c r="M77" s="115" t="s">
        <v>106</v>
      </c>
      <c r="N77" s="115" t="s">
        <v>101</v>
      </c>
      <c r="O77" s="115" t="s">
        <v>102</v>
      </c>
      <c r="P77" s="115" t="s">
        <v>103</v>
      </c>
      <c r="Q77" s="115" t="s">
        <v>1</v>
      </c>
      <c r="R77" s="115" t="s">
        <v>104</v>
      </c>
      <c r="S77" s="115" t="s">
        <v>105</v>
      </c>
    </row>
    <row r="78" spans="2:29" x14ac:dyDescent="0.2">
      <c r="B78" s="76">
        <v>1995</v>
      </c>
      <c r="C78" s="79">
        <v>68.512541828201677</v>
      </c>
      <c r="D78" s="79">
        <v>79.997674731788408</v>
      </c>
      <c r="E78" s="79">
        <v>70.831162358794217</v>
      </c>
      <c r="F78" s="79">
        <v>64.650063341541696</v>
      </c>
      <c r="G78" s="79">
        <v>78.75454545454545</v>
      </c>
      <c r="H78" s="79">
        <v>66.784971895493115</v>
      </c>
      <c r="I78" s="79">
        <v>64.346620327423906</v>
      </c>
      <c r="J78" s="79"/>
      <c r="K78"/>
      <c r="L78" s="76">
        <v>1995</v>
      </c>
      <c r="M78" s="81">
        <v>1</v>
      </c>
      <c r="N78" s="81">
        <v>1</v>
      </c>
      <c r="O78" s="81">
        <v>1</v>
      </c>
      <c r="P78" s="81">
        <v>1</v>
      </c>
      <c r="Q78" s="81">
        <v>1</v>
      </c>
      <c r="R78" s="81">
        <v>1</v>
      </c>
      <c r="S78" s="81">
        <v>1</v>
      </c>
    </row>
    <row r="79" spans="2:29" x14ac:dyDescent="0.2">
      <c r="B79" s="76">
        <v>1996</v>
      </c>
      <c r="C79" s="79">
        <v>67.212945043618632</v>
      </c>
      <c r="D79" s="79">
        <v>79.551784000698518</v>
      </c>
      <c r="E79" s="79">
        <v>70.97826086815698</v>
      </c>
      <c r="F79" s="79">
        <v>63.028022741394011</v>
      </c>
      <c r="G79" s="79">
        <v>77.796296296296291</v>
      </c>
      <c r="H79" s="79">
        <v>66.086634682020247</v>
      </c>
      <c r="I79" s="79">
        <v>63.995070631528961</v>
      </c>
      <c r="J79" s="79"/>
      <c r="K79"/>
      <c r="L79" s="76">
        <v>1996</v>
      </c>
      <c r="M79" s="81">
        <v>0.98103125719898343</v>
      </c>
      <c r="N79" s="81">
        <v>0.99442620385423897</v>
      </c>
      <c r="O79" s="81">
        <v>1.0020767484884356</v>
      </c>
      <c r="P79" s="81">
        <v>0.97491045613399385</v>
      </c>
      <c r="Q79" s="81">
        <v>0.9878324590318126</v>
      </c>
      <c r="R79" s="81">
        <v>0.98954349768139982</v>
      </c>
      <c r="S79" s="81">
        <v>0.99453662532536902</v>
      </c>
    </row>
    <row r="80" spans="2:29" x14ac:dyDescent="0.2">
      <c r="B80" s="76">
        <v>1997</v>
      </c>
      <c r="C80" s="79">
        <v>67.362116435191069</v>
      </c>
      <c r="D80" s="79">
        <v>81.242949569251891</v>
      </c>
      <c r="E80" s="79">
        <v>74.431509292861847</v>
      </c>
      <c r="F80" s="79">
        <v>62.837040471244457</v>
      </c>
      <c r="G80" s="79">
        <v>77.825831775700948</v>
      </c>
      <c r="H80" s="79">
        <v>65.809369783381541</v>
      </c>
      <c r="I80" s="79">
        <v>64.355549510611766</v>
      </c>
      <c r="J80" s="79"/>
      <c r="K80"/>
      <c r="L80" s="76">
        <v>1997</v>
      </c>
      <c r="M80" s="81">
        <v>0.98320854310302264</v>
      </c>
      <c r="N80" s="81">
        <v>1.015566387918631</v>
      </c>
      <c r="O80" s="81">
        <v>1.0508299851953598</v>
      </c>
      <c r="P80" s="81">
        <v>0.9719563635890166</v>
      </c>
      <c r="Q80" s="81">
        <v>0.98820749109166628</v>
      </c>
      <c r="R80" s="81">
        <v>0.98539189155251539</v>
      </c>
      <c r="S80" s="81">
        <v>1.0001387669335611</v>
      </c>
    </row>
    <row r="81" spans="2:19" x14ac:dyDescent="0.2">
      <c r="B81" s="76">
        <v>1998</v>
      </c>
      <c r="C81" s="79">
        <v>70.196922856069676</v>
      </c>
      <c r="D81" s="79">
        <v>82.436446135873453</v>
      </c>
      <c r="E81" s="79">
        <v>75.496704796402113</v>
      </c>
      <c r="F81" s="79">
        <v>65.968500086200294</v>
      </c>
      <c r="G81" s="79">
        <v>78.363504854368927</v>
      </c>
      <c r="H81" s="79">
        <v>67.280913719235159</v>
      </c>
      <c r="I81" s="79">
        <v>66.07247710863696</v>
      </c>
      <c r="J81" s="79"/>
      <c r="K81"/>
      <c r="L81" s="76">
        <v>1998</v>
      </c>
      <c r="M81" s="81">
        <v>1.0245850027297434</v>
      </c>
      <c r="N81" s="81">
        <v>1.0304855286389463</v>
      </c>
      <c r="O81" s="81">
        <v>1.0658685002792225</v>
      </c>
      <c r="P81" s="81">
        <v>1.0203934331462816</v>
      </c>
      <c r="Q81" s="81">
        <v>0.99503469167500658</v>
      </c>
      <c r="R81" s="81">
        <v>1.0074259494264384</v>
      </c>
      <c r="S81" s="81">
        <v>1.0268212498563427</v>
      </c>
    </row>
    <row r="82" spans="2:19" x14ac:dyDescent="0.2">
      <c r="B82" s="76">
        <v>1999</v>
      </c>
      <c r="C82" s="79">
        <v>74.120297255351318</v>
      </c>
      <c r="D82" s="79">
        <v>83.547217771936104</v>
      </c>
      <c r="E82" s="79">
        <v>76.860068531291489</v>
      </c>
      <c r="F82" s="79">
        <v>68.516919694304519</v>
      </c>
      <c r="G82" s="79">
        <v>79.244079207920791</v>
      </c>
      <c r="H82" s="79">
        <v>69.275556492481286</v>
      </c>
      <c r="I82" s="79">
        <v>66.276667569395954</v>
      </c>
      <c r="J82" s="79"/>
      <c r="K82"/>
      <c r="L82" s="76">
        <v>1999</v>
      </c>
      <c r="M82" s="81">
        <v>1.0818500566102385</v>
      </c>
      <c r="N82" s="81">
        <v>1.0443705776705186</v>
      </c>
      <c r="O82" s="81">
        <v>1.0851165782365386</v>
      </c>
      <c r="P82" s="81">
        <v>1.0598121046275624</v>
      </c>
      <c r="Q82" s="81">
        <v>1.0062159428455832</v>
      </c>
      <c r="R82" s="81">
        <v>1.0372925903283376</v>
      </c>
      <c r="S82" s="81">
        <v>1.0299945394513514</v>
      </c>
    </row>
    <row r="83" spans="2:19" x14ac:dyDescent="0.2">
      <c r="B83" s="76">
        <v>2000</v>
      </c>
      <c r="C83" s="79">
        <v>71.291725185033769</v>
      </c>
      <c r="D83" s="79">
        <v>82.347662543159203</v>
      </c>
      <c r="E83" s="79">
        <v>76.788215934376609</v>
      </c>
      <c r="F83" s="79">
        <v>67.160027745753737</v>
      </c>
      <c r="G83" s="79">
        <v>77.96889583333332</v>
      </c>
      <c r="H83" s="79">
        <v>68.53417421387671</v>
      </c>
      <c r="I83" s="79">
        <v>65.672385626095021</v>
      </c>
      <c r="J83" s="79"/>
      <c r="K83"/>
      <c r="L83" s="76">
        <v>2000</v>
      </c>
      <c r="M83" s="81">
        <v>1.0405645927398377</v>
      </c>
      <c r="N83" s="81">
        <v>1.0293757014719453</v>
      </c>
      <c r="O83" s="81">
        <v>1.0841021575420013</v>
      </c>
      <c r="P83" s="81">
        <v>1.0388238506581513</v>
      </c>
      <c r="Q83" s="81">
        <v>0.99002407268459724</v>
      </c>
      <c r="R83" s="81">
        <v>1.0261915558057102</v>
      </c>
      <c r="S83" s="81">
        <v>1.0206034954427294</v>
      </c>
    </row>
    <row r="84" spans="2:19" x14ac:dyDescent="0.2">
      <c r="B84" s="76">
        <v>2001</v>
      </c>
      <c r="C84" s="79">
        <v>76.657264178001</v>
      </c>
      <c r="D84" s="79">
        <v>86.39888747513784</v>
      </c>
      <c r="E84" s="79">
        <v>81.73370006021068</v>
      </c>
      <c r="F84" s="79">
        <v>71.597326653103607</v>
      </c>
      <c r="G84" s="79">
        <v>80.991709302325589</v>
      </c>
      <c r="H84" s="79">
        <v>72.843611205796989</v>
      </c>
      <c r="I84" s="79">
        <v>70.643515088437269</v>
      </c>
      <c r="J84" s="79"/>
      <c r="K84"/>
      <c r="L84" s="76">
        <v>2001</v>
      </c>
      <c r="M84" s="81">
        <v>1.1188792903089566</v>
      </c>
      <c r="N84" s="81">
        <v>1.080017485068298</v>
      </c>
      <c r="O84" s="81">
        <v>1.1539228969050348</v>
      </c>
      <c r="P84" s="81">
        <v>1.1074594973690901</v>
      </c>
      <c r="Q84" s="81">
        <v>1.0284067901715128</v>
      </c>
      <c r="R84" s="81">
        <v>1.0907186023793585</v>
      </c>
      <c r="S84" s="81">
        <v>1.0978589820098086</v>
      </c>
    </row>
    <row r="85" spans="2:19" x14ac:dyDescent="0.2">
      <c r="B85" s="76">
        <v>2002</v>
      </c>
      <c r="C85" s="79">
        <v>82.279234948974846</v>
      </c>
      <c r="D85" s="79">
        <v>94.244196695576861</v>
      </c>
      <c r="E85" s="79">
        <v>88.015121136779015</v>
      </c>
      <c r="F85" s="79">
        <v>75.006124626791717</v>
      </c>
      <c r="G85" s="79">
        <v>85.594571428571427</v>
      </c>
      <c r="H85" s="79">
        <v>76.924026666556372</v>
      </c>
      <c r="I85" s="79">
        <v>74.908180765160907</v>
      </c>
      <c r="J85" s="79"/>
      <c r="L85" s="76">
        <v>2002</v>
      </c>
      <c r="M85" s="81">
        <v>1.2009368321977278</v>
      </c>
      <c r="N85" s="81">
        <v>1.1780867007891589</v>
      </c>
      <c r="O85" s="81">
        <v>1.2426045006989961</v>
      </c>
      <c r="P85" s="81">
        <v>1.160186405859182</v>
      </c>
      <c r="Q85" s="81">
        <v>1.0868524595570654</v>
      </c>
      <c r="R85" s="81">
        <v>1.1518164114365297</v>
      </c>
      <c r="S85" s="81">
        <v>1.1641354337492029</v>
      </c>
    </row>
    <row r="86" spans="2:19" x14ac:dyDescent="0.2">
      <c r="B86" s="76">
        <v>2003</v>
      </c>
      <c r="C86" s="79">
        <v>87.682805681565696</v>
      </c>
      <c r="D86" s="79">
        <v>101.22646038924135</v>
      </c>
      <c r="E86" s="79">
        <v>94.983797426384783</v>
      </c>
      <c r="F86" s="79">
        <v>80.371369319145558</v>
      </c>
      <c r="G86" s="79">
        <v>88.358249999999998</v>
      </c>
      <c r="H86" s="79">
        <v>81.514492761931024</v>
      </c>
      <c r="I86" s="79">
        <v>80.34330089070717</v>
      </c>
      <c r="J86" s="79"/>
      <c r="L86" s="76">
        <v>2003</v>
      </c>
      <c r="M86" s="81">
        <v>1.2798066360088396</v>
      </c>
      <c r="N86" s="81">
        <v>1.2653675338517976</v>
      </c>
      <c r="O86" s="81">
        <v>1.3409888284092495</v>
      </c>
      <c r="P86" s="81">
        <v>1.2431754149187653</v>
      </c>
      <c r="Q86" s="81">
        <v>1.121944765092924</v>
      </c>
      <c r="R86" s="81">
        <v>1.2205514271906419</v>
      </c>
      <c r="S86" s="81">
        <v>1.2486017211453393</v>
      </c>
    </row>
    <row r="87" spans="2:19" x14ac:dyDescent="0.2">
      <c r="B87" s="76">
        <v>2004</v>
      </c>
      <c r="C87" s="79">
        <v>92.997075925476267</v>
      </c>
      <c r="D87" s="79">
        <v>104.85680865335334</v>
      </c>
      <c r="E87" s="79">
        <v>97.640099209575951</v>
      </c>
      <c r="F87" s="79">
        <v>83.977144412117852</v>
      </c>
      <c r="G87" s="79">
        <v>94.149253731343279</v>
      </c>
      <c r="H87" s="79">
        <v>84.408379505209794</v>
      </c>
      <c r="I87" s="79">
        <v>84.808066006754885</v>
      </c>
      <c r="J87" s="79"/>
      <c r="L87" s="76">
        <v>2004</v>
      </c>
      <c r="M87" s="81">
        <v>1.3573730216968256</v>
      </c>
      <c r="N87" s="81">
        <v>1.3107482061811322</v>
      </c>
      <c r="O87" s="81">
        <v>1.3784907088631619</v>
      </c>
      <c r="P87" s="81">
        <v>1.2989491436144858</v>
      </c>
      <c r="Q87" s="81">
        <v>1.1954770761223319</v>
      </c>
      <c r="R87" s="81">
        <v>1.2638828333609879</v>
      </c>
      <c r="S87" s="81">
        <v>1.3179878846039488</v>
      </c>
    </row>
    <row r="88" spans="2:19" x14ac:dyDescent="0.2">
      <c r="B88" s="76">
        <v>2005</v>
      </c>
      <c r="C88" s="79">
        <v>97.591670154602767</v>
      </c>
      <c r="D88" s="79">
        <v>109.15817852541591</v>
      </c>
      <c r="E88" s="79">
        <v>102.82555813926403</v>
      </c>
      <c r="F88" s="79">
        <v>86.81457514778856</v>
      </c>
      <c r="G88" s="79">
        <v>95.390625</v>
      </c>
      <c r="H88" s="79">
        <v>87.893806505595137</v>
      </c>
      <c r="I88" s="79">
        <v>85.401252074904036</v>
      </c>
      <c r="J88" s="79"/>
      <c r="L88" s="76">
        <v>2005</v>
      </c>
      <c r="M88" s="81">
        <v>1.4244351114474534</v>
      </c>
      <c r="N88" s="81">
        <v>1.3645168924146251</v>
      </c>
      <c r="O88" s="81">
        <v>1.4516994316484977</v>
      </c>
      <c r="P88" s="81">
        <v>1.342838207120592</v>
      </c>
      <c r="Q88" s="81">
        <v>1.2112396109892647</v>
      </c>
      <c r="R88" s="81">
        <v>1.3160716252622473</v>
      </c>
      <c r="S88" s="81">
        <v>1.3272064894837508</v>
      </c>
    </row>
    <row r="89" spans="2:19" x14ac:dyDescent="0.2">
      <c r="B89" s="76">
        <v>2006</v>
      </c>
      <c r="C89" s="79">
        <v>103.58917673692525</v>
      </c>
      <c r="D89" s="79">
        <v>116.67556456023222</v>
      </c>
      <c r="E89" s="79">
        <v>109.00432183205612</v>
      </c>
      <c r="F89" s="79">
        <v>93.642196737162109</v>
      </c>
      <c r="G89" s="79">
        <v>104.44444444444444</v>
      </c>
      <c r="H89" s="79">
        <v>93.517163936844511</v>
      </c>
      <c r="I89" s="79">
        <v>93.990762830672892</v>
      </c>
      <c r="J89" s="79"/>
      <c r="L89" s="76">
        <v>2006</v>
      </c>
      <c r="M89" s="81">
        <v>1.5119739243754791</v>
      </c>
      <c r="N89" s="81">
        <v>1.4584869491696517</v>
      </c>
      <c r="O89" s="81">
        <v>1.5389317103098821</v>
      </c>
      <c r="P89" s="81">
        <v>1.4484470996177843</v>
      </c>
      <c r="Q89" s="81">
        <v>1.326202111149589</v>
      </c>
      <c r="R89" s="81">
        <v>1.400272565558351</v>
      </c>
      <c r="S89" s="81">
        <v>1.4606946309286573</v>
      </c>
    </row>
    <row r="90" spans="2:19" x14ac:dyDescent="0.2">
      <c r="B90" s="76">
        <v>2007</v>
      </c>
      <c r="C90" s="79">
        <v>119.60247066109899</v>
      </c>
      <c r="D90" s="79">
        <v>133.15470686913588</v>
      </c>
      <c r="E90" s="79">
        <v>119.9291376697588</v>
      </c>
      <c r="F90" s="79">
        <v>98.083208700462151</v>
      </c>
      <c r="G90" s="79">
        <v>115.92</v>
      </c>
      <c r="H90" s="79">
        <v>100.43716075879085</v>
      </c>
      <c r="I90" s="79">
        <v>111.16830035072417</v>
      </c>
      <c r="J90" s="79"/>
      <c r="L90" s="76">
        <v>2007</v>
      </c>
      <c r="M90" s="81">
        <v>1.7457018447951858</v>
      </c>
      <c r="N90" s="81">
        <v>1.6644822154590031</v>
      </c>
      <c r="O90" s="81">
        <v>1.6931691317200119</v>
      </c>
      <c r="P90" s="81">
        <v>1.5171401794658037</v>
      </c>
      <c r="Q90" s="81">
        <v>1.4719150409788757</v>
      </c>
      <c r="R90" s="81">
        <v>1.5038886430312133</v>
      </c>
      <c r="S90" s="81">
        <v>1.7276478513564653</v>
      </c>
    </row>
    <row r="91" spans="2:19" x14ac:dyDescent="0.2">
      <c r="B91" s="76">
        <v>2008</v>
      </c>
      <c r="C91" s="79">
        <v>127.13743178708927</v>
      </c>
      <c r="D91" s="79">
        <v>138.40223389714885</v>
      </c>
      <c r="E91" s="79">
        <v>124.91134119745882</v>
      </c>
      <c r="F91" s="79">
        <v>106.34735823298082</v>
      </c>
      <c r="G91" s="79">
        <v>122.55555555555556</v>
      </c>
      <c r="H91" s="79">
        <v>103.31434698941337</v>
      </c>
      <c r="I91" s="79">
        <v>121.44715583961511</v>
      </c>
      <c r="J91" s="79"/>
      <c r="L91" s="76">
        <v>2008</v>
      </c>
      <c r="M91" s="81">
        <v>1.8556811409200402</v>
      </c>
      <c r="N91" s="81">
        <v>1.7300782099126741</v>
      </c>
      <c r="O91" s="81">
        <v>1.7635082785274969</v>
      </c>
      <c r="P91" s="81">
        <v>1.6449691266527502</v>
      </c>
      <c r="Q91" s="81">
        <v>1.5561712006361668</v>
      </c>
      <c r="R91" s="81">
        <v>1.5469699852697756</v>
      </c>
      <c r="S91" s="81">
        <v>1.8873898150615924</v>
      </c>
    </row>
    <row r="92" spans="2:19" x14ac:dyDescent="0.2">
      <c r="B92" s="76">
        <v>2009</v>
      </c>
      <c r="C92" s="79">
        <v>136.64731112973047</v>
      </c>
      <c r="D92" s="79">
        <v>147.40867753520192</v>
      </c>
      <c r="E92" s="79">
        <v>133.50277655981998</v>
      </c>
      <c r="F92" s="79">
        <v>115.11929102344197</v>
      </c>
      <c r="G92" s="79">
        <v>129.64285714285714</v>
      </c>
      <c r="H92" s="79">
        <v>108.70618107203757</v>
      </c>
      <c r="I92" s="79">
        <v>138.78786058786059</v>
      </c>
      <c r="J92" s="79"/>
      <c r="L92" s="76">
        <v>2009</v>
      </c>
      <c r="M92" s="81">
        <v>1.9944860821596699</v>
      </c>
      <c r="N92" s="81">
        <v>1.8426620277329964</v>
      </c>
      <c r="O92" s="81">
        <v>1.8848028482656209</v>
      </c>
      <c r="P92" s="81">
        <v>1.7806524088812556</v>
      </c>
      <c r="Q92" s="81">
        <v>1.6461634867498887</v>
      </c>
      <c r="R92" s="81">
        <v>1.6277042272645388</v>
      </c>
      <c r="S92" s="81">
        <v>2.1568787899294</v>
      </c>
    </row>
    <row r="93" spans="2:19" x14ac:dyDescent="0.2">
      <c r="B93" s="76">
        <v>2010</v>
      </c>
      <c r="C93" s="79">
        <v>156.7592668989904</v>
      </c>
      <c r="D93" s="79">
        <v>159.40875771583021</v>
      </c>
      <c r="E93" s="79">
        <v>144.07873505037469</v>
      </c>
      <c r="F93" s="79">
        <v>126.36027145607731</v>
      </c>
      <c r="G93" s="79">
        <v>140.66602499999999</v>
      </c>
      <c r="H93" s="79">
        <v>116.059214851825</v>
      </c>
      <c r="I93" s="79">
        <v>148.97791166666667</v>
      </c>
      <c r="J93" s="79"/>
      <c r="L93" s="76">
        <v>2010</v>
      </c>
      <c r="M93" s="81">
        <v>2.2880375288377333</v>
      </c>
      <c r="N93" s="81">
        <v>1.9926673900246064</v>
      </c>
      <c r="O93" s="81">
        <v>2.0341150738222531</v>
      </c>
      <c r="P93" s="81">
        <v>1.9545266458367561</v>
      </c>
      <c r="Q93" s="81">
        <v>1.7861321424448806</v>
      </c>
      <c r="R93" s="81">
        <v>1.737804352653431</v>
      </c>
      <c r="S93" s="81">
        <v>2.3152406592390018</v>
      </c>
    </row>
    <row r="94" spans="2:19" x14ac:dyDescent="0.2">
      <c r="B94" s="76">
        <v>2011</v>
      </c>
      <c r="C94" s="79">
        <v>159.64247575973408</v>
      </c>
      <c r="D94" s="79">
        <v>161.47648900879625</v>
      </c>
      <c r="E94" s="79">
        <v>141.60209040186615</v>
      </c>
      <c r="F94" s="79">
        <v>126.98683618780046</v>
      </c>
      <c r="G94" s="79">
        <v>136.63621951219511</v>
      </c>
      <c r="H94" s="79">
        <v>117.5000464946482</v>
      </c>
      <c r="I94" s="79">
        <v>143.33538522913662</v>
      </c>
      <c r="J94" s="79"/>
      <c r="L94" s="76">
        <v>2011</v>
      </c>
      <c r="M94" s="81">
        <v>2.330120464075685</v>
      </c>
      <c r="N94" s="81">
        <v>2.0185147824631819</v>
      </c>
      <c r="O94" s="81">
        <v>1.9991496071260675</v>
      </c>
      <c r="P94" s="81">
        <v>1.9642182795233785</v>
      </c>
      <c r="Q94" s="81">
        <v>1.734962962754411</v>
      </c>
      <c r="R94" s="81">
        <v>1.7593785422043058</v>
      </c>
      <c r="S94" s="81">
        <v>2.2275511052450483</v>
      </c>
    </row>
    <row r="95" spans="2:19" x14ac:dyDescent="0.2">
      <c r="B95" s="76">
        <v>2012</v>
      </c>
      <c r="C95" s="79">
        <v>178.36961343383663</v>
      </c>
      <c r="D95" s="79">
        <v>176.59371341060847</v>
      </c>
      <c r="E95" s="79">
        <v>157.05171810014676</v>
      </c>
      <c r="F95" s="79">
        <v>140.74173793110211</v>
      </c>
      <c r="G95" s="79">
        <v>140.42217500000001</v>
      </c>
      <c r="H95" s="79">
        <v>126.22771094250281</v>
      </c>
      <c r="I95" s="79">
        <v>155.86818058890225</v>
      </c>
      <c r="J95" s="79"/>
      <c r="L95" s="76">
        <v>2012</v>
      </c>
      <c r="M95" s="81">
        <v>2.6034592889737849</v>
      </c>
      <c r="N95" s="81">
        <v>2.2074855800831923</v>
      </c>
      <c r="O95" s="81">
        <v>2.2172686833035944</v>
      </c>
      <c r="P95" s="81">
        <v>2.1769775721266273</v>
      </c>
      <c r="Q95" s="81">
        <v>1.7830358132286739</v>
      </c>
      <c r="R95" s="81">
        <v>1.8900616015834708</v>
      </c>
      <c r="S95" s="81">
        <v>2.4223211692514135</v>
      </c>
    </row>
    <row r="96" spans="2:19" x14ac:dyDescent="0.2">
      <c r="B96" s="76">
        <v>2013</v>
      </c>
      <c r="C96" s="79">
        <v>185.47150471370423</v>
      </c>
      <c r="D96" s="79">
        <v>179.19205585516178</v>
      </c>
      <c r="E96" s="79">
        <v>165.64339297859362</v>
      </c>
      <c r="F96" s="79">
        <v>155.0670889363673</v>
      </c>
      <c r="G96" s="79">
        <v>151.26149999999998</v>
      </c>
      <c r="H96" s="79">
        <v>129.36756103479854</v>
      </c>
      <c r="I96" s="79">
        <v>152.86728228663446</v>
      </c>
      <c r="J96" s="79"/>
      <c r="L96" s="76">
        <v>2013</v>
      </c>
      <c r="M96" s="81">
        <v>2.7071175548964814</v>
      </c>
      <c r="N96" s="81">
        <v>2.2399658047055313</v>
      </c>
      <c r="O96" s="81">
        <v>2.3385666345489211</v>
      </c>
      <c r="P96" s="81">
        <v>2.3985605105622074</v>
      </c>
      <c r="Q96" s="81">
        <v>1.9206700911924275</v>
      </c>
      <c r="R96" s="81">
        <v>1.9370759223682286</v>
      </c>
      <c r="S96" s="81">
        <v>2.3756847136458528</v>
      </c>
    </row>
    <row r="97" spans="2:19" x14ac:dyDescent="0.2">
      <c r="B97" s="76">
        <v>2014</v>
      </c>
      <c r="C97" s="79">
        <v>198.50758503920935</v>
      </c>
      <c r="D97" s="79">
        <v>184.87165013468959</v>
      </c>
      <c r="E97" s="79">
        <v>172.37766026367299</v>
      </c>
      <c r="F97" s="79">
        <v>160.92219366535659</v>
      </c>
      <c r="G97" s="79">
        <v>152.70847222222221</v>
      </c>
      <c r="H97" s="79">
        <v>137.57679942220514</v>
      </c>
      <c r="I97" s="79">
        <v>154.37325676141256</v>
      </c>
      <c r="J97" s="79"/>
      <c r="L97" s="76">
        <v>2014</v>
      </c>
      <c r="M97" s="81">
        <v>2.8973904593552544</v>
      </c>
      <c r="N97" s="81">
        <v>2.3109627967877393</v>
      </c>
      <c r="O97" s="81">
        <v>2.4336415572357328</v>
      </c>
      <c r="P97" s="81">
        <v>2.4891266202666511</v>
      </c>
      <c r="Q97" s="81">
        <v>1.9390432811317608</v>
      </c>
      <c r="R97" s="81">
        <v>2.0599963662107839</v>
      </c>
      <c r="S97" s="81">
        <v>2.3990888095737355</v>
      </c>
    </row>
    <row r="98" spans="2:19" x14ac:dyDescent="0.2">
      <c r="B98" s="76">
        <v>2015</v>
      </c>
      <c r="C98" s="79">
        <v>211.2160916776632</v>
      </c>
      <c r="D98" s="79">
        <v>207.03915723745391</v>
      </c>
      <c r="E98" s="79">
        <v>189.59782164791179</v>
      </c>
      <c r="F98" s="79">
        <v>171.02128125845715</v>
      </c>
      <c r="G98" s="79">
        <v>167.61727272727273</v>
      </c>
      <c r="H98" s="79">
        <v>144.12152920863386</v>
      </c>
      <c r="I98" s="79">
        <v>181.73015332877335</v>
      </c>
      <c r="J98" s="79"/>
      <c r="L98" s="76">
        <v>2015</v>
      </c>
      <c r="M98" s="81">
        <v>3.0828821415982079</v>
      </c>
      <c r="N98" s="81">
        <v>2.5880646897750825</v>
      </c>
      <c r="O98" s="81">
        <v>2.6767571692175092</v>
      </c>
      <c r="P98" s="81">
        <v>2.6453381855940941</v>
      </c>
      <c r="Q98" s="81">
        <v>2.128350455962138</v>
      </c>
      <c r="R98" s="81">
        <v>2.1579934095676347</v>
      </c>
      <c r="S98" s="81">
        <v>2.8242377362486235</v>
      </c>
    </row>
    <row r="99" spans="2:19" x14ac:dyDescent="0.2">
      <c r="B99" s="76">
        <v>2016</v>
      </c>
      <c r="C99" s="79">
        <v>218.99850935265576</v>
      </c>
      <c r="D99" s="79">
        <v>210.88018200913766</v>
      </c>
      <c r="E99" s="79">
        <v>195.88381171833169</v>
      </c>
      <c r="F99" s="79">
        <v>182.0835039832167</v>
      </c>
      <c r="G99" s="79">
        <v>171.97484374999999</v>
      </c>
      <c r="H99" s="79">
        <v>145.85852110011737</v>
      </c>
      <c r="I99" s="79">
        <v>187.77023301767676</v>
      </c>
      <c r="J99" s="79"/>
      <c r="L99" s="76">
        <v>2016</v>
      </c>
      <c r="M99" s="81">
        <v>3.1964732807871079</v>
      </c>
      <c r="N99" s="81">
        <v>2.636078894994943</v>
      </c>
      <c r="O99" s="81">
        <v>2.7655032784311104</v>
      </c>
      <c r="P99" s="81">
        <v>2.8164474181762587</v>
      </c>
      <c r="Q99" s="81">
        <v>2.1836814974604639</v>
      </c>
      <c r="R99" s="81">
        <v>2.1840021334194861</v>
      </c>
      <c r="S99" s="81">
        <v>2.918105598432664</v>
      </c>
    </row>
    <row r="100" spans="2:19" x14ac:dyDescent="0.2">
      <c r="B100" s="76">
        <v>2017</v>
      </c>
      <c r="C100" s="79">
        <v>216.41624060056546</v>
      </c>
      <c r="D100" s="79">
        <v>210.78571271984157</v>
      </c>
      <c r="E100" s="79">
        <v>203.71027800403004</v>
      </c>
      <c r="F100" s="79">
        <v>185.8867864977457</v>
      </c>
      <c r="G100" s="79">
        <v>144.8449411764706</v>
      </c>
      <c r="H100" s="79">
        <v>145.95080562566633</v>
      </c>
      <c r="I100" s="79">
        <v>195.6231293807642</v>
      </c>
      <c r="J100" s="79"/>
      <c r="L100" s="76">
        <v>2017</v>
      </c>
      <c r="M100" s="81">
        <v>3.1587828275768697</v>
      </c>
      <c r="N100" s="81">
        <v>2.6348979945548638</v>
      </c>
      <c r="O100" s="81">
        <v>2.8759979537274654</v>
      </c>
      <c r="P100" s="81">
        <v>2.8752761697342661</v>
      </c>
      <c r="Q100" s="81">
        <v>1.8391946819129363</v>
      </c>
      <c r="R100" s="81">
        <v>2.1853839491623055</v>
      </c>
      <c r="S100" s="81">
        <v>3.040146139538451</v>
      </c>
    </row>
    <row r="101" spans="2:19" x14ac:dyDescent="0.2">
      <c r="B101" s="76">
        <v>2018</v>
      </c>
      <c r="C101" s="79">
        <v>236.67767054375199</v>
      </c>
      <c r="D101" s="79">
        <v>221.5969254485141</v>
      </c>
      <c r="E101" s="79">
        <v>207.4499419395197</v>
      </c>
      <c r="F101" s="79">
        <v>201.22910459243599</v>
      </c>
      <c r="G101" s="79">
        <v>158.80479310344828</v>
      </c>
      <c r="H101" s="79">
        <v>158.21144281237034</v>
      </c>
      <c r="I101" s="79">
        <v>201.35726256417999</v>
      </c>
      <c r="J101" s="79"/>
      <c r="L101" s="76">
        <v>2018</v>
      </c>
      <c r="M101" s="81">
        <v>3.4545159795301719</v>
      </c>
      <c r="N101" s="81">
        <v>2.7700420817413942</v>
      </c>
      <c r="O101" s="81">
        <v>2.9287948274614646</v>
      </c>
      <c r="P101" s="81">
        <v>3.1125894421689413</v>
      </c>
      <c r="Q101" s="81">
        <v>2.0164524115640439</v>
      </c>
      <c r="R101" s="81">
        <v>2.3689677231569966</v>
      </c>
      <c r="S101" s="81">
        <v>3.1292593385571097</v>
      </c>
    </row>
    <row r="102" spans="2:19" x14ac:dyDescent="0.2">
      <c r="B102" s="76">
        <v>2019</v>
      </c>
      <c r="C102" s="79">
        <v>245.77209958654799</v>
      </c>
      <c r="D102" s="79">
        <v>231.14925649217895</v>
      </c>
      <c r="E102" s="79">
        <v>215.80231767536807</v>
      </c>
      <c r="F102" s="79">
        <v>195.66559316545454</v>
      </c>
      <c r="G102" s="79">
        <v>149.41582758620692</v>
      </c>
      <c r="H102" s="79">
        <v>163.52043439833116</v>
      </c>
      <c r="I102" s="79">
        <v>207.17056297134232</v>
      </c>
      <c r="J102" s="79"/>
      <c r="L102" s="76">
        <v>2019</v>
      </c>
      <c r="M102" s="81">
        <v>3.5872570631349912</v>
      </c>
      <c r="N102" s="81">
        <v>2.8894496904711651</v>
      </c>
      <c r="O102" s="81">
        <v>3.0467143343239886</v>
      </c>
      <c r="P102" s="81">
        <v>3.0265336652768164</v>
      </c>
      <c r="Q102" s="81">
        <v>1.8972343338892719</v>
      </c>
      <c r="R102" s="81">
        <v>2.4484615289531342</v>
      </c>
      <c r="S102" s="81">
        <v>3.2196028620798942</v>
      </c>
    </row>
    <row r="103" spans="2:19" x14ac:dyDescent="0.2">
      <c r="B103" s="76">
        <v>2020</v>
      </c>
      <c r="C103" s="79">
        <v>264.36766645606394</v>
      </c>
      <c r="D103" s="79">
        <v>242.12489841486908</v>
      </c>
      <c r="E103" s="79">
        <v>229.14340920581299</v>
      </c>
      <c r="F103" s="79">
        <v>212.52977377867549</v>
      </c>
      <c r="G103" s="79">
        <v>166.65124</v>
      </c>
      <c r="H103" s="79">
        <v>171.03704085232576</v>
      </c>
      <c r="I103" s="79">
        <v>216.00775604678549</v>
      </c>
      <c r="J103" s="79"/>
      <c r="L103" s="76">
        <v>2020</v>
      </c>
      <c r="M103" s="81">
        <v>3.8586754979690863</v>
      </c>
      <c r="N103" s="81">
        <v>3.026649202325586</v>
      </c>
      <c r="O103" s="81">
        <v>3.2350649286974904</v>
      </c>
      <c r="P103" s="81">
        <v>3.2873869381364065</v>
      </c>
      <c r="Q103" s="81">
        <v>2.1160840817268847</v>
      </c>
      <c r="R103" s="81">
        <v>2.5610108980800206</v>
      </c>
      <c r="S103" s="81">
        <v>3.356940192781579</v>
      </c>
    </row>
    <row r="104" spans="2:19" x14ac:dyDescent="0.2">
      <c r="B104" s="76">
        <v>2021</v>
      </c>
      <c r="C104" s="79">
        <v>275.94736758074754</v>
      </c>
      <c r="D104" s="79">
        <v>260.79002193919621</v>
      </c>
      <c r="E104" s="79">
        <v>250.15161809208698</v>
      </c>
      <c r="F104" s="79">
        <v>228.42403121774589</v>
      </c>
      <c r="G104" s="79">
        <v>171.05870833333333</v>
      </c>
      <c r="H104" s="79">
        <v>175.8882955494297</v>
      </c>
      <c r="I104" s="79">
        <v>228.98432478354979</v>
      </c>
      <c r="J104" s="79"/>
      <c r="L104" s="76">
        <v>2021</v>
      </c>
      <c r="M104" s="81">
        <v>4.027691284213307</v>
      </c>
      <c r="N104" s="81">
        <v>3.2599700280484147</v>
      </c>
      <c r="O104" s="81">
        <v>3.531660497465051</v>
      </c>
      <c r="P104" s="81">
        <v>3.5332375470538668</v>
      </c>
      <c r="Q104" s="81">
        <v>2.1720487032975488</v>
      </c>
      <c r="R104" s="81">
        <v>2.6336508133096821</v>
      </c>
      <c r="S104" s="81">
        <v>3.5586068641737021</v>
      </c>
    </row>
  </sheetData>
  <mergeCells count="6">
    <mergeCell ref="L13:S13"/>
    <mergeCell ref="B13:I13"/>
    <mergeCell ref="B44:I44"/>
    <mergeCell ref="L44:S44"/>
    <mergeCell ref="B75:I75"/>
    <mergeCell ref="L75:S75"/>
  </mergeCells>
  <pageMargins left="0.7" right="0.7" top="0.75" bottom="0.75" header="0.3" footer="0.3"/>
  <pageSetup paperSize="9" orientation="portrait" verticalDpi="0" r:id="rId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9451-0DC7-4EEF-B6F2-6E6DE7208278}">
  <sheetPr>
    <tabColor theme="4" tint="0.79998168889431442"/>
  </sheetPr>
  <dimension ref="B2:AV51"/>
  <sheetViews>
    <sheetView topLeftCell="B1" workbookViewId="0">
      <selection activeCell="AT25" sqref="AT25"/>
    </sheetView>
  </sheetViews>
  <sheetFormatPr baseColWidth="10" defaultRowHeight="12" x14ac:dyDescent="0.2"/>
  <cols>
    <col min="1" max="1" width="2" customWidth="1"/>
    <col min="2" max="2" width="7.83203125" style="129" customWidth="1"/>
    <col min="3" max="3" width="5.83203125" style="129" customWidth="1"/>
    <col min="4" max="4" width="4.5" style="129" customWidth="1"/>
    <col min="5" max="5" width="8.5" style="129" customWidth="1"/>
    <col min="6" max="6" width="7.1640625" style="129" customWidth="1"/>
    <col min="7" max="7" width="5" style="129" customWidth="1"/>
    <col min="8" max="8" width="6" style="129" customWidth="1"/>
    <col min="9" max="9" width="5.83203125" style="129" customWidth="1"/>
    <col min="10" max="10" width="4.33203125" style="129" customWidth="1"/>
    <col min="11" max="13" width="7.33203125" style="129" customWidth="1"/>
    <col min="14" max="14" width="5.83203125" style="129" customWidth="1"/>
    <col min="15" max="16" width="7.33203125" style="129" customWidth="1"/>
    <col min="17" max="17" width="7.6640625" style="129" customWidth="1"/>
    <col min="18" max="18" width="7" style="129" customWidth="1"/>
    <col min="19" max="19" width="3" style="129" customWidth="1"/>
    <col min="20" max="20" width="7" style="129" customWidth="1"/>
    <col min="21" max="21" width="8.6640625" style="129" customWidth="1"/>
    <col min="22" max="22" width="5.6640625" style="129" customWidth="1"/>
    <col min="23" max="23" width="7" style="129" customWidth="1"/>
    <col min="24" max="24" width="5.33203125" style="129" customWidth="1"/>
    <col min="25" max="25" width="4.83203125" style="129" customWidth="1"/>
    <col min="26" max="26" width="7.5" style="129" customWidth="1"/>
    <col min="27" max="28" width="7.33203125" style="129" customWidth="1"/>
    <col min="29" max="29" width="4.83203125" style="129" customWidth="1"/>
    <col min="30" max="30" width="5.33203125" style="129" customWidth="1"/>
    <col min="31" max="31" width="9.6640625" style="129" customWidth="1"/>
    <col min="32" max="32" width="4.6640625" style="129" customWidth="1"/>
    <col min="33" max="33" width="5.1640625" style="129" customWidth="1"/>
    <col min="34" max="34" width="9.5" style="129" customWidth="1"/>
    <col min="35" max="35" width="7.1640625" style="129" customWidth="1"/>
    <col min="36" max="37" width="6.6640625" style="129" customWidth="1"/>
    <col min="38" max="38" width="3" style="129" customWidth="1"/>
    <col min="39" max="40" width="6.6640625" style="129" customWidth="1"/>
    <col min="41" max="41" width="2.6640625" style="129" customWidth="1"/>
    <col min="42" max="43" width="6.6640625" style="129" customWidth="1"/>
    <col min="44" max="44" width="5.33203125" customWidth="1"/>
    <col min="45" max="48" width="10.5" customWidth="1"/>
  </cols>
  <sheetData>
    <row r="2" spans="2:26" x14ac:dyDescent="0.2">
      <c r="Z2" s="129" t="str">
        <f>_xlfn.CONCAT("Sammenlikning av melkeproduksjon i ",E12," og ",T12," i perioden 1995 - 2021")</f>
        <v>Sammenlikning av melkeproduksjon i Rennebu og Levanger i perioden 1995 - 2021</v>
      </c>
    </row>
    <row r="3" spans="2:26" x14ac:dyDescent="0.2">
      <c r="Z3" s="129" t="str">
        <f>_xlfn.CONCAT("Utvikling i ",E12)</f>
        <v>Utvikling i Rennebu</v>
      </c>
    </row>
    <row r="4" spans="2:26" x14ac:dyDescent="0.2">
      <c r="Z4" s="129" t="str">
        <f>_xlfn.CONCAT("Utvikling i ",E12," og ",T12)</f>
        <v>Utvikling i Rennebu og Levanger</v>
      </c>
    </row>
    <row r="5" spans="2:26" x14ac:dyDescent="0.2">
      <c r="B5" s="129" t="s">
        <v>92</v>
      </c>
      <c r="E5" s="129" t="s">
        <v>92</v>
      </c>
      <c r="Q5" s="129" t="s">
        <v>92</v>
      </c>
      <c r="T5" s="129" t="s">
        <v>92</v>
      </c>
    </row>
    <row r="6" spans="2:26" x14ac:dyDescent="0.2">
      <c r="B6" s="129" t="s">
        <v>2</v>
      </c>
      <c r="E6" s="129" t="s">
        <v>107</v>
      </c>
      <c r="Q6" s="129" t="s">
        <v>2</v>
      </c>
      <c r="T6" s="129" t="s">
        <v>107</v>
      </c>
      <c r="Z6" s="148" t="str">
        <f>_xlfn.CONCAT("Antall melkeleverandører i ",E12," i perioden 1995 - 2021")</f>
        <v>Antall melkeleverandører i Rennebu i perioden 1995 - 2021</v>
      </c>
    </row>
    <row r="7" spans="2:26" x14ac:dyDescent="0.2">
      <c r="B7" s="129" t="s">
        <v>107</v>
      </c>
      <c r="E7" s="129" t="s">
        <v>140</v>
      </c>
      <c r="Q7" s="129" t="s">
        <v>107</v>
      </c>
      <c r="T7" s="129" t="s">
        <v>140</v>
      </c>
      <c r="Z7" s="129" t="str">
        <f>_xlfn.CONCAT("Melkeleveranser i ",E12," i perioden 1995 - 2021 i tusen liter")</f>
        <v>Melkeleveranser i Rennebu i perioden 1995 - 2021 i tusen liter</v>
      </c>
    </row>
    <row r="8" spans="2:26" x14ac:dyDescent="0.2">
      <c r="B8" s="129" t="s">
        <v>108</v>
      </c>
      <c r="Q8" s="129" t="s">
        <v>108</v>
      </c>
      <c r="Z8" s="148" t="str">
        <f>_xlfn.CONCAT("Gjennomsnittlig leveranse per hentepunkt i ",E12," i perioden 1995 - 2021 i tusen liter")</f>
        <v>Gjennomsnittlig leveranse per hentepunkt i Rennebu i perioden 1995 - 2021 i tusen liter</v>
      </c>
    </row>
    <row r="9" spans="2:26" x14ac:dyDescent="0.2">
      <c r="Z9" s="129" t="str">
        <f>_xlfn.CONCAT("Gjennomsnittlig melkeleveranse per hentepunkt i ",E12," og ",T12," 1995 - 2021 i tusen liter")</f>
        <v>Gjennomsnittlig melkeleveranse per hentepunkt i Rennebu og Levanger 1995 - 2021 i tusen liter</v>
      </c>
    </row>
    <row r="10" spans="2:26" x14ac:dyDescent="0.2">
      <c r="Z10" s="129" t="str">
        <f>_xlfn.CONCAT(E12," sin andel av melkeleverandørene (hentepunkt) av ",T12," perioden 1995 - 2021 i prosent")</f>
        <v>Rennebu sin andel av melkeleverandørene (hentepunkt) av Levanger perioden 1995 - 2021 i prosent</v>
      </c>
    </row>
    <row r="11" spans="2:26" x14ac:dyDescent="0.2">
      <c r="Z11" s="129" t="str">
        <f>_xlfn.CONCAT(E12," sin andel av innveid melkemengde av ",T12," sin mengde 1995 - 2021 i prosent")</f>
        <v>Rennebu sin andel av innveid melkemengde av Levanger sin mengde 1995 - 2021 i prosent</v>
      </c>
    </row>
    <row r="12" spans="2:26" x14ac:dyDescent="0.2">
      <c r="B12" s="135" t="str" vm="3">
        <f>IF(C21=B5,B6,IF(C21=B7,B8,C21))</f>
        <v>Trøndelag Sør</v>
      </c>
      <c r="E12" s="137" t="str" vm="4">
        <f>IF(C22=E5,B12,IF(C22=E6,E7,C22))</f>
        <v>Rennebu</v>
      </c>
      <c r="Q12" s="133" t="str">
        <f>IF(R21=Q5,Q6,IF(R21=Q7,Q8,R21))</f>
        <v>Trøndelag</v>
      </c>
      <c r="T12" s="136" t="str" vm="5">
        <f>IF(R22=T5,Q12,IF(R22=T6,T7,R22))</f>
        <v>Levanger</v>
      </c>
    </row>
    <row r="13" spans="2:26" x14ac:dyDescent="0.2">
      <c r="Z13" s="129" t="str">
        <f>_xlfn.CONCAT("Antall leverandører og gjennomsnittlig melkemengde per leverandør i tusen liter i ",E12," 1995 - 2021")</f>
        <v>Antall leverandører og gjennomsnittlig melkemengde per leverandør i tusen liter i Rennebu 1995 - 2021</v>
      </c>
    </row>
    <row r="14" spans="2:26" x14ac:dyDescent="0.2">
      <c r="Z14" s="129" t="str">
        <f>_xlfn.CONCAT("Utvikling i antall leverandører, melkeleveranse og gjennomsnittlig melkeleveranse i ",E12," i prosent (1995 = 100 %)")</f>
        <v>Utvikling i antall leverandører, melkeleveranse og gjennomsnittlig melkeleveranse i Rennebu i prosent (1995 = 100 %)</v>
      </c>
    </row>
    <row r="18" spans="2:48" s="114" customFormat="1" ht="23.25" customHeight="1" x14ac:dyDescent="0.2">
      <c r="B18" s="124" t="s">
        <v>76</v>
      </c>
      <c r="C18" s="124"/>
      <c r="D18" s="125"/>
      <c r="E18" s="126" t="s">
        <v>138</v>
      </c>
      <c r="F18" s="126"/>
      <c r="G18" s="125"/>
      <c r="H18" s="126" t="s">
        <v>139</v>
      </c>
      <c r="I18" s="126"/>
      <c r="J18" s="125"/>
      <c r="K18" s="125"/>
      <c r="L18" s="125"/>
      <c r="M18" s="125"/>
      <c r="N18" s="125"/>
      <c r="O18" s="125"/>
      <c r="P18" s="125"/>
      <c r="Q18" s="127" t="s">
        <v>76</v>
      </c>
      <c r="R18" s="127"/>
      <c r="S18" s="125"/>
      <c r="T18" s="127" t="s">
        <v>77</v>
      </c>
      <c r="U18" s="127"/>
      <c r="V18" s="125"/>
      <c r="W18" s="127" t="s">
        <v>87</v>
      </c>
      <c r="X18" s="127"/>
      <c r="Y18" s="125"/>
      <c r="Z18" s="134" t="s">
        <v>141</v>
      </c>
      <c r="AA18" s="134"/>
      <c r="AB18" s="134"/>
      <c r="AC18" s="125"/>
      <c r="AD18" s="134" t="s">
        <v>142</v>
      </c>
      <c r="AE18" s="134"/>
      <c r="AF18" s="125"/>
      <c r="AG18" s="134" t="s">
        <v>143</v>
      </c>
      <c r="AH18" s="134"/>
      <c r="AI18" s="125"/>
      <c r="AJ18" s="125"/>
      <c r="AK18" s="125"/>
      <c r="AL18" s="125"/>
      <c r="AM18" s="125"/>
      <c r="AN18" s="125"/>
      <c r="AO18" s="125"/>
      <c r="AP18" s="125"/>
      <c r="AQ18" s="125"/>
      <c r="AS18" s="139" t="s">
        <v>145</v>
      </c>
      <c r="AT18" s="140"/>
      <c r="AU18" s="140"/>
      <c r="AV18" s="140"/>
    </row>
    <row r="21" spans="2:48" s="115" customFormat="1" x14ac:dyDescent="0.2">
      <c r="B21" s="128" t="s">
        <v>82</v>
      </c>
      <c r="C21" s="129" t="s" vm="3">
        <v>104</v>
      </c>
      <c r="D21" s="142"/>
      <c r="E21" s="128" t="s">
        <v>82</v>
      </c>
      <c r="F21" s="129" t="s" vm="3">
        <v>104</v>
      </c>
      <c r="G21" s="142"/>
      <c r="H21" s="128" t="s">
        <v>82</v>
      </c>
      <c r="I21" s="129" t="s" vm="3">
        <v>104</v>
      </c>
      <c r="J21" s="142"/>
      <c r="K21" s="214" t="s">
        <v>146</v>
      </c>
      <c r="L21" s="214"/>
      <c r="M21" s="214"/>
      <c r="N21" s="146"/>
      <c r="O21" s="146"/>
      <c r="P21" s="142"/>
      <c r="Q21" s="128" t="s">
        <v>82</v>
      </c>
      <c r="R21" s="129" t="s" vm="1">
        <v>92</v>
      </c>
      <c r="S21" s="142"/>
      <c r="T21" s="128" t="s">
        <v>82</v>
      </c>
      <c r="U21" s="129" t="s" vm="1">
        <v>92</v>
      </c>
      <c r="V21" s="142"/>
      <c r="W21" s="128" t="s">
        <v>82</v>
      </c>
      <c r="X21" s="129" t="s" vm="1">
        <v>92</v>
      </c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28" t="s">
        <v>82</v>
      </c>
      <c r="AK21" s="129" t="s" vm="3">
        <v>104</v>
      </c>
      <c r="AL21" s="142"/>
      <c r="AM21" s="128" t="s">
        <v>82</v>
      </c>
      <c r="AN21" s="129" t="s" vm="3">
        <v>104</v>
      </c>
      <c r="AO21" s="142"/>
      <c r="AP21" s="128" t="s">
        <v>82</v>
      </c>
      <c r="AQ21" s="129" t="s" vm="3">
        <v>104</v>
      </c>
    </row>
    <row r="22" spans="2:48" s="115" customFormat="1" x14ac:dyDescent="0.2">
      <c r="B22" s="128" t="s">
        <v>85</v>
      </c>
      <c r="C22" s="129" t="s" vm="4">
        <v>13</v>
      </c>
      <c r="D22" s="142"/>
      <c r="E22" s="128" t="s">
        <v>85</v>
      </c>
      <c r="F22" s="129" t="s" vm="4">
        <v>13</v>
      </c>
      <c r="G22" s="142"/>
      <c r="H22" s="128" t="s">
        <v>85</v>
      </c>
      <c r="I22" s="129" t="s" vm="4">
        <v>13</v>
      </c>
      <c r="J22" s="142"/>
      <c r="K22" s="142"/>
      <c r="L22" s="142"/>
      <c r="M22" s="142"/>
      <c r="N22" s="142"/>
      <c r="O22" s="142"/>
      <c r="P22" s="142"/>
      <c r="Q22" s="128" t="s">
        <v>85</v>
      </c>
      <c r="R22" s="129" t="s" vm="5">
        <v>39</v>
      </c>
      <c r="S22" s="142"/>
      <c r="T22" s="128" t="s">
        <v>85</v>
      </c>
      <c r="U22" s="129" t="s" vm="5">
        <v>39</v>
      </c>
      <c r="V22" s="142"/>
      <c r="W22" s="128" t="s">
        <v>85</v>
      </c>
      <c r="X22" s="129" t="s" vm="5">
        <v>39</v>
      </c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28" t="s">
        <v>85</v>
      </c>
      <c r="AK22" s="129" t="s" vm="4">
        <v>13</v>
      </c>
      <c r="AL22" s="142"/>
      <c r="AM22" s="128" t="s">
        <v>85</v>
      </c>
      <c r="AN22" s="129" t="s" vm="4">
        <v>13</v>
      </c>
      <c r="AO22" s="142"/>
      <c r="AP22" s="128" t="s">
        <v>85</v>
      </c>
      <c r="AQ22" s="129" t="s" vm="4">
        <v>13</v>
      </c>
    </row>
    <row r="23" spans="2:48" hidden="1" x14ac:dyDescent="0.2"/>
    <row r="24" spans="2:48" s="115" customFormat="1" ht="48" x14ac:dyDescent="0.2">
      <c r="B24" s="141" t="s">
        <v>78</v>
      </c>
      <c r="C24" s="142" t="s">
        <v>100</v>
      </c>
      <c r="D24" s="142"/>
      <c r="E24" s="141" t="s">
        <v>78</v>
      </c>
      <c r="F24" s="142" t="s">
        <v>99</v>
      </c>
      <c r="G24" s="142"/>
      <c r="H24" s="141" t="s">
        <v>78</v>
      </c>
      <c r="I24" s="142" t="s">
        <v>110</v>
      </c>
      <c r="J24" s="142"/>
      <c r="K24" s="145"/>
      <c r="L24" s="145" t="s">
        <v>147</v>
      </c>
      <c r="M24" s="145" t="s">
        <v>144</v>
      </c>
      <c r="N24" s="145"/>
      <c r="O24" s="145" t="s">
        <v>148</v>
      </c>
      <c r="P24" s="142"/>
      <c r="Q24" s="141" t="s">
        <v>78</v>
      </c>
      <c r="R24" s="142" t="s">
        <v>100</v>
      </c>
      <c r="S24" s="142"/>
      <c r="T24" s="141" t="s">
        <v>78</v>
      </c>
      <c r="U24" s="142" t="s">
        <v>99</v>
      </c>
      <c r="V24" s="142"/>
      <c r="W24" s="141" t="s">
        <v>78</v>
      </c>
      <c r="X24" s="142" t="s">
        <v>110</v>
      </c>
      <c r="Y24" s="142"/>
      <c r="Z24" s="143"/>
      <c r="AA24" s="143" t="str" vm="4">
        <f>E12</f>
        <v>Rennebu</v>
      </c>
      <c r="AB24" s="143" t="str" vm="5">
        <f>T12</f>
        <v>Levanger</v>
      </c>
      <c r="AC24" s="142"/>
      <c r="AD24" s="143"/>
      <c r="AE24" s="143" t="str" vm="4">
        <f>E12</f>
        <v>Rennebu</v>
      </c>
      <c r="AF24" s="142"/>
      <c r="AG24" s="143"/>
      <c r="AH24" s="143" t="str" vm="4">
        <f>E12</f>
        <v>Rennebu</v>
      </c>
      <c r="AI24" s="142"/>
      <c r="AJ24" s="141" t="s">
        <v>78</v>
      </c>
      <c r="AK24" s="142" t="s">
        <v>100</v>
      </c>
      <c r="AL24" s="142"/>
      <c r="AM24" s="141" t="s">
        <v>78</v>
      </c>
      <c r="AN24" s="142" t="s">
        <v>99</v>
      </c>
      <c r="AO24" s="142"/>
      <c r="AP24" s="141" t="s">
        <v>78</v>
      </c>
      <c r="AQ24" s="142" t="s">
        <v>110</v>
      </c>
      <c r="AS24" s="144"/>
      <c r="AT24" s="144" t="s">
        <v>187</v>
      </c>
      <c r="AU24" s="144" t="s">
        <v>138</v>
      </c>
      <c r="AV24" s="144" t="s">
        <v>144</v>
      </c>
    </row>
    <row r="25" spans="2:48" x14ac:dyDescent="0.2">
      <c r="B25" s="130">
        <v>1995</v>
      </c>
      <c r="C25" s="131">
        <v>114</v>
      </c>
      <c r="E25" s="130">
        <v>1995</v>
      </c>
      <c r="F25" s="131">
        <v>8300</v>
      </c>
      <c r="H25" s="130">
        <v>1995</v>
      </c>
      <c r="I25" s="132">
        <v>72.807017543859644</v>
      </c>
      <c r="K25" s="129">
        <v>1995</v>
      </c>
      <c r="L25" s="147">
        <f>C25</f>
        <v>114</v>
      </c>
      <c r="M25" s="147">
        <f>I25</f>
        <v>72.807017543859644</v>
      </c>
      <c r="N25" s="147"/>
      <c r="O25" s="147">
        <f>F25</f>
        <v>8300</v>
      </c>
      <c r="P25" s="132"/>
      <c r="Q25" s="130">
        <v>1995</v>
      </c>
      <c r="R25" s="131">
        <v>260</v>
      </c>
      <c r="T25" s="130">
        <v>1995</v>
      </c>
      <c r="U25" s="131">
        <v>22409</v>
      </c>
      <c r="W25" s="130">
        <v>1995</v>
      </c>
      <c r="X25" s="132">
        <v>86.188461538461539</v>
      </c>
      <c r="Z25" s="129">
        <v>1995</v>
      </c>
      <c r="AA25" s="132">
        <f>I25</f>
        <v>72.807017543859644</v>
      </c>
      <c r="AB25" s="132">
        <f>X25</f>
        <v>86.188461538461539</v>
      </c>
      <c r="AD25" s="129">
        <v>1995</v>
      </c>
      <c r="AE25" s="150">
        <f>C25/R25</f>
        <v>0.43846153846153846</v>
      </c>
      <c r="AG25" s="129">
        <v>1995</v>
      </c>
      <c r="AH25" s="150">
        <f>F25/U25</f>
        <v>0.37038689812129055</v>
      </c>
      <c r="AJ25" s="130">
        <v>1995</v>
      </c>
      <c r="AK25" s="138">
        <v>1</v>
      </c>
      <c r="AM25" s="130">
        <v>1995</v>
      </c>
      <c r="AN25" s="138">
        <v>1</v>
      </c>
      <c r="AP25" s="130">
        <v>1995</v>
      </c>
      <c r="AQ25" s="138">
        <v>1</v>
      </c>
      <c r="AS25" s="129">
        <v>1995</v>
      </c>
      <c r="AT25" s="104">
        <f>AK25</f>
        <v>1</v>
      </c>
      <c r="AU25" s="104">
        <f>AN25</f>
        <v>1</v>
      </c>
      <c r="AV25" s="104">
        <f>AQ25</f>
        <v>1</v>
      </c>
    </row>
    <row r="26" spans="2:48" x14ac:dyDescent="0.2">
      <c r="B26" s="130">
        <v>1996</v>
      </c>
      <c r="C26" s="131">
        <v>113</v>
      </c>
      <c r="E26" s="130">
        <v>1996</v>
      </c>
      <c r="F26" s="131">
        <v>8010</v>
      </c>
      <c r="H26" s="130">
        <v>1996</v>
      </c>
      <c r="I26" s="132">
        <v>70.884955752212392</v>
      </c>
      <c r="K26" s="129">
        <v>1996</v>
      </c>
      <c r="L26" s="147">
        <f t="shared" ref="L26:L51" si="0">C26</f>
        <v>113</v>
      </c>
      <c r="M26" s="147">
        <f t="shared" ref="M26:M51" si="1">I26</f>
        <v>70.884955752212392</v>
      </c>
      <c r="N26" s="147"/>
      <c r="O26" s="147">
        <f t="shared" ref="O26:O51" si="2">F26</f>
        <v>8010</v>
      </c>
      <c r="Q26" s="130">
        <v>1996</v>
      </c>
      <c r="R26" s="131">
        <v>260</v>
      </c>
      <c r="T26" s="130">
        <v>1996</v>
      </c>
      <c r="U26" s="131">
        <v>22502</v>
      </c>
      <c r="W26" s="130">
        <v>1996</v>
      </c>
      <c r="X26" s="132">
        <v>86.546153846153842</v>
      </c>
      <c r="Z26" s="129">
        <v>1996</v>
      </c>
      <c r="AA26" s="132">
        <f t="shared" ref="AA26:AA51" si="3">I26</f>
        <v>70.884955752212392</v>
      </c>
      <c r="AB26" s="132">
        <f t="shared" ref="AB26:AB51" si="4">X26</f>
        <v>86.546153846153842</v>
      </c>
      <c r="AD26" s="129">
        <v>1996</v>
      </c>
      <c r="AE26" s="150">
        <f t="shared" ref="AE26:AE51" si="5">C26/R26</f>
        <v>0.43461538461538463</v>
      </c>
      <c r="AG26" s="129">
        <v>1996</v>
      </c>
      <c r="AH26" s="150">
        <f t="shared" ref="AH26:AH51" si="6">F26/U26</f>
        <v>0.35596835836814505</v>
      </c>
      <c r="AJ26" s="130">
        <v>1996</v>
      </c>
      <c r="AK26" s="138">
        <v>0.99122807017543857</v>
      </c>
      <c r="AM26" s="130">
        <v>1996</v>
      </c>
      <c r="AN26" s="138">
        <v>0.96506024096385545</v>
      </c>
      <c r="AP26" s="130">
        <v>1996</v>
      </c>
      <c r="AQ26" s="138">
        <v>0.97360059707857993</v>
      </c>
      <c r="AS26" s="129">
        <v>1996</v>
      </c>
      <c r="AT26" s="104">
        <f t="shared" ref="AT26:AT51" si="7">AK26</f>
        <v>0.99122807017543857</v>
      </c>
      <c r="AU26" s="104">
        <f t="shared" ref="AU26:AU51" si="8">AN26</f>
        <v>0.96506024096385545</v>
      </c>
      <c r="AV26" s="104">
        <f t="shared" ref="AV26:AV51" si="9">AQ26</f>
        <v>0.97360059707857993</v>
      </c>
    </row>
    <row r="27" spans="2:48" x14ac:dyDescent="0.2">
      <c r="B27" s="130">
        <v>1997</v>
      </c>
      <c r="C27" s="131">
        <v>114</v>
      </c>
      <c r="E27" s="130">
        <v>1997</v>
      </c>
      <c r="F27" s="131">
        <v>7996.7820000000002</v>
      </c>
      <c r="H27" s="130">
        <v>1997</v>
      </c>
      <c r="I27" s="132">
        <v>70.147210526315789</v>
      </c>
      <c r="K27" s="129">
        <v>1997</v>
      </c>
      <c r="L27" s="147">
        <f t="shared" si="0"/>
        <v>114</v>
      </c>
      <c r="M27" s="147">
        <f t="shared" si="1"/>
        <v>70.147210526315789</v>
      </c>
      <c r="N27" s="147"/>
      <c r="O27" s="147">
        <f t="shared" si="2"/>
        <v>7996.7820000000002</v>
      </c>
      <c r="Q27" s="130">
        <v>1997</v>
      </c>
      <c r="R27" s="131">
        <v>258</v>
      </c>
      <c r="T27" s="130">
        <v>1997</v>
      </c>
      <c r="U27" s="131">
        <v>22723.046999999999</v>
      </c>
      <c r="W27" s="130">
        <v>1997</v>
      </c>
      <c r="X27" s="132">
        <v>88.07382558139534</v>
      </c>
      <c r="Z27" s="129">
        <v>1997</v>
      </c>
      <c r="AA27" s="132">
        <f t="shared" si="3"/>
        <v>70.147210526315789</v>
      </c>
      <c r="AB27" s="132">
        <f t="shared" si="4"/>
        <v>88.07382558139534</v>
      </c>
      <c r="AD27" s="129">
        <v>1997</v>
      </c>
      <c r="AE27" s="150">
        <f t="shared" si="5"/>
        <v>0.44186046511627908</v>
      </c>
      <c r="AG27" s="129">
        <v>1997</v>
      </c>
      <c r="AH27" s="150">
        <f t="shared" si="6"/>
        <v>0.3519238419037729</v>
      </c>
      <c r="AJ27" s="130">
        <v>1997</v>
      </c>
      <c r="AK27" s="138">
        <v>1</v>
      </c>
      <c r="AM27" s="130">
        <v>1997</v>
      </c>
      <c r="AN27" s="138">
        <v>0.96346771084337346</v>
      </c>
      <c r="AP27" s="130">
        <v>1997</v>
      </c>
      <c r="AQ27" s="138">
        <v>0.96346771084337357</v>
      </c>
      <c r="AS27" s="129">
        <v>1997</v>
      </c>
      <c r="AT27" s="104">
        <f t="shared" si="7"/>
        <v>1</v>
      </c>
      <c r="AU27" s="104">
        <f t="shared" si="8"/>
        <v>0.96346771084337346</v>
      </c>
      <c r="AV27" s="104">
        <f t="shared" si="9"/>
        <v>0.96346771084337357</v>
      </c>
    </row>
    <row r="28" spans="2:48" x14ac:dyDescent="0.2">
      <c r="B28" s="130">
        <v>1998</v>
      </c>
      <c r="C28" s="131">
        <v>111</v>
      </c>
      <c r="E28" s="130">
        <v>1998</v>
      </c>
      <c r="F28" s="131">
        <v>8016.6959999999999</v>
      </c>
      <c r="H28" s="130">
        <v>1998</v>
      </c>
      <c r="I28" s="132">
        <v>72.222486486486488</v>
      </c>
      <c r="K28" s="129">
        <v>1998</v>
      </c>
      <c r="L28" s="147">
        <f t="shared" si="0"/>
        <v>111</v>
      </c>
      <c r="M28" s="147">
        <f t="shared" si="1"/>
        <v>72.222486486486488</v>
      </c>
      <c r="N28" s="147"/>
      <c r="O28" s="147">
        <f t="shared" si="2"/>
        <v>8016.6959999999999</v>
      </c>
      <c r="Q28" s="130">
        <v>1998</v>
      </c>
      <c r="R28" s="131">
        <v>254</v>
      </c>
      <c r="T28" s="130">
        <v>1998</v>
      </c>
      <c r="U28" s="131">
        <v>22892.685000000001</v>
      </c>
      <c r="W28" s="130">
        <v>1998</v>
      </c>
      <c r="X28" s="132">
        <v>90.128681102362208</v>
      </c>
      <c r="Z28" s="129">
        <v>1998</v>
      </c>
      <c r="AA28" s="132">
        <f t="shared" si="3"/>
        <v>72.222486486486488</v>
      </c>
      <c r="AB28" s="132">
        <f t="shared" si="4"/>
        <v>90.128681102362208</v>
      </c>
      <c r="AD28" s="129">
        <v>1998</v>
      </c>
      <c r="AE28" s="150">
        <f t="shared" si="5"/>
        <v>0.43700787401574803</v>
      </c>
      <c r="AG28" s="129">
        <v>1998</v>
      </c>
      <c r="AH28" s="150">
        <f t="shared" si="6"/>
        <v>0.35018592183485681</v>
      </c>
      <c r="AJ28" s="130">
        <v>1998</v>
      </c>
      <c r="AK28" s="138">
        <v>0.97368421052631582</v>
      </c>
      <c r="AM28" s="130">
        <v>1998</v>
      </c>
      <c r="AN28" s="138">
        <v>0.96586698795180725</v>
      </c>
      <c r="AP28" s="130">
        <v>1998</v>
      </c>
      <c r="AQ28" s="138">
        <v>0.99197150113969401</v>
      </c>
      <c r="AS28" s="129">
        <v>1998</v>
      </c>
      <c r="AT28" s="104">
        <f t="shared" si="7"/>
        <v>0.97368421052631582</v>
      </c>
      <c r="AU28" s="104">
        <f t="shared" si="8"/>
        <v>0.96586698795180725</v>
      </c>
      <c r="AV28" s="104">
        <f t="shared" si="9"/>
        <v>0.99197150113969401</v>
      </c>
    </row>
    <row r="29" spans="2:48" x14ac:dyDescent="0.2">
      <c r="B29" s="130">
        <v>1999</v>
      </c>
      <c r="C29" s="131">
        <v>109</v>
      </c>
      <c r="E29" s="130">
        <v>1999</v>
      </c>
      <c r="F29" s="131">
        <v>8083.0810000000001</v>
      </c>
      <c r="H29" s="130">
        <v>1999</v>
      </c>
      <c r="I29" s="132">
        <v>74.156706422018345</v>
      </c>
      <c r="K29" s="129">
        <v>1999</v>
      </c>
      <c r="L29" s="147">
        <f t="shared" si="0"/>
        <v>109</v>
      </c>
      <c r="M29" s="147">
        <f t="shared" si="1"/>
        <v>74.156706422018345</v>
      </c>
      <c r="N29" s="147"/>
      <c r="O29" s="147">
        <f t="shared" si="2"/>
        <v>8083.0810000000001</v>
      </c>
      <c r="Q29" s="130">
        <v>1999</v>
      </c>
      <c r="R29" s="131">
        <v>246</v>
      </c>
      <c r="T29" s="130">
        <v>1999</v>
      </c>
      <c r="U29" s="131">
        <v>22834.182000000001</v>
      </c>
      <c r="W29" s="130">
        <v>1999</v>
      </c>
      <c r="X29" s="132">
        <v>92.821878048780491</v>
      </c>
      <c r="Z29" s="129">
        <v>1999</v>
      </c>
      <c r="AA29" s="132">
        <f t="shared" si="3"/>
        <v>74.156706422018345</v>
      </c>
      <c r="AB29" s="132">
        <f t="shared" si="4"/>
        <v>92.821878048780491</v>
      </c>
      <c r="AD29" s="129">
        <v>1999</v>
      </c>
      <c r="AE29" s="150">
        <f t="shared" si="5"/>
        <v>0.44308943089430897</v>
      </c>
      <c r="AG29" s="129">
        <v>1999</v>
      </c>
      <c r="AH29" s="150">
        <f t="shared" si="6"/>
        <v>0.35399039037176805</v>
      </c>
      <c r="AJ29" s="130">
        <v>1999</v>
      </c>
      <c r="AK29" s="138">
        <v>0.95614035087719296</v>
      </c>
      <c r="AM29" s="130">
        <v>1999</v>
      </c>
      <c r="AN29" s="138">
        <v>0.97386518072289163</v>
      </c>
      <c r="AP29" s="130">
        <v>1999</v>
      </c>
      <c r="AQ29" s="138">
        <v>1.0185378954349509</v>
      </c>
      <c r="AS29" s="129">
        <v>1999</v>
      </c>
      <c r="AT29" s="104">
        <f t="shared" si="7"/>
        <v>0.95614035087719296</v>
      </c>
      <c r="AU29" s="104">
        <f t="shared" si="8"/>
        <v>0.97386518072289163</v>
      </c>
      <c r="AV29" s="104">
        <f t="shared" si="9"/>
        <v>1.0185378954349509</v>
      </c>
    </row>
    <row r="30" spans="2:48" x14ac:dyDescent="0.2">
      <c r="B30" s="130">
        <v>2000</v>
      </c>
      <c r="C30" s="131">
        <v>105</v>
      </c>
      <c r="E30" s="130">
        <v>2000</v>
      </c>
      <c r="F30" s="131">
        <v>7988.1130000000003</v>
      </c>
      <c r="H30" s="130">
        <v>2000</v>
      </c>
      <c r="I30" s="132">
        <v>76.077266666666674</v>
      </c>
      <c r="K30" s="129">
        <v>2000</v>
      </c>
      <c r="L30" s="147">
        <f t="shared" si="0"/>
        <v>105</v>
      </c>
      <c r="M30" s="147">
        <f t="shared" si="1"/>
        <v>76.077266666666674</v>
      </c>
      <c r="N30" s="147"/>
      <c r="O30" s="147">
        <f t="shared" si="2"/>
        <v>7988.1130000000003</v>
      </c>
      <c r="Q30" s="130">
        <v>2000</v>
      </c>
      <c r="R30" s="131">
        <v>237</v>
      </c>
      <c r="T30" s="130">
        <v>2000</v>
      </c>
      <c r="U30" s="131">
        <v>21686.887999999999</v>
      </c>
      <c r="W30" s="130">
        <v>2000</v>
      </c>
      <c r="X30" s="132">
        <v>91.50585654008438</v>
      </c>
      <c r="Z30" s="129">
        <v>2000</v>
      </c>
      <c r="AA30" s="132">
        <f t="shared" si="3"/>
        <v>76.077266666666674</v>
      </c>
      <c r="AB30" s="132">
        <f t="shared" si="4"/>
        <v>91.50585654008438</v>
      </c>
      <c r="AD30" s="129">
        <v>2000</v>
      </c>
      <c r="AE30" s="150">
        <f t="shared" si="5"/>
        <v>0.44303797468354428</v>
      </c>
      <c r="AG30" s="129">
        <v>2000</v>
      </c>
      <c r="AH30" s="150">
        <f t="shared" si="6"/>
        <v>0.3683383710931693</v>
      </c>
      <c r="AJ30" s="130">
        <v>2000</v>
      </c>
      <c r="AK30" s="138">
        <v>0.92105263157894735</v>
      </c>
      <c r="AM30" s="130">
        <v>2000</v>
      </c>
      <c r="AN30" s="138">
        <v>0.96242325301204823</v>
      </c>
      <c r="AP30" s="130">
        <v>2000</v>
      </c>
      <c r="AQ30" s="138">
        <v>1.0449166746987955</v>
      </c>
      <c r="AS30" s="129">
        <v>2000</v>
      </c>
      <c r="AT30" s="104">
        <f t="shared" si="7"/>
        <v>0.92105263157894735</v>
      </c>
      <c r="AU30" s="104">
        <f t="shared" si="8"/>
        <v>0.96242325301204823</v>
      </c>
      <c r="AV30" s="104">
        <f t="shared" si="9"/>
        <v>1.0449166746987955</v>
      </c>
    </row>
    <row r="31" spans="2:48" x14ac:dyDescent="0.2">
      <c r="B31" s="130">
        <v>2001</v>
      </c>
      <c r="C31" s="131">
        <v>102</v>
      </c>
      <c r="E31" s="130">
        <v>2001</v>
      </c>
      <c r="F31" s="131">
        <v>7981.0129999999999</v>
      </c>
      <c r="H31" s="130">
        <v>2001</v>
      </c>
      <c r="I31" s="132">
        <v>78.245225490196077</v>
      </c>
      <c r="K31" s="129">
        <v>2001</v>
      </c>
      <c r="L31" s="147">
        <f t="shared" si="0"/>
        <v>102</v>
      </c>
      <c r="M31" s="147">
        <f t="shared" si="1"/>
        <v>78.245225490196077</v>
      </c>
      <c r="N31" s="147"/>
      <c r="O31" s="147">
        <f t="shared" si="2"/>
        <v>7981.0129999999999</v>
      </c>
      <c r="Q31" s="130">
        <v>2001</v>
      </c>
      <c r="R31" s="131">
        <v>218</v>
      </c>
      <c r="T31" s="130">
        <v>2001</v>
      </c>
      <c r="U31" s="131">
        <v>21139.303</v>
      </c>
      <c r="W31" s="130">
        <v>2001</v>
      </c>
      <c r="X31" s="132">
        <v>96.969279816513762</v>
      </c>
      <c r="Z31" s="129">
        <v>2001</v>
      </c>
      <c r="AA31" s="132">
        <f t="shared" si="3"/>
        <v>78.245225490196077</v>
      </c>
      <c r="AB31" s="132">
        <f t="shared" si="4"/>
        <v>96.969279816513762</v>
      </c>
      <c r="AD31" s="129">
        <v>2001</v>
      </c>
      <c r="AE31" s="150">
        <f t="shared" si="5"/>
        <v>0.46788990825688076</v>
      </c>
      <c r="AG31" s="129">
        <v>2001</v>
      </c>
      <c r="AH31" s="150">
        <f t="shared" si="6"/>
        <v>0.37754381021928679</v>
      </c>
      <c r="AJ31" s="130">
        <v>2001</v>
      </c>
      <c r="AK31" s="138">
        <v>0.89473684210526316</v>
      </c>
      <c r="AM31" s="130">
        <v>2001</v>
      </c>
      <c r="AN31" s="138">
        <v>0.96156783132530121</v>
      </c>
      <c r="AP31" s="130">
        <v>2001</v>
      </c>
      <c r="AQ31" s="138">
        <v>1.0746934585400425</v>
      </c>
      <c r="AS31" s="129">
        <v>2001</v>
      </c>
      <c r="AT31" s="104">
        <f t="shared" si="7"/>
        <v>0.89473684210526316</v>
      </c>
      <c r="AU31" s="104">
        <f t="shared" si="8"/>
        <v>0.96156783132530121</v>
      </c>
      <c r="AV31" s="104">
        <f t="shared" si="9"/>
        <v>1.0746934585400425</v>
      </c>
    </row>
    <row r="32" spans="2:48" x14ac:dyDescent="0.2">
      <c r="B32" s="130">
        <v>2002</v>
      </c>
      <c r="C32" s="131">
        <v>98</v>
      </c>
      <c r="E32" s="130">
        <v>2002</v>
      </c>
      <c r="F32" s="131">
        <v>8183.91</v>
      </c>
      <c r="H32" s="130">
        <v>2002</v>
      </c>
      <c r="I32" s="132">
        <v>83.50928571428571</v>
      </c>
      <c r="K32" s="129">
        <v>2002</v>
      </c>
      <c r="L32" s="147">
        <f t="shared" si="0"/>
        <v>98</v>
      </c>
      <c r="M32" s="147">
        <f t="shared" si="1"/>
        <v>83.50928571428571</v>
      </c>
      <c r="N32" s="147"/>
      <c r="O32" s="147">
        <f t="shared" si="2"/>
        <v>8183.91</v>
      </c>
      <c r="Q32" s="130">
        <v>2002</v>
      </c>
      <c r="R32" s="131">
        <v>206</v>
      </c>
      <c r="T32" s="130">
        <v>2002</v>
      </c>
      <c r="U32" s="131">
        <v>21981.388999999999</v>
      </c>
      <c r="W32" s="130">
        <v>2002</v>
      </c>
      <c r="X32" s="132">
        <v>106.70577184466019</v>
      </c>
      <c r="Z32" s="129">
        <v>2002</v>
      </c>
      <c r="AA32" s="132">
        <f t="shared" si="3"/>
        <v>83.50928571428571</v>
      </c>
      <c r="AB32" s="132">
        <f t="shared" si="4"/>
        <v>106.70577184466019</v>
      </c>
      <c r="AD32" s="129">
        <v>2002</v>
      </c>
      <c r="AE32" s="150">
        <f t="shared" si="5"/>
        <v>0.47572815533980584</v>
      </c>
      <c r="AG32" s="129">
        <v>2002</v>
      </c>
      <c r="AH32" s="150">
        <f t="shared" si="6"/>
        <v>0.37231086716130635</v>
      </c>
      <c r="AJ32" s="130">
        <v>2002</v>
      </c>
      <c r="AK32" s="138">
        <v>0.85964912280701755</v>
      </c>
      <c r="AM32" s="130">
        <v>2002</v>
      </c>
      <c r="AN32" s="138">
        <v>0.98601325301204823</v>
      </c>
      <c r="AP32" s="130">
        <v>2002</v>
      </c>
      <c r="AQ32" s="138">
        <v>1.146995008605852</v>
      </c>
      <c r="AS32" s="129">
        <v>2002</v>
      </c>
      <c r="AT32" s="104">
        <f t="shared" si="7"/>
        <v>0.85964912280701755</v>
      </c>
      <c r="AU32" s="104">
        <f t="shared" si="8"/>
        <v>0.98601325301204823</v>
      </c>
      <c r="AV32" s="104">
        <f t="shared" si="9"/>
        <v>1.146995008605852</v>
      </c>
    </row>
    <row r="33" spans="2:48" x14ac:dyDescent="0.2">
      <c r="B33" s="130">
        <v>2003</v>
      </c>
      <c r="C33" s="131">
        <v>96</v>
      </c>
      <c r="E33" s="130">
        <v>2003</v>
      </c>
      <c r="F33" s="131">
        <v>8238.4750000000004</v>
      </c>
      <c r="H33" s="130">
        <v>2003</v>
      </c>
      <c r="I33" s="132">
        <v>85.817447916666666</v>
      </c>
      <c r="K33" s="129">
        <v>2003</v>
      </c>
      <c r="L33" s="147">
        <f t="shared" si="0"/>
        <v>96</v>
      </c>
      <c r="M33" s="147">
        <f t="shared" si="1"/>
        <v>85.817447916666666</v>
      </c>
      <c r="N33" s="147"/>
      <c r="O33" s="147">
        <f t="shared" si="2"/>
        <v>8238.4750000000004</v>
      </c>
      <c r="Q33" s="130">
        <v>2003</v>
      </c>
      <c r="R33" s="131">
        <v>195</v>
      </c>
      <c r="T33" s="130">
        <v>2003</v>
      </c>
      <c r="U33" s="131">
        <v>21848.625</v>
      </c>
      <c r="W33" s="130">
        <v>2003</v>
      </c>
      <c r="X33" s="132">
        <v>112.04423076923077</v>
      </c>
      <c r="Z33" s="129">
        <v>2003</v>
      </c>
      <c r="AA33" s="132">
        <f t="shared" si="3"/>
        <v>85.817447916666666</v>
      </c>
      <c r="AB33" s="132">
        <f t="shared" si="4"/>
        <v>112.04423076923077</v>
      </c>
      <c r="AD33" s="129">
        <v>2003</v>
      </c>
      <c r="AE33" s="150">
        <f t="shared" si="5"/>
        <v>0.49230769230769234</v>
      </c>
      <c r="AG33" s="129">
        <v>2003</v>
      </c>
      <c r="AH33" s="150">
        <f t="shared" si="6"/>
        <v>0.37707063945671643</v>
      </c>
      <c r="AJ33" s="130">
        <v>2003</v>
      </c>
      <c r="AK33" s="138">
        <v>0.84210526315789469</v>
      </c>
      <c r="AM33" s="130">
        <v>2003</v>
      </c>
      <c r="AN33" s="138">
        <v>0.99258734939759041</v>
      </c>
      <c r="AP33" s="130">
        <v>2003</v>
      </c>
      <c r="AQ33" s="138">
        <v>1.1786974774096386</v>
      </c>
      <c r="AS33" s="129">
        <v>2003</v>
      </c>
      <c r="AT33" s="104">
        <f t="shared" si="7"/>
        <v>0.84210526315789469</v>
      </c>
      <c r="AU33" s="104">
        <f t="shared" si="8"/>
        <v>0.99258734939759041</v>
      </c>
      <c r="AV33" s="104">
        <f t="shared" si="9"/>
        <v>1.1786974774096386</v>
      </c>
    </row>
    <row r="34" spans="2:48" x14ac:dyDescent="0.2">
      <c r="B34" s="130">
        <v>2004</v>
      </c>
      <c r="C34" s="131">
        <v>95</v>
      </c>
      <c r="E34" s="130">
        <v>2004</v>
      </c>
      <c r="F34" s="131">
        <v>8311</v>
      </c>
      <c r="H34" s="130">
        <v>2004</v>
      </c>
      <c r="I34" s="132">
        <v>87.484210526315792</v>
      </c>
      <c r="K34" s="129">
        <v>2004</v>
      </c>
      <c r="L34" s="147">
        <f t="shared" si="0"/>
        <v>95</v>
      </c>
      <c r="M34" s="147">
        <f t="shared" si="1"/>
        <v>87.484210526315792</v>
      </c>
      <c r="N34" s="147"/>
      <c r="O34" s="147">
        <f t="shared" si="2"/>
        <v>8311</v>
      </c>
      <c r="Q34" s="130">
        <v>2004</v>
      </c>
      <c r="R34" s="131">
        <v>188</v>
      </c>
      <c r="T34" s="130">
        <v>2004</v>
      </c>
      <c r="U34" s="131">
        <v>21915</v>
      </c>
      <c r="W34" s="130">
        <v>2004</v>
      </c>
      <c r="X34" s="132">
        <v>116.56914893617021</v>
      </c>
      <c r="Z34" s="129">
        <v>2004</v>
      </c>
      <c r="AA34" s="132">
        <f t="shared" si="3"/>
        <v>87.484210526315792</v>
      </c>
      <c r="AB34" s="132">
        <f t="shared" si="4"/>
        <v>116.56914893617021</v>
      </c>
      <c r="AD34" s="129">
        <v>2004</v>
      </c>
      <c r="AE34" s="150">
        <f t="shared" si="5"/>
        <v>0.50531914893617025</v>
      </c>
      <c r="AG34" s="129">
        <v>2004</v>
      </c>
      <c r="AH34" s="150">
        <f t="shared" si="6"/>
        <v>0.37923796486424821</v>
      </c>
      <c r="AJ34" s="130">
        <v>2004</v>
      </c>
      <c r="AK34" s="138">
        <v>0.83333333333333337</v>
      </c>
      <c r="AM34" s="130">
        <v>2004</v>
      </c>
      <c r="AN34" s="138">
        <v>1.0013253012048193</v>
      </c>
      <c r="AP34" s="130">
        <v>2004</v>
      </c>
      <c r="AQ34" s="138">
        <v>1.2015903614457832</v>
      </c>
      <c r="AS34" s="129">
        <v>2004</v>
      </c>
      <c r="AT34" s="104">
        <f t="shared" si="7"/>
        <v>0.83333333333333337</v>
      </c>
      <c r="AU34" s="104">
        <f t="shared" si="8"/>
        <v>1.0013253012048193</v>
      </c>
      <c r="AV34" s="104">
        <f t="shared" si="9"/>
        <v>1.2015903614457832</v>
      </c>
    </row>
    <row r="35" spans="2:48" x14ac:dyDescent="0.2">
      <c r="B35" s="130">
        <v>2005</v>
      </c>
      <c r="C35" s="131">
        <v>92</v>
      </c>
      <c r="E35" s="130">
        <v>2005</v>
      </c>
      <c r="F35" s="131">
        <v>8242</v>
      </c>
      <c r="H35" s="130">
        <v>2005</v>
      </c>
      <c r="I35" s="132">
        <v>89.586956521739125</v>
      </c>
      <c r="K35" s="129">
        <v>2005</v>
      </c>
      <c r="L35" s="147">
        <f t="shared" si="0"/>
        <v>92</v>
      </c>
      <c r="M35" s="147">
        <f t="shared" si="1"/>
        <v>89.586956521739125</v>
      </c>
      <c r="N35" s="147"/>
      <c r="O35" s="147">
        <f t="shared" si="2"/>
        <v>8242</v>
      </c>
      <c r="Q35" s="130">
        <v>2005</v>
      </c>
      <c r="R35" s="131">
        <v>178</v>
      </c>
      <c r="T35" s="130">
        <v>2005</v>
      </c>
      <c r="U35" s="131">
        <v>22043</v>
      </c>
      <c r="W35" s="130">
        <v>2005</v>
      </c>
      <c r="X35" s="132">
        <v>123.83707865168539</v>
      </c>
      <c r="Z35" s="129">
        <v>2005</v>
      </c>
      <c r="AA35" s="132">
        <f t="shared" si="3"/>
        <v>89.586956521739125</v>
      </c>
      <c r="AB35" s="132">
        <f t="shared" si="4"/>
        <v>123.83707865168539</v>
      </c>
      <c r="AD35" s="129">
        <v>2005</v>
      </c>
      <c r="AE35" s="150">
        <f t="shared" si="5"/>
        <v>0.5168539325842697</v>
      </c>
      <c r="AG35" s="129">
        <v>2005</v>
      </c>
      <c r="AH35" s="150">
        <f t="shared" si="6"/>
        <v>0.37390554824660888</v>
      </c>
      <c r="AJ35" s="130">
        <v>2005</v>
      </c>
      <c r="AK35" s="138">
        <v>0.80701754385964908</v>
      </c>
      <c r="AM35" s="130">
        <v>2005</v>
      </c>
      <c r="AN35" s="138">
        <v>0.99301204819277111</v>
      </c>
      <c r="AP35" s="130">
        <v>2005</v>
      </c>
      <c r="AQ35" s="138">
        <v>1.2304714510214771</v>
      </c>
      <c r="AS35" s="129">
        <v>2005</v>
      </c>
      <c r="AT35" s="104">
        <f t="shared" si="7"/>
        <v>0.80701754385964908</v>
      </c>
      <c r="AU35" s="104">
        <f t="shared" si="8"/>
        <v>0.99301204819277111</v>
      </c>
      <c r="AV35" s="104">
        <f t="shared" si="9"/>
        <v>1.2304714510214771</v>
      </c>
    </row>
    <row r="36" spans="2:48" x14ac:dyDescent="0.2">
      <c r="B36" s="130">
        <v>2006</v>
      </c>
      <c r="C36" s="131">
        <v>82</v>
      </c>
      <c r="E36" s="130">
        <v>2006</v>
      </c>
      <c r="F36" s="131">
        <v>8145</v>
      </c>
      <c r="H36" s="130">
        <v>2006</v>
      </c>
      <c r="I36" s="132">
        <v>99.329268292682926</v>
      </c>
      <c r="K36" s="129">
        <v>2006</v>
      </c>
      <c r="L36" s="147">
        <f t="shared" si="0"/>
        <v>82</v>
      </c>
      <c r="M36" s="147">
        <f t="shared" si="1"/>
        <v>99.329268292682926</v>
      </c>
      <c r="N36" s="147"/>
      <c r="O36" s="147">
        <f t="shared" si="2"/>
        <v>8145</v>
      </c>
      <c r="Q36" s="130">
        <v>2006</v>
      </c>
      <c r="R36" s="131">
        <v>167</v>
      </c>
      <c r="T36" s="130">
        <v>2006</v>
      </c>
      <c r="U36" s="131">
        <v>22221</v>
      </c>
      <c r="W36" s="130">
        <v>2006</v>
      </c>
      <c r="X36" s="132">
        <v>133.05988023952096</v>
      </c>
      <c r="Z36" s="129">
        <v>2006</v>
      </c>
      <c r="AA36" s="132">
        <f t="shared" si="3"/>
        <v>99.329268292682926</v>
      </c>
      <c r="AB36" s="132">
        <f t="shared" si="4"/>
        <v>133.05988023952096</v>
      </c>
      <c r="AD36" s="129">
        <v>2006</v>
      </c>
      <c r="AE36" s="150">
        <f t="shared" si="5"/>
        <v>0.49101796407185627</v>
      </c>
      <c r="AG36" s="129">
        <v>2006</v>
      </c>
      <c r="AH36" s="150">
        <f t="shared" si="6"/>
        <v>0.36654515998379911</v>
      </c>
      <c r="AJ36" s="130">
        <v>2006</v>
      </c>
      <c r="AK36" s="138">
        <v>0.7192982456140351</v>
      </c>
      <c r="AM36" s="130">
        <v>2006</v>
      </c>
      <c r="AN36" s="138">
        <v>0.98132530120481931</v>
      </c>
      <c r="AP36" s="130">
        <v>2006</v>
      </c>
      <c r="AQ36" s="138">
        <v>1.3642815163091391</v>
      </c>
      <c r="AS36" s="129">
        <v>2006</v>
      </c>
      <c r="AT36" s="104">
        <f t="shared" si="7"/>
        <v>0.7192982456140351</v>
      </c>
      <c r="AU36" s="104">
        <f t="shared" si="8"/>
        <v>0.98132530120481931</v>
      </c>
      <c r="AV36" s="104">
        <f t="shared" si="9"/>
        <v>1.3642815163091391</v>
      </c>
    </row>
    <row r="37" spans="2:48" x14ac:dyDescent="0.2">
      <c r="B37" s="130">
        <v>2007</v>
      </c>
      <c r="C37" s="131">
        <v>79</v>
      </c>
      <c r="E37" s="130">
        <v>2007</v>
      </c>
      <c r="F37" s="131">
        <v>8283</v>
      </c>
      <c r="H37" s="130">
        <v>2007</v>
      </c>
      <c r="I37" s="132">
        <v>104.84810126582279</v>
      </c>
      <c r="K37" s="129">
        <v>2007</v>
      </c>
      <c r="L37" s="147">
        <f t="shared" si="0"/>
        <v>79</v>
      </c>
      <c r="M37" s="147">
        <f t="shared" si="1"/>
        <v>104.84810126582279</v>
      </c>
      <c r="N37" s="147"/>
      <c r="O37" s="147">
        <f t="shared" si="2"/>
        <v>8283</v>
      </c>
      <c r="Q37" s="130">
        <v>2007</v>
      </c>
      <c r="R37" s="131">
        <v>155</v>
      </c>
      <c r="T37" s="130">
        <v>2007</v>
      </c>
      <c r="U37" s="131">
        <v>23676</v>
      </c>
      <c r="W37" s="130">
        <v>2007</v>
      </c>
      <c r="X37" s="132">
        <v>152.7483870967742</v>
      </c>
      <c r="Z37" s="129">
        <v>2007</v>
      </c>
      <c r="AA37" s="132">
        <f t="shared" si="3"/>
        <v>104.84810126582279</v>
      </c>
      <c r="AB37" s="132">
        <f t="shared" si="4"/>
        <v>152.7483870967742</v>
      </c>
      <c r="AD37" s="129">
        <v>2007</v>
      </c>
      <c r="AE37" s="150">
        <f t="shared" si="5"/>
        <v>0.50967741935483868</v>
      </c>
      <c r="AG37" s="129">
        <v>2007</v>
      </c>
      <c r="AH37" s="150">
        <f t="shared" si="6"/>
        <v>0.3498479472883933</v>
      </c>
      <c r="AJ37" s="130">
        <v>2007</v>
      </c>
      <c r="AK37" s="138">
        <v>0.69298245614035092</v>
      </c>
      <c r="AM37" s="130">
        <v>2007</v>
      </c>
      <c r="AN37" s="138">
        <v>0.99795180722891563</v>
      </c>
      <c r="AP37" s="130">
        <v>2007</v>
      </c>
      <c r="AQ37" s="138">
        <v>1.4400823547353976</v>
      </c>
      <c r="AS37" s="129">
        <v>2007</v>
      </c>
      <c r="AT37" s="104">
        <f t="shared" si="7"/>
        <v>0.69298245614035092</v>
      </c>
      <c r="AU37" s="104">
        <f t="shared" si="8"/>
        <v>0.99795180722891563</v>
      </c>
      <c r="AV37" s="104">
        <f t="shared" si="9"/>
        <v>1.4400823547353976</v>
      </c>
    </row>
    <row r="38" spans="2:48" x14ac:dyDescent="0.2">
      <c r="B38" s="130">
        <v>2008</v>
      </c>
      <c r="C38" s="131">
        <v>72</v>
      </c>
      <c r="E38" s="130">
        <v>2008</v>
      </c>
      <c r="F38" s="131">
        <v>8049</v>
      </c>
      <c r="H38" s="130">
        <v>2008</v>
      </c>
      <c r="I38" s="132">
        <v>111.79166666666667</v>
      </c>
      <c r="K38" s="129">
        <v>2008</v>
      </c>
      <c r="L38" s="147">
        <f t="shared" si="0"/>
        <v>72</v>
      </c>
      <c r="M38" s="147">
        <f t="shared" si="1"/>
        <v>111.79166666666667</v>
      </c>
      <c r="N38" s="147"/>
      <c r="O38" s="147">
        <f t="shared" si="2"/>
        <v>8049</v>
      </c>
      <c r="Q38" s="130">
        <v>2008</v>
      </c>
      <c r="R38" s="131">
        <v>146</v>
      </c>
      <c r="T38" s="130">
        <v>2008</v>
      </c>
      <c r="U38" s="131">
        <v>23820</v>
      </c>
      <c r="W38" s="130">
        <v>2008</v>
      </c>
      <c r="X38" s="132">
        <v>163.15068493150685</v>
      </c>
      <c r="Z38" s="129">
        <v>2008</v>
      </c>
      <c r="AA38" s="132">
        <f t="shared" si="3"/>
        <v>111.79166666666667</v>
      </c>
      <c r="AB38" s="132">
        <f t="shared" si="4"/>
        <v>163.15068493150685</v>
      </c>
      <c r="AD38" s="129">
        <v>2008</v>
      </c>
      <c r="AE38" s="150">
        <f t="shared" si="5"/>
        <v>0.49315068493150682</v>
      </c>
      <c r="AG38" s="129">
        <v>2008</v>
      </c>
      <c r="AH38" s="150">
        <f t="shared" si="6"/>
        <v>0.33790931989924433</v>
      </c>
      <c r="AJ38" s="130">
        <v>2008</v>
      </c>
      <c r="AK38" s="138">
        <v>0.63157894736842102</v>
      </c>
      <c r="AM38" s="130">
        <v>2008</v>
      </c>
      <c r="AN38" s="138">
        <v>0.96975903614457837</v>
      </c>
      <c r="AP38" s="130">
        <v>2008</v>
      </c>
      <c r="AQ38" s="138">
        <v>1.5354518072289158</v>
      </c>
      <c r="AS38" s="129">
        <v>2008</v>
      </c>
      <c r="AT38" s="104">
        <f t="shared" si="7"/>
        <v>0.63157894736842102</v>
      </c>
      <c r="AU38" s="104">
        <f t="shared" si="8"/>
        <v>0.96975903614457837</v>
      </c>
      <c r="AV38" s="104">
        <f t="shared" si="9"/>
        <v>1.5354518072289158</v>
      </c>
    </row>
    <row r="39" spans="2:48" x14ac:dyDescent="0.2">
      <c r="B39" s="130">
        <v>2009</v>
      </c>
      <c r="C39" s="131">
        <v>67</v>
      </c>
      <c r="E39" s="130">
        <v>2009</v>
      </c>
      <c r="F39" s="131">
        <v>7708</v>
      </c>
      <c r="H39" s="130">
        <v>2009</v>
      </c>
      <c r="I39" s="132">
        <v>115.04477611940298</v>
      </c>
      <c r="K39" s="129">
        <v>2009</v>
      </c>
      <c r="L39" s="147">
        <f t="shared" si="0"/>
        <v>67</v>
      </c>
      <c r="M39" s="147">
        <f t="shared" si="1"/>
        <v>115.04477611940298</v>
      </c>
      <c r="N39" s="147"/>
      <c r="O39" s="147">
        <f t="shared" si="2"/>
        <v>7708</v>
      </c>
      <c r="Q39" s="130">
        <v>2009</v>
      </c>
      <c r="R39" s="131">
        <v>126</v>
      </c>
      <c r="T39" s="130">
        <v>2009</v>
      </c>
      <c r="U39" s="131">
        <v>22862</v>
      </c>
      <c r="W39" s="130">
        <v>2009</v>
      </c>
      <c r="X39" s="132">
        <v>181.44444444444446</v>
      </c>
      <c r="Z39" s="129">
        <v>2009</v>
      </c>
      <c r="AA39" s="132">
        <f t="shared" si="3"/>
        <v>115.04477611940298</v>
      </c>
      <c r="AB39" s="132">
        <f t="shared" si="4"/>
        <v>181.44444444444446</v>
      </c>
      <c r="AD39" s="129">
        <v>2009</v>
      </c>
      <c r="AE39" s="150">
        <f t="shared" si="5"/>
        <v>0.53174603174603174</v>
      </c>
      <c r="AG39" s="129">
        <v>2009</v>
      </c>
      <c r="AH39" s="150">
        <f t="shared" si="6"/>
        <v>0.3371533549120812</v>
      </c>
      <c r="AJ39" s="130">
        <v>2009</v>
      </c>
      <c r="AK39" s="138">
        <v>0.58771929824561409</v>
      </c>
      <c r="AM39" s="130">
        <v>2009</v>
      </c>
      <c r="AN39" s="138">
        <v>0.92867469879518072</v>
      </c>
      <c r="AP39" s="130">
        <v>2009</v>
      </c>
      <c r="AQ39" s="138">
        <v>1.5801330695918001</v>
      </c>
      <c r="AS39" s="129">
        <v>2009</v>
      </c>
      <c r="AT39" s="104">
        <f t="shared" si="7"/>
        <v>0.58771929824561409</v>
      </c>
      <c r="AU39" s="104">
        <f t="shared" si="8"/>
        <v>0.92867469879518072</v>
      </c>
      <c r="AV39" s="104">
        <f t="shared" si="9"/>
        <v>1.5801330695918001</v>
      </c>
    </row>
    <row r="40" spans="2:48" x14ac:dyDescent="0.2">
      <c r="B40" s="130">
        <v>2010</v>
      </c>
      <c r="C40" s="131">
        <v>65</v>
      </c>
      <c r="E40" s="130">
        <v>2010</v>
      </c>
      <c r="F40" s="131">
        <v>8014.9480000000003</v>
      </c>
      <c r="H40" s="130">
        <v>2010</v>
      </c>
      <c r="I40" s="132">
        <v>123.30689230769231</v>
      </c>
      <c r="K40" s="129">
        <v>2010</v>
      </c>
      <c r="L40" s="147">
        <f t="shared" si="0"/>
        <v>65</v>
      </c>
      <c r="M40" s="147">
        <f t="shared" si="1"/>
        <v>123.30689230769231</v>
      </c>
      <c r="N40" s="147"/>
      <c r="O40" s="147">
        <f t="shared" si="2"/>
        <v>8014.9480000000003</v>
      </c>
      <c r="Q40" s="130">
        <v>2010</v>
      </c>
      <c r="R40" s="131">
        <v>118</v>
      </c>
      <c r="T40" s="130">
        <v>2010</v>
      </c>
      <c r="U40" s="131">
        <v>23259.714</v>
      </c>
      <c r="W40" s="130">
        <v>2010</v>
      </c>
      <c r="X40" s="132">
        <v>197.11622033898306</v>
      </c>
      <c r="Z40" s="129">
        <v>2010</v>
      </c>
      <c r="AA40" s="132">
        <f t="shared" si="3"/>
        <v>123.30689230769231</v>
      </c>
      <c r="AB40" s="132">
        <f t="shared" si="4"/>
        <v>197.11622033898306</v>
      </c>
      <c r="AD40" s="129">
        <v>2010</v>
      </c>
      <c r="AE40" s="150">
        <f t="shared" si="5"/>
        <v>0.55084745762711862</v>
      </c>
      <c r="AG40" s="129">
        <v>2010</v>
      </c>
      <c r="AH40" s="150">
        <f t="shared" si="6"/>
        <v>0.34458497641028607</v>
      </c>
      <c r="AJ40" s="130">
        <v>2010</v>
      </c>
      <c r="AK40" s="138">
        <v>0.57017543859649122</v>
      </c>
      <c r="AM40" s="130">
        <v>2010</v>
      </c>
      <c r="AN40" s="138">
        <v>0.9656563855421687</v>
      </c>
      <c r="AP40" s="130">
        <v>2010</v>
      </c>
      <c r="AQ40" s="138">
        <v>1.6936127377201113</v>
      </c>
      <c r="AS40" s="129">
        <v>2010</v>
      </c>
      <c r="AT40" s="104">
        <f t="shared" si="7"/>
        <v>0.57017543859649122</v>
      </c>
      <c r="AU40" s="104">
        <f t="shared" si="8"/>
        <v>0.9656563855421687</v>
      </c>
      <c r="AV40" s="104">
        <f t="shared" si="9"/>
        <v>1.6936127377201113</v>
      </c>
    </row>
    <row r="41" spans="2:48" x14ac:dyDescent="0.2">
      <c r="B41" s="130">
        <v>2011</v>
      </c>
      <c r="C41" s="131">
        <v>66</v>
      </c>
      <c r="E41" s="130">
        <v>2011</v>
      </c>
      <c r="F41" s="131">
        <v>7893.5810000000001</v>
      </c>
      <c r="H41" s="130">
        <v>2011</v>
      </c>
      <c r="I41" s="132">
        <v>119.59971212121212</v>
      </c>
      <c r="K41" s="129">
        <v>2011</v>
      </c>
      <c r="L41" s="147">
        <f t="shared" si="0"/>
        <v>66</v>
      </c>
      <c r="M41" s="147">
        <f t="shared" si="1"/>
        <v>119.59971212121212</v>
      </c>
      <c r="N41" s="147"/>
      <c r="O41" s="147">
        <f t="shared" si="2"/>
        <v>7893.5810000000001</v>
      </c>
      <c r="Q41" s="130">
        <v>2011</v>
      </c>
      <c r="R41" s="131">
        <v>117</v>
      </c>
      <c r="T41" s="130">
        <v>2011</v>
      </c>
      <c r="U41" s="131">
        <v>23653.679</v>
      </c>
      <c r="W41" s="130">
        <v>2011</v>
      </c>
      <c r="X41" s="132">
        <v>202.16819658119658</v>
      </c>
      <c r="Z41" s="129">
        <v>2011</v>
      </c>
      <c r="AA41" s="132">
        <f t="shared" si="3"/>
        <v>119.59971212121212</v>
      </c>
      <c r="AB41" s="132">
        <f t="shared" si="4"/>
        <v>202.16819658119658</v>
      </c>
      <c r="AD41" s="129">
        <v>2011</v>
      </c>
      <c r="AE41" s="150">
        <f t="shared" si="5"/>
        <v>0.5641025641025641</v>
      </c>
      <c r="AG41" s="129">
        <v>2011</v>
      </c>
      <c r="AH41" s="150">
        <f t="shared" si="6"/>
        <v>0.33371472573040328</v>
      </c>
      <c r="AJ41" s="130">
        <v>2011</v>
      </c>
      <c r="AK41" s="138">
        <v>0.57894736842105265</v>
      </c>
      <c r="AM41" s="130">
        <v>2011</v>
      </c>
      <c r="AN41" s="138">
        <v>0.95103385542168672</v>
      </c>
      <c r="AP41" s="130">
        <v>2011</v>
      </c>
      <c r="AQ41" s="138">
        <v>1.6426948411829136</v>
      </c>
      <c r="AS41" s="129">
        <v>2011</v>
      </c>
      <c r="AT41" s="104">
        <f t="shared" si="7"/>
        <v>0.57894736842105265</v>
      </c>
      <c r="AU41" s="104">
        <f t="shared" si="8"/>
        <v>0.95103385542168672</v>
      </c>
      <c r="AV41" s="104">
        <f t="shared" si="9"/>
        <v>1.6426948411829136</v>
      </c>
    </row>
    <row r="42" spans="2:48" x14ac:dyDescent="0.2">
      <c r="B42" s="130">
        <v>2012</v>
      </c>
      <c r="C42" s="131">
        <v>58</v>
      </c>
      <c r="E42" s="130">
        <v>2012</v>
      </c>
      <c r="F42" s="131">
        <v>7808.6670000000004</v>
      </c>
      <c r="H42" s="130">
        <v>2012</v>
      </c>
      <c r="I42" s="132">
        <v>134.63218965517243</v>
      </c>
      <c r="K42" s="129">
        <v>2012</v>
      </c>
      <c r="L42" s="147">
        <f t="shared" si="0"/>
        <v>58</v>
      </c>
      <c r="M42" s="147">
        <f t="shared" si="1"/>
        <v>134.63218965517243</v>
      </c>
      <c r="N42" s="147"/>
      <c r="O42" s="147">
        <f t="shared" si="2"/>
        <v>7808.6670000000004</v>
      </c>
      <c r="Q42" s="130">
        <v>2012</v>
      </c>
      <c r="R42" s="131">
        <v>111</v>
      </c>
      <c r="T42" s="130">
        <v>2012</v>
      </c>
      <c r="U42" s="131">
        <v>24675.584999999999</v>
      </c>
      <c r="W42" s="130">
        <v>2012</v>
      </c>
      <c r="X42" s="132">
        <v>222.30256756756756</v>
      </c>
      <c r="Z42" s="129">
        <v>2012</v>
      </c>
      <c r="AA42" s="132">
        <f t="shared" si="3"/>
        <v>134.63218965517243</v>
      </c>
      <c r="AB42" s="132">
        <f t="shared" si="4"/>
        <v>222.30256756756756</v>
      </c>
      <c r="AD42" s="129">
        <v>2012</v>
      </c>
      <c r="AE42" s="150">
        <f t="shared" si="5"/>
        <v>0.52252252252252251</v>
      </c>
      <c r="AG42" s="129">
        <v>2012</v>
      </c>
      <c r="AH42" s="150">
        <f t="shared" si="6"/>
        <v>0.31645316615593921</v>
      </c>
      <c r="AJ42" s="130">
        <v>2012</v>
      </c>
      <c r="AK42" s="138">
        <v>0.50877192982456143</v>
      </c>
      <c r="AM42" s="130">
        <v>2012</v>
      </c>
      <c r="AN42" s="138">
        <v>0.94080325301204826</v>
      </c>
      <c r="AP42" s="130">
        <v>2012</v>
      </c>
      <c r="AQ42" s="138">
        <v>1.8491650145409226</v>
      </c>
      <c r="AS42" s="129">
        <v>2012</v>
      </c>
      <c r="AT42" s="104">
        <f t="shared" si="7"/>
        <v>0.50877192982456143</v>
      </c>
      <c r="AU42" s="104">
        <f t="shared" si="8"/>
        <v>0.94080325301204826</v>
      </c>
      <c r="AV42" s="104">
        <f t="shared" si="9"/>
        <v>1.8491650145409226</v>
      </c>
    </row>
    <row r="43" spans="2:48" x14ac:dyDescent="0.2">
      <c r="B43" s="130">
        <v>2013</v>
      </c>
      <c r="C43" s="131">
        <v>60</v>
      </c>
      <c r="E43" s="130">
        <v>2013</v>
      </c>
      <c r="F43" s="131">
        <v>7933.9340000000002</v>
      </c>
      <c r="H43" s="130">
        <v>2013</v>
      </c>
      <c r="I43" s="132">
        <v>132.23223333333334</v>
      </c>
      <c r="K43" s="129">
        <v>2013</v>
      </c>
      <c r="L43" s="147">
        <f t="shared" si="0"/>
        <v>60</v>
      </c>
      <c r="M43" s="147">
        <f t="shared" si="1"/>
        <v>132.23223333333334</v>
      </c>
      <c r="N43" s="147"/>
      <c r="O43" s="147">
        <f t="shared" si="2"/>
        <v>7933.9340000000002</v>
      </c>
      <c r="Q43" s="130">
        <v>2013</v>
      </c>
      <c r="R43" s="131">
        <v>110</v>
      </c>
      <c r="T43" s="130">
        <v>2013</v>
      </c>
      <c r="U43" s="131">
        <v>24718.043000000001</v>
      </c>
      <c r="W43" s="130">
        <v>2013</v>
      </c>
      <c r="X43" s="132">
        <v>224.70948181818184</v>
      </c>
      <c r="Z43" s="129">
        <v>2013</v>
      </c>
      <c r="AA43" s="132">
        <f t="shared" si="3"/>
        <v>132.23223333333334</v>
      </c>
      <c r="AB43" s="132">
        <f t="shared" si="4"/>
        <v>224.70948181818184</v>
      </c>
      <c r="AD43" s="129">
        <v>2013</v>
      </c>
      <c r="AE43" s="150">
        <f t="shared" si="5"/>
        <v>0.54545454545454541</v>
      </c>
      <c r="AG43" s="129">
        <v>2013</v>
      </c>
      <c r="AH43" s="150">
        <f t="shared" si="6"/>
        <v>0.32097743336719659</v>
      </c>
      <c r="AJ43" s="130">
        <v>2013</v>
      </c>
      <c r="AK43" s="138">
        <v>0.52631578947368418</v>
      </c>
      <c r="AM43" s="130">
        <v>2013</v>
      </c>
      <c r="AN43" s="138">
        <v>0.95589566265060244</v>
      </c>
      <c r="AP43" s="130">
        <v>2013</v>
      </c>
      <c r="AQ43" s="138">
        <v>1.8162017590361448</v>
      </c>
      <c r="AS43" s="129">
        <v>2013</v>
      </c>
      <c r="AT43" s="104">
        <f t="shared" si="7"/>
        <v>0.52631578947368418</v>
      </c>
      <c r="AU43" s="104">
        <f t="shared" si="8"/>
        <v>0.95589566265060244</v>
      </c>
      <c r="AV43" s="104">
        <f t="shared" si="9"/>
        <v>1.8162017590361448</v>
      </c>
    </row>
    <row r="44" spans="2:48" x14ac:dyDescent="0.2">
      <c r="B44" s="130">
        <v>2014</v>
      </c>
      <c r="C44" s="131">
        <v>55</v>
      </c>
      <c r="E44" s="130">
        <v>2014</v>
      </c>
      <c r="F44" s="131">
        <v>7886.8190000000004</v>
      </c>
      <c r="H44" s="130">
        <v>2014</v>
      </c>
      <c r="I44" s="132">
        <v>143.3967090909091</v>
      </c>
      <c r="K44" s="129">
        <v>2014</v>
      </c>
      <c r="L44" s="147">
        <f t="shared" si="0"/>
        <v>55</v>
      </c>
      <c r="M44" s="147">
        <f t="shared" si="1"/>
        <v>143.3967090909091</v>
      </c>
      <c r="N44" s="147"/>
      <c r="O44" s="147">
        <f t="shared" si="2"/>
        <v>7886.8190000000004</v>
      </c>
      <c r="Q44" s="130">
        <v>2014</v>
      </c>
      <c r="R44" s="131">
        <v>105</v>
      </c>
      <c r="T44" s="130">
        <v>2014</v>
      </c>
      <c r="U44" s="131">
        <v>24759.148000000001</v>
      </c>
      <c r="W44" s="130">
        <v>2014</v>
      </c>
      <c r="X44" s="132">
        <v>235.80140952380953</v>
      </c>
      <c r="Z44" s="129">
        <v>2014</v>
      </c>
      <c r="AA44" s="132">
        <f t="shared" si="3"/>
        <v>143.3967090909091</v>
      </c>
      <c r="AB44" s="132">
        <f t="shared" si="4"/>
        <v>235.80140952380953</v>
      </c>
      <c r="AD44" s="129">
        <v>2014</v>
      </c>
      <c r="AE44" s="150">
        <f t="shared" si="5"/>
        <v>0.52380952380952384</v>
      </c>
      <c r="AG44" s="129">
        <v>2014</v>
      </c>
      <c r="AH44" s="150">
        <f t="shared" si="6"/>
        <v>0.31854161540615211</v>
      </c>
      <c r="AJ44" s="130">
        <v>2014</v>
      </c>
      <c r="AK44" s="138">
        <v>0.48245614035087719</v>
      </c>
      <c r="AM44" s="130">
        <v>2014</v>
      </c>
      <c r="AN44" s="138">
        <v>0.95021915662650602</v>
      </c>
      <c r="AP44" s="130">
        <v>2014</v>
      </c>
      <c r="AQ44" s="138">
        <v>1.9695451610076673</v>
      </c>
      <c r="AS44" s="129">
        <v>2014</v>
      </c>
      <c r="AT44" s="104">
        <f t="shared" si="7"/>
        <v>0.48245614035087719</v>
      </c>
      <c r="AU44" s="104">
        <f t="shared" si="8"/>
        <v>0.95021915662650602</v>
      </c>
      <c r="AV44" s="104">
        <f t="shared" si="9"/>
        <v>1.9695451610076673</v>
      </c>
    </row>
    <row r="45" spans="2:48" x14ac:dyDescent="0.2">
      <c r="B45" s="130">
        <v>2015</v>
      </c>
      <c r="C45" s="131">
        <v>53</v>
      </c>
      <c r="E45" s="130">
        <v>2015</v>
      </c>
      <c r="F45" s="131">
        <v>8125.2190000000001</v>
      </c>
      <c r="H45" s="130">
        <v>2015</v>
      </c>
      <c r="I45" s="132">
        <v>153.30601886792454</v>
      </c>
      <c r="K45" s="129">
        <v>2015</v>
      </c>
      <c r="L45" s="147">
        <f t="shared" si="0"/>
        <v>53</v>
      </c>
      <c r="M45" s="147">
        <f t="shared" si="1"/>
        <v>153.30601886792454</v>
      </c>
      <c r="N45" s="147"/>
      <c r="O45" s="147">
        <f t="shared" si="2"/>
        <v>8125.2190000000001</v>
      </c>
      <c r="Q45" s="130">
        <v>2015</v>
      </c>
      <c r="R45" s="131">
        <v>97</v>
      </c>
      <c r="T45" s="130">
        <v>2015</v>
      </c>
      <c r="U45" s="131">
        <v>24742.710999999999</v>
      </c>
      <c r="W45" s="130">
        <v>2015</v>
      </c>
      <c r="X45" s="132">
        <v>255.07949484536081</v>
      </c>
      <c r="Z45" s="129">
        <v>2015</v>
      </c>
      <c r="AA45" s="132">
        <f t="shared" si="3"/>
        <v>153.30601886792454</v>
      </c>
      <c r="AB45" s="132">
        <f t="shared" si="4"/>
        <v>255.07949484536081</v>
      </c>
      <c r="AD45" s="129">
        <v>2015</v>
      </c>
      <c r="AE45" s="150">
        <f t="shared" si="5"/>
        <v>0.54639175257731953</v>
      </c>
      <c r="AG45" s="129">
        <v>2015</v>
      </c>
      <c r="AH45" s="150">
        <f t="shared" si="6"/>
        <v>0.32838838880670757</v>
      </c>
      <c r="AJ45" s="130">
        <v>2015</v>
      </c>
      <c r="AK45" s="138">
        <v>0.46491228070175439</v>
      </c>
      <c r="AM45" s="130">
        <v>2015</v>
      </c>
      <c r="AN45" s="138">
        <v>0.97894204819277109</v>
      </c>
      <c r="AP45" s="130">
        <v>2015</v>
      </c>
      <c r="AQ45" s="138">
        <v>2.1056489338486024</v>
      </c>
      <c r="AS45" s="129">
        <v>2015</v>
      </c>
      <c r="AT45" s="104">
        <f t="shared" si="7"/>
        <v>0.46491228070175439</v>
      </c>
      <c r="AU45" s="104">
        <f t="shared" si="8"/>
        <v>0.97894204819277109</v>
      </c>
      <c r="AV45" s="104">
        <f t="shared" si="9"/>
        <v>2.1056489338486024</v>
      </c>
    </row>
    <row r="46" spans="2:48" x14ac:dyDescent="0.2">
      <c r="B46" s="130">
        <v>2016</v>
      </c>
      <c r="C46" s="131">
        <v>52</v>
      </c>
      <c r="E46" s="130">
        <v>2016</v>
      </c>
      <c r="F46" s="131">
        <v>7955.6279999999997</v>
      </c>
      <c r="H46" s="130">
        <v>2016</v>
      </c>
      <c r="I46" s="132">
        <v>152.99284615384616</v>
      </c>
      <c r="K46" s="129">
        <v>2016</v>
      </c>
      <c r="L46" s="147">
        <f t="shared" si="0"/>
        <v>52</v>
      </c>
      <c r="M46" s="147">
        <f t="shared" si="1"/>
        <v>152.99284615384616</v>
      </c>
      <c r="N46" s="147"/>
      <c r="O46" s="147">
        <f t="shared" si="2"/>
        <v>7955.6279999999997</v>
      </c>
      <c r="Q46" s="130">
        <v>2016</v>
      </c>
      <c r="R46" s="131">
        <v>92</v>
      </c>
      <c r="T46" s="130">
        <v>2016</v>
      </c>
      <c r="U46" s="131">
        <v>24167.937999999998</v>
      </c>
      <c r="W46" s="130">
        <v>2016</v>
      </c>
      <c r="X46" s="132">
        <v>262.69497826086956</v>
      </c>
      <c r="Z46" s="129">
        <v>2016</v>
      </c>
      <c r="AA46" s="132">
        <f t="shared" si="3"/>
        <v>152.99284615384616</v>
      </c>
      <c r="AB46" s="132">
        <f t="shared" si="4"/>
        <v>262.69497826086956</v>
      </c>
      <c r="AD46" s="129">
        <v>2016</v>
      </c>
      <c r="AE46" s="150">
        <f t="shared" si="5"/>
        <v>0.56521739130434778</v>
      </c>
      <c r="AG46" s="129">
        <v>2016</v>
      </c>
      <c r="AH46" s="150">
        <f t="shared" si="6"/>
        <v>0.32918108280483011</v>
      </c>
      <c r="AJ46" s="130">
        <v>2016</v>
      </c>
      <c r="AK46" s="138">
        <v>0.45614035087719296</v>
      </c>
      <c r="AM46" s="130">
        <v>2016</v>
      </c>
      <c r="AN46" s="138">
        <v>0.95850939759036136</v>
      </c>
      <c r="AP46" s="130">
        <v>2016</v>
      </c>
      <c r="AQ46" s="138">
        <v>2.1013475254865619</v>
      </c>
      <c r="AS46" s="129">
        <v>2016</v>
      </c>
      <c r="AT46" s="104">
        <f t="shared" si="7"/>
        <v>0.45614035087719296</v>
      </c>
      <c r="AU46" s="104">
        <f t="shared" si="8"/>
        <v>0.95850939759036136</v>
      </c>
      <c r="AV46" s="104">
        <f t="shared" si="9"/>
        <v>2.1013475254865619</v>
      </c>
    </row>
    <row r="47" spans="2:48" x14ac:dyDescent="0.2">
      <c r="B47" s="130">
        <v>2017</v>
      </c>
      <c r="C47" s="131">
        <v>49</v>
      </c>
      <c r="E47" s="130">
        <v>2017</v>
      </c>
      <c r="F47" s="131">
        <v>7716.9880000000003</v>
      </c>
      <c r="H47" s="130">
        <v>2017</v>
      </c>
      <c r="I47" s="132">
        <v>157.48955102040816</v>
      </c>
      <c r="K47" s="129">
        <v>2017</v>
      </c>
      <c r="L47" s="147">
        <f t="shared" si="0"/>
        <v>49</v>
      </c>
      <c r="M47" s="147">
        <f t="shared" si="1"/>
        <v>157.48955102040816</v>
      </c>
      <c r="N47" s="147"/>
      <c r="O47" s="147">
        <f t="shared" si="2"/>
        <v>7716.9880000000003</v>
      </c>
      <c r="Q47" s="130">
        <v>2017</v>
      </c>
      <c r="R47" s="131">
        <v>89</v>
      </c>
      <c r="T47" s="130">
        <v>2017</v>
      </c>
      <c r="U47" s="131">
        <v>23770.491999999998</v>
      </c>
      <c r="W47" s="130">
        <v>2017</v>
      </c>
      <c r="X47" s="132">
        <v>267.08417977528086</v>
      </c>
      <c r="Z47" s="129">
        <v>2017</v>
      </c>
      <c r="AA47" s="132">
        <f t="shared" si="3"/>
        <v>157.48955102040816</v>
      </c>
      <c r="AB47" s="132">
        <f t="shared" si="4"/>
        <v>267.08417977528086</v>
      </c>
      <c r="AD47" s="129">
        <v>2017</v>
      </c>
      <c r="AE47" s="150">
        <f t="shared" si="5"/>
        <v>0.550561797752809</v>
      </c>
      <c r="AG47" s="129">
        <v>2017</v>
      </c>
      <c r="AH47" s="150">
        <f t="shared" si="6"/>
        <v>0.32464569938224253</v>
      </c>
      <c r="AJ47" s="130">
        <v>2017</v>
      </c>
      <c r="AK47" s="138">
        <v>0.42982456140350878</v>
      </c>
      <c r="AM47" s="130">
        <v>2017</v>
      </c>
      <c r="AN47" s="138">
        <v>0.92975759036144578</v>
      </c>
      <c r="AP47" s="130">
        <v>2017</v>
      </c>
      <c r="AQ47" s="138">
        <v>2.1631094959429555</v>
      </c>
      <c r="AS47" s="129">
        <v>2017</v>
      </c>
      <c r="AT47" s="104">
        <f t="shared" si="7"/>
        <v>0.42982456140350878</v>
      </c>
      <c r="AU47" s="104">
        <f t="shared" si="8"/>
        <v>0.92975759036144578</v>
      </c>
      <c r="AV47" s="104">
        <f t="shared" si="9"/>
        <v>2.1631094959429555</v>
      </c>
    </row>
    <row r="48" spans="2:48" x14ac:dyDescent="0.2">
      <c r="B48" s="130">
        <v>2018</v>
      </c>
      <c r="C48" s="131">
        <v>45</v>
      </c>
      <c r="E48" s="130">
        <v>2018</v>
      </c>
      <c r="F48" s="131">
        <v>7412.4690000000001</v>
      </c>
      <c r="H48" s="130">
        <v>2018</v>
      </c>
      <c r="I48" s="132">
        <v>164.72153333333333</v>
      </c>
      <c r="K48" s="129">
        <v>2018</v>
      </c>
      <c r="L48" s="147">
        <f t="shared" si="0"/>
        <v>45</v>
      </c>
      <c r="M48" s="147">
        <f t="shared" si="1"/>
        <v>164.72153333333333</v>
      </c>
      <c r="N48" s="147"/>
      <c r="O48" s="147">
        <f t="shared" si="2"/>
        <v>7412.4690000000001</v>
      </c>
      <c r="Q48" s="130">
        <v>2018</v>
      </c>
      <c r="R48" s="131">
        <v>89</v>
      </c>
      <c r="T48" s="130">
        <v>2018</v>
      </c>
      <c r="U48" s="131">
        <v>24460.425999999999</v>
      </c>
      <c r="W48" s="130">
        <v>2018</v>
      </c>
      <c r="X48" s="132">
        <v>274.83624719101124</v>
      </c>
      <c r="Z48" s="129">
        <v>2018</v>
      </c>
      <c r="AA48" s="132">
        <f t="shared" si="3"/>
        <v>164.72153333333333</v>
      </c>
      <c r="AB48" s="132">
        <f t="shared" si="4"/>
        <v>274.83624719101124</v>
      </c>
      <c r="AD48" s="129">
        <v>2018</v>
      </c>
      <c r="AE48" s="150">
        <f t="shared" si="5"/>
        <v>0.5056179775280899</v>
      </c>
      <c r="AG48" s="129">
        <v>2018</v>
      </c>
      <c r="AH48" s="150">
        <f t="shared" si="6"/>
        <v>0.30303924387907227</v>
      </c>
      <c r="AJ48" s="130">
        <v>2018</v>
      </c>
      <c r="AK48" s="138">
        <v>0.39473684210526316</v>
      </c>
      <c r="AM48" s="130">
        <v>2018</v>
      </c>
      <c r="AN48" s="138">
        <v>0.89306855421686748</v>
      </c>
      <c r="AP48" s="130">
        <v>2018</v>
      </c>
      <c r="AQ48" s="138">
        <v>2.2624403373493975</v>
      </c>
      <c r="AS48" s="129">
        <v>2018</v>
      </c>
      <c r="AT48" s="104">
        <f t="shared" si="7"/>
        <v>0.39473684210526316</v>
      </c>
      <c r="AU48" s="104">
        <f t="shared" si="8"/>
        <v>0.89306855421686748</v>
      </c>
      <c r="AV48" s="104">
        <f t="shared" si="9"/>
        <v>2.2624403373493975</v>
      </c>
    </row>
    <row r="49" spans="2:48" x14ac:dyDescent="0.2">
      <c r="B49" s="130">
        <v>2019</v>
      </c>
      <c r="C49" s="131">
        <v>44</v>
      </c>
      <c r="E49" s="130">
        <v>2019</v>
      </c>
      <c r="F49" s="131">
        <v>7249.27</v>
      </c>
      <c r="H49" s="130">
        <v>2019</v>
      </c>
      <c r="I49" s="132">
        <v>164.75613636363639</v>
      </c>
      <c r="K49" s="129">
        <v>2019</v>
      </c>
      <c r="L49" s="147">
        <f t="shared" si="0"/>
        <v>44</v>
      </c>
      <c r="M49" s="147">
        <f t="shared" si="1"/>
        <v>164.75613636363639</v>
      </c>
      <c r="N49" s="147"/>
      <c r="O49" s="147">
        <f t="shared" si="2"/>
        <v>7249.27</v>
      </c>
      <c r="Q49" s="130">
        <v>2019</v>
      </c>
      <c r="R49" s="131">
        <v>84</v>
      </c>
      <c r="T49" s="130">
        <v>2019</v>
      </c>
      <c r="U49" s="131">
        <v>24418.646000000001</v>
      </c>
      <c r="W49" s="130">
        <v>2019</v>
      </c>
      <c r="X49" s="132">
        <v>290.69816666666668</v>
      </c>
      <c r="Z49" s="129">
        <v>2019</v>
      </c>
      <c r="AA49" s="132">
        <f t="shared" si="3"/>
        <v>164.75613636363639</v>
      </c>
      <c r="AB49" s="132">
        <f t="shared" si="4"/>
        <v>290.69816666666668</v>
      </c>
      <c r="AD49" s="129">
        <v>2019</v>
      </c>
      <c r="AE49" s="150">
        <f t="shared" si="5"/>
        <v>0.52380952380952384</v>
      </c>
      <c r="AG49" s="129">
        <v>2019</v>
      </c>
      <c r="AH49" s="150">
        <f t="shared" si="6"/>
        <v>0.29687436395941036</v>
      </c>
      <c r="AJ49" s="130">
        <v>2019</v>
      </c>
      <c r="AK49" s="138">
        <v>0.38596491228070173</v>
      </c>
      <c r="AM49" s="130">
        <v>2019</v>
      </c>
      <c r="AN49" s="138">
        <v>0.87340602409638557</v>
      </c>
      <c r="AP49" s="130">
        <v>2019</v>
      </c>
      <c r="AQ49" s="138">
        <v>2.2629156078860904</v>
      </c>
      <c r="AS49" s="129">
        <v>2019</v>
      </c>
      <c r="AT49" s="104">
        <f t="shared" si="7"/>
        <v>0.38596491228070173</v>
      </c>
      <c r="AU49" s="104">
        <f t="shared" si="8"/>
        <v>0.87340602409638557</v>
      </c>
      <c r="AV49" s="104">
        <f t="shared" si="9"/>
        <v>2.2629156078860904</v>
      </c>
    </row>
    <row r="50" spans="2:48" x14ac:dyDescent="0.2">
      <c r="B50" s="130">
        <v>2020</v>
      </c>
      <c r="C50" s="131">
        <v>42</v>
      </c>
      <c r="E50" s="130">
        <v>2020</v>
      </c>
      <c r="F50" s="131">
        <v>7250.7709999999997</v>
      </c>
      <c r="H50" s="130">
        <v>2020</v>
      </c>
      <c r="I50" s="132">
        <v>172.63740476190475</v>
      </c>
      <c r="K50" s="129">
        <v>2020</v>
      </c>
      <c r="L50" s="147">
        <f t="shared" si="0"/>
        <v>42</v>
      </c>
      <c r="M50" s="147">
        <f t="shared" si="1"/>
        <v>172.63740476190475</v>
      </c>
      <c r="N50" s="147"/>
      <c r="O50" s="147">
        <f t="shared" si="2"/>
        <v>7250.7709999999997</v>
      </c>
      <c r="Q50" s="130">
        <v>2020</v>
      </c>
      <c r="R50" s="131">
        <v>81</v>
      </c>
      <c r="T50" s="130">
        <v>2020</v>
      </c>
      <c r="U50" s="131">
        <v>24282.395</v>
      </c>
      <c r="W50" s="130">
        <v>2020</v>
      </c>
      <c r="X50" s="132">
        <v>299.78265432098766</v>
      </c>
      <c r="Z50" s="129">
        <v>2020</v>
      </c>
      <c r="AA50" s="132">
        <f t="shared" si="3"/>
        <v>172.63740476190475</v>
      </c>
      <c r="AB50" s="132">
        <f t="shared" si="4"/>
        <v>299.78265432098766</v>
      </c>
      <c r="AD50" s="129">
        <v>2020</v>
      </c>
      <c r="AE50" s="150">
        <f t="shared" si="5"/>
        <v>0.51851851851851849</v>
      </c>
      <c r="AG50" s="129">
        <v>2020</v>
      </c>
      <c r="AH50" s="150">
        <f t="shared" si="6"/>
        <v>0.29860197068699357</v>
      </c>
      <c r="AJ50" s="130">
        <v>2020</v>
      </c>
      <c r="AK50" s="138">
        <v>0.36842105263157893</v>
      </c>
      <c r="AM50" s="130">
        <v>2020</v>
      </c>
      <c r="AN50" s="138">
        <v>0.87358686746987946</v>
      </c>
      <c r="AP50" s="130">
        <v>2020</v>
      </c>
      <c r="AQ50" s="138">
        <v>2.3711643545611016</v>
      </c>
      <c r="AS50" s="129">
        <v>2020</v>
      </c>
      <c r="AT50" s="104">
        <f t="shared" si="7"/>
        <v>0.36842105263157893</v>
      </c>
      <c r="AU50" s="104">
        <f t="shared" si="8"/>
        <v>0.87358686746987946</v>
      </c>
      <c r="AV50" s="104">
        <f t="shared" si="9"/>
        <v>2.3711643545611016</v>
      </c>
    </row>
    <row r="51" spans="2:48" x14ac:dyDescent="0.2">
      <c r="B51" s="130">
        <v>2021</v>
      </c>
      <c r="C51" s="131">
        <v>41</v>
      </c>
      <c r="E51" s="130">
        <v>2021</v>
      </c>
      <c r="F51" s="131">
        <v>7245.7790000000005</v>
      </c>
      <c r="H51" s="130">
        <v>2021</v>
      </c>
      <c r="I51" s="132">
        <v>176.72631707317075</v>
      </c>
      <c r="K51" s="129">
        <v>2021</v>
      </c>
      <c r="L51" s="147">
        <f t="shared" si="0"/>
        <v>41</v>
      </c>
      <c r="M51" s="147">
        <f t="shared" si="1"/>
        <v>176.72631707317075</v>
      </c>
      <c r="N51" s="147"/>
      <c r="O51" s="147">
        <f t="shared" si="2"/>
        <v>7245.7790000000005</v>
      </c>
      <c r="Q51" s="130">
        <v>2021</v>
      </c>
      <c r="R51" s="131">
        <v>76</v>
      </c>
      <c r="T51" s="130">
        <v>2021</v>
      </c>
      <c r="U51" s="131">
        <v>24702.777999999998</v>
      </c>
      <c r="W51" s="130">
        <v>2021</v>
      </c>
      <c r="X51" s="132">
        <v>325.0365526315789</v>
      </c>
      <c r="Z51" s="129">
        <v>2021</v>
      </c>
      <c r="AA51" s="132">
        <f t="shared" si="3"/>
        <v>176.72631707317075</v>
      </c>
      <c r="AB51" s="132">
        <f t="shared" si="4"/>
        <v>325.0365526315789</v>
      </c>
      <c r="AD51" s="129">
        <v>2021</v>
      </c>
      <c r="AE51" s="150">
        <f t="shared" si="5"/>
        <v>0.53947368421052633</v>
      </c>
      <c r="AG51" s="129">
        <v>2021</v>
      </c>
      <c r="AH51" s="150">
        <f t="shared" si="6"/>
        <v>0.29331838710609798</v>
      </c>
      <c r="AJ51" s="130">
        <v>2021</v>
      </c>
      <c r="AK51" s="138">
        <v>0.35964912280701755</v>
      </c>
      <c r="AM51" s="130">
        <v>2021</v>
      </c>
      <c r="AN51" s="138">
        <v>0.87298542168674709</v>
      </c>
      <c r="AP51" s="130">
        <v>2021</v>
      </c>
      <c r="AQ51" s="138">
        <v>2.4273253188363211</v>
      </c>
      <c r="AS51" s="129">
        <v>2021</v>
      </c>
      <c r="AT51" s="104">
        <f t="shared" si="7"/>
        <v>0.35964912280701755</v>
      </c>
      <c r="AU51" s="104">
        <f t="shared" si="8"/>
        <v>0.87298542168674709</v>
      </c>
      <c r="AV51" s="104">
        <f t="shared" si="9"/>
        <v>2.4273253188363211</v>
      </c>
    </row>
  </sheetData>
  <mergeCells count="1">
    <mergeCell ref="K21:M21"/>
  </mergeCells>
  <pageMargins left="0.7" right="0.7" top="0.75" bottom="0.75" header="0.3" footer="0.3"/>
  <drawing r:id="rId10"/>
  <extLst>
    <ext xmlns:x14="http://schemas.microsoft.com/office/spreadsheetml/2009/9/main" uri="{A8765BA9-456A-4dab-B4F3-ACF838C121DE}">
      <x14:slicerList>
        <x14:slicer r:id="rId11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95AFF-39A0-437F-8FE5-AD091159F0D7}">
  <sheetPr>
    <tabColor theme="5" tint="0.79998168889431442"/>
  </sheetPr>
  <dimension ref="A1:AI192"/>
  <sheetViews>
    <sheetView topLeftCell="A126" workbookViewId="0">
      <selection activeCell="T150" sqref="T150:AI190"/>
    </sheetView>
  </sheetViews>
  <sheetFormatPr baseColWidth="10" defaultRowHeight="12" x14ac:dyDescent="0.2"/>
  <cols>
    <col min="1" max="1" width="7.33203125" style="36" customWidth="1"/>
    <col min="2" max="6" width="9.6640625" style="36" customWidth="1"/>
    <col min="7" max="7" width="9.6640625" style="78" customWidth="1"/>
    <col min="8" max="12" width="8.6640625" style="78" customWidth="1"/>
    <col min="13" max="18" width="8.1640625" style="78" customWidth="1"/>
    <col min="19" max="20" width="8.1640625" customWidth="1"/>
    <col min="21" max="29" width="8.1640625" style="36" customWidth="1"/>
    <col min="30" max="30" width="8" style="36" customWidth="1"/>
    <col min="32" max="37" width="9" customWidth="1"/>
    <col min="38" max="44" width="4.33203125" customWidth="1"/>
    <col min="45" max="57" width="5" customWidth="1"/>
    <col min="58" max="58" width="7" customWidth="1"/>
  </cols>
  <sheetData>
    <row r="1" spans="2:31" x14ac:dyDescent="0.2">
      <c r="C1" s="36" t="str">
        <f>_xlfn.CONCAT("Antall melkeleverandører regionvis i ",W1," årene 1995 - 2021")</f>
        <v>Antall melkeleverandører regionvis i Trøndelag årene 1995 - 2021</v>
      </c>
      <c r="Q1" s="36"/>
      <c r="T1" s="36" t="s">
        <v>92</v>
      </c>
      <c r="W1" s="80" t="str">
        <f>IF(X4=T1,T2,IF(X4=T3,T4,X4))</f>
        <v>Trøndelag</v>
      </c>
    </row>
    <row r="2" spans="2:31" x14ac:dyDescent="0.2">
      <c r="B2" s="82"/>
      <c r="C2" s="36" t="str">
        <f>_xlfn.CONCAT("Innveid melkemengde til meieri regionvis i ",W1," årene 1995 - 2021 i tusen liter")</f>
        <v>Innveid melkemengde til meieri regionvis i Trøndelag årene 1995 - 2021 i tusen liter</v>
      </c>
      <c r="Q2" s="36"/>
      <c r="T2" s="36" t="s">
        <v>2</v>
      </c>
    </row>
    <row r="3" spans="2:31" x14ac:dyDescent="0.2">
      <c r="C3" s="36" t="str">
        <f>_xlfn.CONCAT("Gjennomsnittlig melkeleveranse per leverandør regionvis i ",W1," årene 1995 - 2021 i tusen liter")</f>
        <v>Gjennomsnittlig melkeleveranse per leverandør regionvis i Trøndelag årene 1995 - 2021 i tusen liter</v>
      </c>
      <c r="Q3" s="36"/>
      <c r="T3" s="36" t="s">
        <v>107</v>
      </c>
      <c r="W3"/>
      <c r="X3"/>
    </row>
    <row r="4" spans="2:31" x14ac:dyDescent="0.2">
      <c r="Q4" s="36"/>
      <c r="T4" s="36" t="s">
        <v>108</v>
      </c>
      <c r="W4" s="75" t="s">
        <v>82</v>
      </c>
      <c r="X4" s="36" t="s" vm="1">
        <v>92</v>
      </c>
    </row>
    <row r="5" spans="2:31" x14ac:dyDescent="0.2">
      <c r="C5" s="36" t="str">
        <f>_xlfn.CONCAT("Endring i antall melkeleverandører i ",W1," 1995 - 2021 i prosent (1995 = 100 %)")</f>
        <v>Endring i antall melkeleverandører i Trøndelag 1995 - 2021 i prosent (1995 = 100 %)</v>
      </c>
      <c r="Q5" s="36"/>
      <c r="T5" s="36"/>
      <c r="W5"/>
      <c r="X5"/>
    </row>
    <row r="6" spans="2:31" x14ac:dyDescent="0.2">
      <c r="C6" s="36" t="str">
        <f>_xlfn.CONCAT("Endring i innveid melkemengde i ",W1," 1995 - 2021 i prosent (1995 = 100 %)")</f>
        <v>Endring i innveid melkemengde i Trøndelag 1995 - 2021 i prosent (1995 = 100 %)</v>
      </c>
      <c r="L6" s="36"/>
      <c r="M6" s="36"/>
      <c r="N6" s="36"/>
      <c r="O6" s="36"/>
      <c r="P6" s="36"/>
      <c r="Q6" s="36"/>
    </row>
    <row r="7" spans="2:31" x14ac:dyDescent="0.2">
      <c r="C7" s="36" t="str">
        <f>_xlfn.CONCAT("Endring i gjennomsnittlig melkemendge per leveradør i ",W1," 1995 - 2021 i prosent (1995 = 100 %)")</f>
        <v>Endring i gjennomsnittlig melkemendge per leveradør i Trøndelag 1995 - 2021 i prosent (1995 = 100 %)</v>
      </c>
    </row>
    <row r="9" spans="2:31" x14ac:dyDescent="0.2">
      <c r="B9" s="36" t="s">
        <v>109</v>
      </c>
      <c r="G9" s="36"/>
      <c r="H9" s="36"/>
      <c r="I9" s="36"/>
      <c r="J9" s="36"/>
      <c r="K9" s="36"/>
      <c r="L9" s="36"/>
      <c r="M9" s="36"/>
      <c r="N9" s="36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</row>
    <row r="10" spans="2:31" x14ac:dyDescent="0.2">
      <c r="B10" s="75" t="s">
        <v>100</v>
      </c>
      <c r="D10" s="75" t="s">
        <v>64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AE10" s="78"/>
    </row>
    <row r="11" spans="2:31" x14ac:dyDescent="0.2">
      <c r="B11" s="75" t="s">
        <v>82</v>
      </c>
      <c r="C11" s="75" t="s">
        <v>83</v>
      </c>
      <c r="D11" s="36">
        <v>1995</v>
      </c>
      <c r="E11" s="36">
        <v>1996</v>
      </c>
      <c r="F11" s="36">
        <v>1997</v>
      </c>
      <c r="G11" s="36">
        <v>1998</v>
      </c>
      <c r="H11" s="36">
        <v>1999</v>
      </c>
      <c r="I11" s="36">
        <v>2000</v>
      </c>
      <c r="J11" s="36">
        <v>2001</v>
      </c>
      <c r="K11" s="36">
        <v>2002</v>
      </c>
      <c r="L11" s="36">
        <v>2003</v>
      </c>
      <c r="M11" s="36">
        <v>2004</v>
      </c>
      <c r="N11" s="36">
        <v>2005</v>
      </c>
      <c r="O11" s="36">
        <v>2006</v>
      </c>
      <c r="P11" s="36">
        <v>2007</v>
      </c>
      <c r="Q11" s="36">
        <v>2008</v>
      </c>
      <c r="R11" s="36">
        <v>2009</v>
      </c>
      <c r="S11" s="36">
        <v>2010</v>
      </c>
      <c r="T11" s="36">
        <v>2011</v>
      </c>
      <c r="U11" s="36">
        <v>2012</v>
      </c>
      <c r="V11" s="36">
        <v>2013</v>
      </c>
      <c r="W11" s="36">
        <v>2014</v>
      </c>
      <c r="X11" s="36">
        <v>2015</v>
      </c>
      <c r="Y11" s="36">
        <v>2016</v>
      </c>
      <c r="Z11" s="36">
        <v>2017</v>
      </c>
      <c r="AA11" s="36">
        <v>2018</v>
      </c>
      <c r="AB11" s="36">
        <v>2019</v>
      </c>
      <c r="AC11" s="36">
        <v>2020</v>
      </c>
      <c r="AD11" s="36">
        <v>2021</v>
      </c>
      <c r="AE11" s="78"/>
    </row>
    <row r="12" spans="2:31" x14ac:dyDescent="0.2">
      <c r="B12" s="36" t="s">
        <v>106</v>
      </c>
      <c r="C12" s="36" t="s">
        <v>61</v>
      </c>
      <c r="D12" s="81">
        <v>1</v>
      </c>
      <c r="E12" s="81">
        <v>0.99457994579945797</v>
      </c>
      <c r="F12" s="81">
        <v>0.97289972899728994</v>
      </c>
      <c r="G12" s="81">
        <v>0.93766937669376693</v>
      </c>
      <c r="H12" s="81">
        <v>0.88346883468834692</v>
      </c>
      <c r="I12" s="81">
        <v>0.84281842818428188</v>
      </c>
      <c r="J12" s="81">
        <v>0.73983739837398377</v>
      </c>
      <c r="K12" s="81">
        <v>0.69647696476964771</v>
      </c>
      <c r="L12" s="81">
        <v>0.64227642276422769</v>
      </c>
      <c r="M12" s="81">
        <v>0.61246612466124661</v>
      </c>
      <c r="N12" s="81">
        <v>0.58265582655826553</v>
      </c>
      <c r="O12" s="81">
        <v>0.53387533875338755</v>
      </c>
      <c r="P12" s="81">
        <v>0.47696476964769646</v>
      </c>
      <c r="Q12" s="81">
        <v>0.44986449864498645</v>
      </c>
      <c r="R12" s="81">
        <v>0.41734417344173441</v>
      </c>
      <c r="S12" s="81">
        <v>0.37127371273712739</v>
      </c>
      <c r="T12" s="81">
        <v>0.36585365853658536</v>
      </c>
      <c r="U12" s="81">
        <v>0.33062330623306235</v>
      </c>
      <c r="V12" s="81">
        <v>0.29539295392953929</v>
      </c>
      <c r="W12" s="81">
        <v>0.2791327913279133</v>
      </c>
      <c r="X12" s="81">
        <v>0.25474254742547425</v>
      </c>
      <c r="Y12" s="81">
        <v>0.24119241192411925</v>
      </c>
      <c r="Z12" s="81">
        <v>0.23306233062330622</v>
      </c>
      <c r="AA12" s="81">
        <v>0.23306233062330622</v>
      </c>
      <c r="AB12" s="81">
        <v>0.22764227642276422</v>
      </c>
      <c r="AC12" s="81">
        <v>0.21951219512195122</v>
      </c>
      <c r="AD12" s="81">
        <v>0.21138211382113822</v>
      </c>
      <c r="AE12" s="78"/>
    </row>
    <row r="13" spans="2:31" x14ac:dyDescent="0.2">
      <c r="C13" s="36" t="s">
        <v>9</v>
      </c>
      <c r="D13" s="81">
        <v>1</v>
      </c>
      <c r="E13" s="81">
        <v>1</v>
      </c>
      <c r="F13" s="81">
        <v>1</v>
      </c>
      <c r="G13" s="81">
        <v>0.95348837209302328</v>
      </c>
      <c r="H13" s="81">
        <v>0.86046511627906974</v>
      </c>
      <c r="I13" s="81">
        <v>0.79069767441860461</v>
      </c>
      <c r="J13" s="81">
        <v>0.69767441860465118</v>
      </c>
      <c r="K13" s="81">
        <v>0.67441860465116277</v>
      </c>
      <c r="L13" s="81">
        <v>0.67441860465116277</v>
      </c>
      <c r="M13" s="81">
        <v>0.65116279069767447</v>
      </c>
      <c r="N13" s="81">
        <v>0.65116279069767447</v>
      </c>
      <c r="O13" s="81">
        <v>0.62790697674418605</v>
      </c>
      <c r="P13" s="81">
        <v>0.55813953488372092</v>
      </c>
      <c r="Q13" s="81">
        <v>0.53488372093023251</v>
      </c>
      <c r="R13" s="81">
        <v>0.51162790697674421</v>
      </c>
      <c r="S13" s="81">
        <v>0.44186046511627908</v>
      </c>
      <c r="T13" s="81">
        <v>0.46511627906976744</v>
      </c>
      <c r="U13" s="81">
        <v>0.39534883720930231</v>
      </c>
      <c r="V13" s="81">
        <v>0.41860465116279072</v>
      </c>
      <c r="W13" s="81">
        <v>0.37209302325581395</v>
      </c>
      <c r="X13" s="81">
        <v>0.37209302325581395</v>
      </c>
      <c r="Y13" s="81">
        <v>0.37209302325581395</v>
      </c>
      <c r="Z13" s="81">
        <v>0.37209302325581395</v>
      </c>
      <c r="AA13" s="81">
        <v>0.32558139534883723</v>
      </c>
      <c r="AB13" s="81">
        <v>0.30232558139534882</v>
      </c>
      <c r="AC13" s="81">
        <v>0.30232558139534882</v>
      </c>
      <c r="AD13" s="81">
        <v>0.32558139534883723</v>
      </c>
      <c r="AE13" s="78"/>
    </row>
    <row r="14" spans="2:31" x14ac:dyDescent="0.2">
      <c r="C14" s="36" t="s">
        <v>6</v>
      </c>
      <c r="D14" s="81">
        <v>1</v>
      </c>
      <c r="E14" s="81">
        <v>0.99596774193548387</v>
      </c>
      <c r="F14" s="81">
        <v>0.99596774193548387</v>
      </c>
      <c r="G14" s="81">
        <v>0.95967741935483875</v>
      </c>
      <c r="H14" s="81">
        <v>0.90322580645161288</v>
      </c>
      <c r="I14" s="81">
        <v>0.87903225806451613</v>
      </c>
      <c r="J14" s="81">
        <v>0.77822580645161288</v>
      </c>
      <c r="K14" s="81">
        <v>0.72983870967741937</v>
      </c>
      <c r="L14" s="81">
        <v>0.70967741935483875</v>
      </c>
      <c r="M14" s="81">
        <v>0.66935483870967738</v>
      </c>
      <c r="N14" s="81">
        <v>0.63709677419354838</v>
      </c>
      <c r="O14" s="81">
        <v>0.58467741935483875</v>
      </c>
      <c r="P14" s="81">
        <v>0.50806451612903225</v>
      </c>
      <c r="Q14" s="81">
        <v>0.46370967741935482</v>
      </c>
      <c r="R14" s="81">
        <v>0.40322580645161288</v>
      </c>
      <c r="S14" s="81">
        <v>0.36693548387096775</v>
      </c>
      <c r="T14" s="81">
        <v>0.32661290322580644</v>
      </c>
      <c r="U14" s="81">
        <v>0.32661290322580644</v>
      </c>
      <c r="V14" s="81">
        <v>0.29435483870967744</v>
      </c>
      <c r="W14" s="81">
        <v>0.28225806451612906</v>
      </c>
      <c r="X14" s="81">
        <v>0.27419354838709675</v>
      </c>
      <c r="Y14" s="81">
        <v>0.2661290322580645</v>
      </c>
      <c r="Z14" s="81">
        <v>0.2661290322580645</v>
      </c>
      <c r="AA14" s="81">
        <v>0.22580645161290322</v>
      </c>
      <c r="AB14" s="81">
        <v>0.21370967741935484</v>
      </c>
      <c r="AC14" s="81">
        <v>0.20161290322580644</v>
      </c>
      <c r="AD14" s="81">
        <v>0.18951612903225806</v>
      </c>
      <c r="AE14" s="78"/>
    </row>
    <row r="15" spans="2:31" x14ac:dyDescent="0.2">
      <c r="C15" s="36" t="s">
        <v>7</v>
      </c>
      <c r="D15" s="81">
        <v>1</v>
      </c>
      <c r="E15" s="81">
        <v>0.9821428571428571</v>
      </c>
      <c r="F15" s="81">
        <v>0.9732142857142857</v>
      </c>
      <c r="G15" s="81">
        <v>0.9107142857142857</v>
      </c>
      <c r="H15" s="81">
        <v>0.8571428571428571</v>
      </c>
      <c r="I15" s="81">
        <v>0.8348214285714286</v>
      </c>
      <c r="J15" s="81">
        <v>0.7321428571428571</v>
      </c>
      <c r="K15" s="81">
        <v>0.6964285714285714</v>
      </c>
      <c r="L15" s="81">
        <v>0.6607142857142857</v>
      </c>
      <c r="M15" s="81">
        <v>0.6071428571428571</v>
      </c>
      <c r="N15" s="81">
        <v>0.5669642857142857</v>
      </c>
      <c r="O15" s="81">
        <v>0.5267857142857143</v>
      </c>
      <c r="P15" s="81">
        <v>0.5044642857142857</v>
      </c>
      <c r="Q15" s="81">
        <v>0.45982142857142855</v>
      </c>
      <c r="R15" s="81">
        <v>0.41517857142857145</v>
      </c>
      <c r="S15" s="81">
        <v>0.35267857142857145</v>
      </c>
      <c r="T15" s="81">
        <v>0.3482142857142857</v>
      </c>
      <c r="U15" s="81">
        <v>0.3392857142857143</v>
      </c>
      <c r="V15" s="81">
        <v>0.32142857142857145</v>
      </c>
      <c r="W15" s="81">
        <v>0.3080357142857143</v>
      </c>
      <c r="X15" s="81">
        <v>0.3080357142857143</v>
      </c>
      <c r="Y15" s="81">
        <v>0.29464285714285715</v>
      </c>
      <c r="Z15" s="81">
        <v>0.28125</v>
      </c>
      <c r="AA15" s="81">
        <v>0.2767857142857143</v>
      </c>
      <c r="AB15" s="81">
        <v>0.2544642857142857</v>
      </c>
      <c r="AC15" s="81">
        <v>0.22767857142857142</v>
      </c>
      <c r="AD15" s="81">
        <v>0.21875</v>
      </c>
      <c r="AE15" s="78"/>
    </row>
    <row r="16" spans="2:31" x14ac:dyDescent="0.2">
      <c r="B16" s="36" t="s">
        <v>101</v>
      </c>
      <c r="C16" s="36" t="s">
        <v>59</v>
      </c>
      <c r="D16" s="81">
        <v>1</v>
      </c>
      <c r="E16" s="81">
        <v>1.0068493150684932</v>
      </c>
      <c r="F16" s="81">
        <v>1.0068493150684932</v>
      </c>
      <c r="G16" s="81">
        <v>0.98630136986301364</v>
      </c>
      <c r="H16" s="81">
        <v>0.9452054794520548</v>
      </c>
      <c r="I16" s="81">
        <v>0.89726027397260277</v>
      </c>
      <c r="J16" s="81">
        <v>0.84246575342465757</v>
      </c>
      <c r="K16" s="81">
        <v>0.78767123287671237</v>
      </c>
      <c r="L16" s="81">
        <v>0.74657534246575341</v>
      </c>
      <c r="M16" s="81">
        <v>0.73972602739726023</v>
      </c>
      <c r="N16" s="81">
        <v>0.70547945205479456</v>
      </c>
      <c r="O16" s="81">
        <v>0.67123287671232879</v>
      </c>
      <c r="P16" s="81">
        <v>0.63013698630136983</v>
      </c>
      <c r="Q16" s="81">
        <v>0.61643835616438358</v>
      </c>
      <c r="R16" s="81">
        <v>0.56164383561643838</v>
      </c>
      <c r="S16" s="81">
        <v>0.52054794520547942</v>
      </c>
      <c r="T16" s="81">
        <v>0.51369863013698636</v>
      </c>
      <c r="U16" s="81">
        <v>0.50684931506849318</v>
      </c>
      <c r="V16" s="81">
        <v>0.47945205479452052</v>
      </c>
      <c r="W16" s="81">
        <v>0.4452054794520548</v>
      </c>
      <c r="X16" s="81">
        <v>0.41095890410958902</v>
      </c>
      <c r="Y16" s="81">
        <v>0.39726027397260272</v>
      </c>
      <c r="Z16" s="81">
        <v>0.4041095890410959</v>
      </c>
      <c r="AA16" s="81">
        <v>0.37671232876712329</v>
      </c>
      <c r="AB16" s="81">
        <v>0.36986301369863012</v>
      </c>
      <c r="AC16" s="81">
        <v>0.34246575342465752</v>
      </c>
      <c r="AD16" s="81">
        <v>0.32876712328767121</v>
      </c>
      <c r="AE16" s="78"/>
    </row>
    <row r="17" spans="2:31" x14ac:dyDescent="0.2">
      <c r="C17" s="36" t="s">
        <v>39</v>
      </c>
      <c r="D17" s="81">
        <v>1</v>
      </c>
      <c r="E17" s="81">
        <v>1</v>
      </c>
      <c r="F17" s="81">
        <v>0.99230769230769234</v>
      </c>
      <c r="G17" s="81">
        <v>0.97692307692307689</v>
      </c>
      <c r="H17" s="81">
        <v>0.94615384615384612</v>
      </c>
      <c r="I17" s="81">
        <v>0.91153846153846152</v>
      </c>
      <c r="J17" s="81">
        <v>0.83846153846153848</v>
      </c>
      <c r="K17" s="81">
        <v>0.79230769230769227</v>
      </c>
      <c r="L17" s="81">
        <v>0.75</v>
      </c>
      <c r="M17" s="81">
        <v>0.72307692307692306</v>
      </c>
      <c r="N17" s="81">
        <v>0.68461538461538463</v>
      </c>
      <c r="O17" s="81">
        <v>0.64230769230769236</v>
      </c>
      <c r="P17" s="81">
        <v>0.59615384615384615</v>
      </c>
      <c r="Q17" s="81">
        <v>0.56153846153846154</v>
      </c>
      <c r="R17" s="81">
        <v>0.48461538461538461</v>
      </c>
      <c r="S17" s="81">
        <v>0.45384615384615384</v>
      </c>
      <c r="T17" s="81">
        <v>0.45</v>
      </c>
      <c r="U17" s="81">
        <v>0.42692307692307691</v>
      </c>
      <c r="V17" s="81">
        <v>0.42307692307692307</v>
      </c>
      <c r="W17" s="81">
        <v>0.40384615384615385</v>
      </c>
      <c r="X17" s="81">
        <v>0.37307692307692308</v>
      </c>
      <c r="Y17" s="81">
        <v>0.35384615384615387</v>
      </c>
      <c r="Z17" s="81">
        <v>0.34230769230769231</v>
      </c>
      <c r="AA17" s="81">
        <v>0.34230769230769231</v>
      </c>
      <c r="AB17" s="81">
        <v>0.32307692307692309</v>
      </c>
      <c r="AC17" s="81">
        <v>0.31153846153846154</v>
      </c>
      <c r="AD17" s="81">
        <v>0.29230769230769232</v>
      </c>
      <c r="AE17" s="78"/>
    </row>
    <row r="18" spans="2:31" x14ac:dyDescent="0.2">
      <c r="C18" s="36" t="s">
        <v>43</v>
      </c>
      <c r="D18" s="81">
        <v>1</v>
      </c>
      <c r="E18" s="81">
        <v>1</v>
      </c>
      <c r="F18" s="81">
        <v>1</v>
      </c>
      <c r="G18" s="81">
        <v>0.99082568807339455</v>
      </c>
      <c r="H18" s="81">
        <v>0.98165137614678899</v>
      </c>
      <c r="I18" s="81">
        <v>0.97247706422018354</v>
      </c>
      <c r="J18" s="81">
        <v>0.92660550458715596</v>
      </c>
      <c r="K18" s="81">
        <v>0.86238532110091748</v>
      </c>
      <c r="L18" s="81">
        <v>0.82568807339449546</v>
      </c>
      <c r="M18" s="81">
        <v>0.78899082568807344</v>
      </c>
      <c r="N18" s="81">
        <v>0.77064220183486243</v>
      </c>
      <c r="O18" s="81">
        <v>0.7155963302752294</v>
      </c>
      <c r="P18" s="81">
        <v>0.68807339449541283</v>
      </c>
      <c r="Q18" s="81">
        <v>0.65137614678899081</v>
      </c>
      <c r="R18" s="81">
        <v>0.60550458715596334</v>
      </c>
      <c r="S18" s="81">
        <v>0.56880733944954132</v>
      </c>
      <c r="T18" s="81">
        <v>0.55963302752293576</v>
      </c>
      <c r="U18" s="81">
        <v>0.55045871559633031</v>
      </c>
      <c r="V18" s="81">
        <v>0.54128440366972475</v>
      </c>
      <c r="W18" s="81">
        <v>0.48623853211009177</v>
      </c>
      <c r="X18" s="81">
        <v>0.44036697247706424</v>
      </c>
      <c r="Y18" s="81">
        <v>0.44036697247706424</v>
      </c>
      <c r="Z18" s="81">
        <v>0.43119266055045874</v>
      </c>
      <c r="AA18" s="81">
        <v>0.42201834862385323</v>
      </c>
      <c r="AB18" s="81">
        <v>0.37614678899082571</v>
      </c>
      <c r="AC18" s="81">
        <v>0.3577981651376147</v>
      </c>
      <c r="AD18" s="81">
        <v>0.34862385321100919</v>
      </c>
      <c r="AE18" s="78"/>
    </row>
    <row r="19" spans="2:31" x14ac:dyDescent="0.2">
      <c r="C19" s="36" t="s">
        <v>30</v>
      </c>
      <c r="D19" s="81">
        <v>1</v>
      </c>
      <c r="E19" s="81">
        <v>0.99531615925058547</v>
      </c>
      <c r="F19" s="81">
        <v>0.99063231850117095</v>
      </c>
      <c r="G19" s="81">
        <v>0.97658079625292737</v>
      </c>
      <c r="H19" s="81">
        <v>0.94145199063231855</v>
      </c>
      <c r="I19" s="81">
        <v>0.90398126463700235</v>
      </c>
      <c r="J19" s="81">
        <v>0.83840749414519911</v>
      </c>
      <c r="K19" s="81">
        <v>0.7822014051522248</v>
      </c>
      <c r="L19" s="81">
        <v>0.72833723653395788</v>
      </c>
      <c r="M19" s="81">
        <v>0.71662763466042156</v>
      </c>
      <c r="N19" s="81">
        <v>0.68384074941451989</v>
      </c>
      <c r="O19" s="81">
        <v>0.63934426229508201</v>
      </c>
      <c r="P19" s="81">
        <v>0.5714285714285714</v>
      </c>
      <c r="Q19" s="81">
        <v>0.53629976580796257</v>
      </c>
      <c r="R19" s="81">
        <v>0.48711943793911006</v>
      </c>
      <c r="S19" s="81">
        <v>0.46370023419203749</v>
      </c>
      <c r="T19" s="81">
        <v>0.46604215456674475</v>
      </c>
      <c r="U19" s="81">
        <v>0.4379391100702576</v>
      </c>
      <c r="V19" s="81">
        <v>0.42154566744730682</v>
      </c>
      <c r="W19" s="81">
        <v>0.39812646370023419</v>
      </c>
      <c r="X19" s="81">
        <v>0.35362997658079626</v>
      </c>
      <c r="Y19" s="81">
        <v>0.34192037470725994</v>
      </c>
      <c r="Z19" s="81">
        <v>0.33021077283372363</v>
      </c>
      <c r="AA19" s="81">
        <v>0.32786885245901637</v>
      </c>
      <c r="AB19" s="81">
        <v>0.31147540983606559</v>
      </c>
      <c r="AC19" s="81">
        <v>0.29508196721311475</v>
      </c>
      <c r="AD19" s="81">
        <v>0.27400468384074944</v>
      </c>
      <c r="AE19" s="78"/>
    </row>
    <row r="20" spans="2:31" x14ac:dyDescent="0.2">
      <c r="C20" s="36" t="s">
        <v>41</v>
      </c>
      <c r="D20" s="81">
        <v>1</v>
      </c>
      <c r="E20" s="81">
        <v>0.99099099099099097</v>
      </c>
      <c r="F20" s="81">
        <v>0.98648648648648651</v>
      </c>
      <c r="G20" s="81">
        <v>0.97297297297297303</v>
      </c>
      <c r="H20" s="81">
        <v>0.94144144144144148</v>
      </c>
      <c r="I20" s="81">
        <v>0.89639639639639634</v>
      </c>
      <c r="J20" s="81">
        <v>0.79729729729729726</v>
      </c>
      <c r="K20" s="81">
        <v>0.73423423423423428</v>
      </c>
      <c r="L20" s="81">
        <v>0.65765765765765771</v>
      </c>
      <c r="M20" s="81">
        <v>0.60360360360360366</v>
      </c>
      <c r="N20" s="81">
        <v>0.59009009009009006</v>
      </c>
      <c r="O20" s="81">
        <v>0.536036036036036</v>
      </c>
      <c r="P20" s="81">
        <v>0.49099099099099097</v>
      </c>
      <c r="Q20" s="81">
        <v>0.44144144144144143</v>
      </c>
      <c r="R20" s="81">
        <v>0.4144144144144144</v>
      </c>
      <c r="S20" s="81">
        <v>0.36936936936936937</v>
      </c>
      <c r="T20" s="81">
        <v>0.35135135135135137</v>
      </c>
      <c r="U20" s="81">
        <v>0.33783783783783783</v>
      </c>
      <c r="V20" s="81">
        <v>0.31531531531531531</v>
      </c>
      <c r="W20" s="81">
        <v>0.31531531531531531</v>
      </c>
      <c r="X20" s="81">
        <v>0.2927927927927928</v>
      </c>
      <c r="Y20" s="81">
        <v>0.2927927927927928</v>
      </c>
      <c r="Z20" s="81">
        <v>0.28828828828828829</v>
      </c>
      <c r="AA20" s="81">
        <v>0.2747747747747748</v>
      </c>
      <c r="AB20" s="81">
        <v>0.27027027027027029</v>
      </c>
      <c r="AC20" s="81">
        <v>0.24324324324324326</v>
      </c>
      <c r="AD20" s="81">
        <v>0.24324324324324326</v>
      </c>
      <c r="AE20" s="78"/>
    </row>
    <row r="21" spans="2:31" x14ac:dyDescent="0.2">
      <c r="B21" s="36" t="s">
        <v>102</v>
      </c>
      <c r="C21" s="36" t="s">
        <v>55</v>
      </c>
      <c r="D21" s="81">
        <v>1</v>
      </c>
      <c r="E21" s="81">
        <v>0.97872340425531912</v>
      </c>
      <c r="F21" s="81">
        <v>0.97872340425531912</v>
      </c>
      <c r="G21" s="81">
        <v>0.93617021276595747</v>
      </c>
      <c r="H21" s="81">
        <v>0.95744680851063835</v>
      </c>
      <c r="I21" s="81">
        <v>0.93617021276595747</v>
      </c>
      <c r="J21" s="81">
        <v>0.87234042553191493</v>
      </c>
      <c r="K21" s="81">
        <v>0.82978723404255317</v>
      </c>
      <c r="L21" s="81">
        <v>0.78723404255319152</v>
      </c>
      <c r="M21" s="81">
        <v>0.74468085106382975</v>
      </c>
      <c r="N21" s="81">
        <v>0.68085106382978722</v>
      </c>
      <c r="O21" s="81">
        <v>0.55319148936170215</v>
      </c>
      <c r="P21" s="81">
        <v>0.46808510638297873</v>
      </c>
      <c r="Q21" s="81">
        <v>0.40425531914893614</v>
      </c>
      <c r="R21" s="81">
        <v>0.34042553191489361</v>
      </c>
      <c r="S21" s="81">
        <v>0.2978723404255319</v>
      </c>
      <c r="T21" s="81">
        <v>0.31914893617021278</v>
      </c>
      <c r="U21" s="81">
        <v>0.2978723404255319</v>
      </c>
      <c r="V21" s="81">
        <v>0.25531914893617019</v>
      </c>
      <c r="W21" s="81">
        <v>0.23404255319148937</v>
      </c>
      <c r="X21" s="81">
        <v>0.23404255319148937</v>
      </c>
      <c r="Y21" s="81">
        <v>0.19148936170212766</v>
      </c>
      <c r="Z21" s="81">
        <v>0.1702127659574468</v>
      </c>
      <c r="AA21" s="81">
        <v>0.1702127659574468</v>
      </c>
      <c r="AB21" s="81">
        <v>0.1702127659574468</v>
      </c>
      <c r="AC21" s="81">
        <v>0.14893617021276595</v>
      </c>
      <c r="AD21" s="81">
        <v>0.1276595744680851</v>
      </c>
      <c r="AE21" s="78"/>
    </row>
    <row r="22" spans="2:31" x14ac:dyDescent="0.2">
      <c r="C22" s="36" t="s">
        <v>49</v>
      </c>
      <c r="D22" s="81">
        <v>1</v>
      </c>
      <c r="E22" s="81">
        <v>1</v>
      </c>
      <c r="F22" s="81">
        <v>1</v>
      </c>
      <c r="G22" s="81">
        <v>1</v>
      </c>
      <c r="H22" s="81">
        <v>0.98113207547169812</v>
      </c>
      <c r="I22" s="81">
        <v>0.96226415094339623</v>
      </c>
      <c r="J22" s="81">
        <v>0.8867924528301887</v>
      </c>
      <c r="K22" s="81">
        <v>0.86792452830188682</v>
      </c>
      <c r="L22" s="81">
        <v>0.8867924528301887</v>
      </c>
      <c r="M22" s="81">
        <v>0.81132075471698117</v>
      </c>
      <c r="N22" s="81">
        <v>0.69811320754716977</v>
      </c>
      <c r="O22" s="81">
        <v>0.62264150943396224</v>
      </c>
      <c r="P22" s="81">
        <v>0.62264150943396224</v>
      </c>
      <c r="Q22" s="81">
        <v>0.62264150943396224</v>
      </c>
      <c r="R22" s="81">
        <v>0.58490566037735847</v>
      </c>
      <c r="S22" s="81">
        <v>0.54716981132075471</v>
      </c>
      <c r="T22" s="81">
        <v>0.58490566037735847</v>
      </c>
      <c r="U22" s="81">
        <v>0.49056603773584906</v>
      </c>
      <c r="V22" s="81">
        <v>0.43396226415094341</v>
      </c>
      <c r="W22" s="81">
        <v>0.41509433962264153</v>
      </c>
      <c r="X22" s="81">
        <v>0.37735849056603776</v>
      </c>
      <c r="Y22" s="81">
        <v>0.33962264150943394</v>
      </c>
      <c r="Z22" s="81">
        <v>0.32075471698113206</v>
      </c>
      <c r="AA22" s="81">
        <v>0.32075471698113206</v>
      </c>
      <c r="AB22" s="81">
        <v>0.32075471698113206</v>
      </c>
      <c r="AC22" s="81">
        <v>0.32075471698113206</v>
      </c>
      <c r="AD22" s="81">
        <v>0.32075471698113206</v>
      </c>
      <c r="AE22" s="78"/>
    </row>
    <row r="23" spans="2:31" x14ac:dyDescent="0.2">
      <c r="C23" s="36" t="s">
        <v>51</v>
      </c>
      <c r="D23" s="81">
        <v>1</v>
      </c>
      <c r="E23" s="81">
        <v>1</v>
      </c>
      <c r="F23" s="81">
        <v>1</v>
      </c>
      <c r="G23" s="81">
        <v>0.98630136986301364</v>
      </c>
      <c r="H23" s="81">
        <v>0.9452054794520548</v>
      </c>
      <c r="I23" s="81">
        <v>0.93150684931506844</v>
      </c>
      <c r="J23" s="81">
        <v>0.87671232876712324</v>
      </c>
      <c r="K23" s="81">
        <v>0.82191780821917804</v>
      </c>
      <c r="L23" s="81">
        <v>0.79452054794520544</v>
      </c>
      <c r="M23" s="81">
        <v>0.75342465753424659</v>
      </c>
      <c r="N23" s="81">
        <v>0.71232876712328763</v>
      </c>
      <c r="O23" s="81">
        <v>0.69863013698630139</v>
      </c>
      <c r="P23" s="81">
        <v>0.64383561643835618</v>
      </c>
      <c r="Q23" s="81">
        <v>0.60273972602739723</v>
      </c>
      <c r="R23" s="81">
        <v>0.58904109589041098</v>
      </c>
      <c r="S23" s="81">
        <v>0.56164383561643838</v>
      </c>
      <c r="T23" s="81">
        <v>0.54794520547945202</v>
      </c>
      <c r="U23" s="81">
        <v>0.54794520547945202</v>
      </c>
      <c r="V23" s="81">
        <v>0.52054794520547942</v>
      </c>
      <c r="W23" s="81">
        <v>0.49315068493150682</v>
      </c>
      <c r="X23" s="81">
        <v>0.43835616438356162</v>
      </c>
      <c r="Y23" s="81">
        <v>0.46575342465753422</v>
      </c>
      <c r="Z23" s="81">
        <v>0.45205479452054792</v>
      </c>
      <c r="AA23" s="81">
        <v>0.43835616438356162</v>
      </c>
      <c r="AB23" s="81">
        <v>0.41095890410958902</v>
      </c>
      <c r="AC23" s="81">
        <v>0.38356164383561642</v>
      </c>
      <c r="AD23" s="81">
        <v>0.32876712328767121</v>
      </c>
      <c r="AE23" s="78"/>
    </row>
    <row r="24" spans="2:31" x14ac:dyDescent="0.2">
      <c r="C24" s="36" t="s">
        <v>57</v>
      </c>
      <c r="D24" s="81">
        <v>1</v>
      </c>
      <c r="E24" s="81">
        <v>0.98245614035087714</v>
      </c>
      <c r="F24" s="81">
        <v>0.98245614035087714</v>
      </c>
      <c r="G24" s="81">
        <v>0.96491228070175439</v>
      </c>
      <c r="H24" s="81">
        <v>0.92982456140350878</v>
      </c>
      <c r="I24" s="81">
        <v>0.89473684210526316</v>
      </c>
      <c r="J24" s="81">
        <v>0.78947368421052633</v>
      </c>
      <c r="K24" s="81">
        <v>0.77192982456140347</v>
      </c>
      <c r="L24" s="81">
        <v>0.70175438596491224</v>
      </c>
      <c r="M24" s="81">
        <v>0.68421052631578949</v>
      </c>
      <c r="N24" s="81">
        <v>0.66666666666666663</v>
      </c>
      <c r="O24" s="81">
        <v>0.59649122807017541</v>
      </c>
      <c r="P24" s="81">
        <v>0.57894736842105265</v>
      </c>
      <c r="Q24" s="81">
        <v>0.57894736842105265</v>
      </c>
      <c r="R24" s="81">
        <v>0.54385964912280704</v>
      </c>
      <c r="S24" s="81">
        <v>0.54385964912280704</v>
      </c>
      <c r="T24" s="81">
        <v>0.52631578947368418</v>
      </c>
      <c r="U24" s="81">
        <v>0.50877192982456143</v>
      </c>
      <c r="V24" s="81">
        <v>0.52631578947368418</v>
      </c>
      <c r="W24" s="81">
        <v>0.49122807017543857</v>
      </c>
      <c r="X24" s="81">
        <v>0.45614035087719296</v>
      </c>
      <c r="Y24" s="81">
        <v>0.43859649122807015</v>
      </c>
      <c r="Z24" s="81">
        <v>0.40350877192982454</v>
      </c>
      <c r="AA24" s="81">
        <v>0.36842105263157893</v>
      </c>
      <c r="AB24" s="81">
        <v>0.35087719298245612</v>
      </c>
      <c r="AC24" s="81">
        <v>0.31578947368421051</v>
      </c>
      <c r="AD24" s="81">
        <v>0.31578947368421051</v>
      </c>
    </row>
    <row r="25" spans="2:31" x14ac:dyDescent="0.2">
      <c r="C25" s="36" t="s">
        <v>45</v>
      </c>
      <c r="D25" s="81">
        <v>1</v>
      </c>
      <c r="E25" s="81">
        <v>1</v>
      </c>
      <c r="F25" s="81">
        <v>0.98113207547169812</v>
      </c>
      <c r="G25" s="81">
        <v>0.94339622641509435</v>
      </c>
      <c r="H25" s="81">
        <v>0.94339622641509435</v>
      </c>
      <c r="I25" s="81">
        <v>0.90566037735849059</v>
      </c>
      <c r="J25" s="81">
        <v>0.84905660377358494</v>
      </c>
      <c r="K25" s="81">
        <v>0.79245283018867929</v>
      </c>
      <c r="L25" s="81">
        <v>0.79245283018867929</v>
      </c>
      <c r="M25" s="81">
        <v>0.75471698113207553</v>
      </c>
      <c r="N25" s="81">
        <v>0.64150943396226412</v>
      </c>
      <c r="O25" s="81">
        <v>0.64150943396226412</v>
      </c>
      <c r="P25" s="81">
        <v>0.58490566037735847</v>
      </c>
      <c r="Q25" s="81">
        <v>0.58490566037735847</v>
      </c>
      <c r="R25" s="81">
        <v>0.52830188679245282</v>
      </c>
      <c r="S25" s="81">
        <v>0.47169811320754718</v>
      </c>
      <c r="T25" s="81">
        <v>0.47169811320754718</v>
      </c>
      <c r="U25" s="81">
        <v>0.43396226415094341</v>
      </c>
      <c r="V25" s="81">
        <v>0.43396226415094341</v>
      </c>
      <c r="W25" s="81">
        <v>0.39622641509433965</v>
      </c>
      <c r="X25" s="81">
        <v>0.37735849056603776</v>
      </c>
      <c r="Y25" s="81">
        <v>0.35849056603773582</v>
      </c>
      <c r="Z25" s="81">
        <v>0.33962264150943394</v>
      </c>
      <c r="AA25" s="81">
        <v>0.32075471698113206</v>
      </c>
      <c r="AB25" s="81">
        <v>0.32075471698113206</v>
      </c>
      <c r="AC25" s="81">
        <v>0.30188679245283018</v>
      </c>
      <c r="AD25" s="81">
        <v>0.24528301886792453</v>
      </c>
    </row>
    <row r="26" spans="2:31" x14ac:dyDescent="0.2">
      <c r="C26" s="36" t="s">
        <v>86</v>
      </c>
      <c r="D26" s="81">
        <v>1</v>
      </c>
      <c r="E26" s="81">
        <v>1</v>
      </c>
      <c r="F26" s="81">
        <v>0.875</v>
      </c>
      <c r="G26" s="81">
        <v>0.875</v>
      </c>
      <c r="H26" s="81">
        <v>0.83333333333333337</v>
      </c>
      <c r="I26" s="81">
        <v>0.79166666666666663</v>
      </c>
      <c r="J26" s="81">
        <v>0.625</v>
      </c>
      <c r="K26" s="81">
        <v>0.54166666666666663</v>
      </c>
      <c r="L26" s="81">
        <v>0.5</v>
      </c>
      <c r="M26" s="81">
        <v>0.5</v>
      </c>
      <c r="N26" s="81">
        <v>0.5</v>
      </c>
      <c r="O26" s="81">
        <v>0.5</v>
      </c>
      <c r="P26" s="81">
        <v>0.5</v>
      </c>
      <c r="Q26" s="81">
        <v>0.41666666666666669</v>
      </c>
      <c r="R26" s="81">
        <v>0.41666666666666669</v>
      </c>
      <c r="S26" s="81">
        <v>0.41666666666666669</v>
      </c>
      <c r="T26" s="81">
        <v>0.41666666666666669</v>
      </c>
      <c r="U26" s="81">
        <v>0.375</v>
      </c>
      <c r="V26" s="81">
        <v>0.41666666666666669</v>
      </c>
      <c r="W26" s="81">
        <v>0.375</v>
      </c>
      <c r="X26" s="81">
        <v>0.375</v>
      </c>
      <c r="Y26" s="81">
        <v>0.375</v>
      </c>
      <c r="Z26" s="81">
        <v>0.33333333333333331</v>
      </c>
      <c r="AA26" s="81">
        <v>0.375</v>
      </c>
      <c r="AB26" s="81">
        <v>0.33333333333333331</v>
      </c>
      <c r="AC26" s="81">
        <v>0.33333333333333331</v>
      </c>
      <c r="AD26" s="81">
        <v>0.33333333333333331</v>
      </c>
    </row>
    <row r="27" spans="2:31" x14ac:dyDescent="0.2">
      <c r="C27" s="36" t="s">
        <v>31</v>
      </c>
      <c r="D27" s="81">
        <v>1</v>
      </c>
      <c r="E27" s="81">
        <v>0.99130434782608701</v>
      </c>
      <c r="F27" s="81">
        <v>0.9869565217391304</v>
      </c>
      <c r="G27" s="81">
        <v>0.9652173913043478</v>
      </c>
      <c r="H27" s="81">
        <v>0.94347826086956521</v>
      </c>
      <c r="I27" s="81">
        <v>0.92173913043478262</v>
      </c>
      <c r="J27" s="81">
        <v>0.84347826086956523</v>
      </c>
      <c r="K27" s="81">
        <v>0.83043478260869563</v>
      </c>
      <c r="L27" s="81">
        <v>0.77826086956521734</v>
      </c>
      <c r="M27" s="81">
        <v>0.73043478260869565</v>
      </c>
      <c r="N27" s="81">
        <v>0.7</v>
      </c>
      <c r="O27" s="81">
        <v>0.64782608695652177</v>
      </c>
      <c r="P27" s="81">
        <v>0.56521739130434778</v>
      </c>
      <c r="Q27" s="81">
        <v>0.55217391304347829</v>
      </c>
      <c r="R27" s="81">
        <v>0.5043478260869565</v>
      </c>
      <c r="S27" s="81">
        <v>0.49130434782608695</v>
      </c>
      <c r="T27" s="81">
        <v>0.4826086956521739</v>
      </c>
      <c r="U27" s="81">
        <v>0.45652173913043476</v>
      </c>
      <c r="V27" s="81">
        <v>0.41739130434782606</v>
      </c>
      <c r="W27" s="81">
        <v>0.43913043478260871</v>
      </c>
      <c r="X27" s="81">
        <v>0.40434782608695652</v>
      </c>
      <c r="Y27" s="81">
        <v>0.38695652173913042</v>
      </c>
      <c r="Z27" s="81">
        <v>0.38260869565217392</v>
      </c>
      <c r="AA27" s="81">
        <v>0.36521739130434783</v>
      </c>
      <c r="AB27" s="81">
        <v>0.35652173913043478</v>
      </c>
      <c r="AC27" s="81">
        <v>0.32173913043478258</v>
      </c>
      <c r="AD27" s="81">
        <v>0.30869565217391304</v>
      </c>
    </row>
    <row r="28" spans="2:31" x14ac:dyDescent="0.2">
      <c r="C28" s="36" t="s">
        <v>67</v>
      </c>
      <c r="D28" s="81">
        <v>1</v>
      </c>
      <c r="E28" s="81">
        <v>0.99199999999999999</v>
      </c>
      <c r="F28" s="81">
        <v>1.004</v>
      </c>
      <c r="G28" s="81">
        <v>0.98799999999999999</v>
      </c>
      <c r="H28" s="81">
        <v>0.92800000000000005</v>
      </c>
      <c r="I28" s="81">
        <v>0.89200000000000002</v>
      </c>
      <c r="J28" s="81">
        <v>0.82399999999999995</v>
      </c>
      <c r="K28" s="81">
        <v>0.77600000000000002</v>
      </c>
      <c r="L28" s="81">
        <v>0.72799999999999998</v>
      </c>
      <c r="M28" s="81">
        <v>0.7</v>
      </c>
      <c r="N28" s="81">
        <v>0.7</v>
      </c>
      <c r="O28" s="81">
        <v>0.63600000000000001</v>
      </c>
      <c r="P28" s="81">
        <v>0.59199999999999997</v>
      </c>
      <c r="Q28" s="81">
        <v>0.55200000000000005</v>
      </c>
      <c r="R28" s="81">
        <v>0.48399999999999999</v>
      </c>
      <c r="S28" s="81">
        <v>0.46</v>
      </c>
      <c r="T28" s="81">
        <v>0.44800000000000001</v>
      </c>
      <c r="U28" s="81">
        <v>0.40799999999999997</v>
      </c>
      <c r="V28" s="81">
        <v>0.39200000000000002</v>
      </c>
      <c r="W28" s="81">
        <v>0.38</v>
      </c>
      <c r="X28" s="81">
        <v>0.34</v>
      </c>
      <c r="Y28" s="81">
        <v>0.33200000000000002</v>
      </c>
      <c r="Z28" s="81">
        <v>0.34</v>
      </c>
      <c r="AA28" s="81">
        <v>0.32800000000000001</v>
      </c>
      <c r="AB28" s="81">
        <v>0.316</v>
      </c>
      <c r="AC28" s="81">
        <v>0.29599999999999999</v>
      </c>
      <c r="AD28" s="81">
        <v>0.28799999999999998</v>
      </c>
    </row>
    <row r="29" spans="2:31" x14ac:dyDescent="0.2">
      <c r="C29" s="36" t="s">
        <v>53</v>
      </c>
      <c r="D29" s="81">
        <v>1</v>
      </c>
      <c r="E29" s="81">
        <v>1</v>
      </c>
      <c r="F29" s="81">
        <v>1</v>
      </c>
      <c r="G29" s="81">
        <v>0.989247311827957</v>
      </c>
      <c r="H29" s="81">
        <v>0.978494623655914</v>
      </c>
      <c r="I29" s="81">
        <v>0.956989247311828</v>
      </c>
      <c r="J29" s="81">
        <v>0.90322580645161288</v>
      </c>
      <c r="K29" s="81">
        <v>0.86021505376344087</v>
      </c>
      <c r="L29" s="81">
        <v>0.80645161290322576</v>
      </c>
      <c r="M29" s="81">
        <v>0.77419354838709675</v>
      </c>
      <c r="N29" s="81">
        <v>0.75268817204301075</v>
      </c>
      <c r="O29" s="81">
        <v>0.73118279569892475</v>
      </c>
      <c r="P29" s="81">
        <v>0.67741935483870963</v>
      </c>
      <c r="Q29" s="81">
        <v>0.67741935483870963</v>
      </c>
      <c r="R29" s="81">
        <v>0.65591397849462363</v>
      </c>
      <c r="S29" s="81">
        <v>0.64516129032258063</v>
      </c>
      <c r="T29" s="81">
        <v>0.64516129032258063</v>
      </c>
      <c r="U29" s="81">
        <v>0.62365591397849462</v>
      </c>
      <c r="V29" s="81">
        <v>0.61290322580645162</v>
      </c>
      <c r="W29" s="81">
        <v>0.60215053763440862</v>
      </c>
      <c r="X29" s="81">
        <v>0.56989247311827962</v>
      </c>
      <c r="Y29" s="81">
        <v>0.55913978494623651</v>
      </c>
      <c r="Z29" s="81">
        <v>0.5376344086021505</v>
      </c>
      <c r="AA29" s="81">
        <v>0.5161290322580645</v>
      </c>
      <c r="AB29" s="81">
        <v>0.5053763440860215</v>
      </c>
      <c r="AC29" s="81">
        <v>0.4838709677419355</v>
      </c>
      <c r="AD29" s="81">
        <v>0.45161290322580644</v>
      </c>
    </row>
    <row r="30" spans="2:31" x14ac:dyDescent="0.2">
      <c r="C30" s="36" t="s">
        <v>47</v>
      </c>
      <c r="D30" s="81">
        <v>1</v>
      </c>
      <c r="E30" s="81">
        <v>1</v>
      </c>
      <c r="F30" s="81">
        <v>0.8125</v>
      </c>
      <c r="G30" s="81">
        <v>0.8125</v>
      </c>
      <c r="H30" s="81">
        <v>0.8125</v>
      </c>
      <c r="I30" s="81">
        <v>0.75</v>
      </c>
      <c r="J30" s="81">
        <v>0.6875</v>
      </c>
      <c r="K30" s="81">
        <v>0.5625</v>
      </c>
      <c r="L30" s="81">
        <v>0.5625</v>
      </c>
      <c r="M30" s="81">
        <v>0.5</v>
      </c>
      <c r="N30" s="81">
        <v>0.4375</v>
      </c>
      <c r="O30" s="81">
        <v>0.4375</v>
      </c>
      <c r="P30" s="81">
        <v>0.4375</v>
      </c>
      <c r="Q30" s="81">
        <v>0.375</v>
      </c>
      <c r="R30" s="81">
        <v>0.375</v>
      </c>
      <c r="S30" s="81">
        <v>0.375</v>
      </c>
      <c r="T30" s="81">
        <v>0.375</v>
      </c>
      <c r="U30" s="81">
        <v>0.375</v>
      </c>
      <c r="V30" s="81">
        <v>0.375</v>
      </c>
      <c r="W30" s="81">
        <v>0.375</v>
      </c>
      <c r="X30" s="81">
        <v>0.375</v>
      </c>
      <c r="Y30" s="81">
        <v>0.375</v>
      </c>
      <c r="Z30" s="81">
        <v>0.375</v>
      </c>
      <c r="AA30" s="81">
        <v>0.375</v>
      </c>
      <c r="AB30" s="81">
        <v>0.25</v>
      </c>
      <c r="AC30" s="81">
        <v>0.1875</v>
      </c>
      <c r="AD30" s="81">
        <v>0.125</v>
      </c>
    </row>
    <row r="31" spans="2:31" x14ac:dyDescent="0.2">
      <c r="B31" s="36" t="s">
        <v>103</v>
      </c>
      <c r="C31" s="36" t="s">
        <v>5</v>
      </c>
      <c r="D31" s="81">
        <v>1</v>
      </c>
      <c r="E31" s="81">
        <v>1</v>
      </c>
      <c r="F31" s="81">
        <v>1</v>
      </c>
      <c r="G31" s="81">
        <v>0.95</v>
      </c>
      <c r="H31" s="81">
        <v>0.9</v>
      </c>
      <c r="I31" s="81">
        <v>0.85</v>
      </c>
      <c r="J31" s="81">
        <v>0.65</v>
      </c>
      <c r="K31" s="81">
        <v>0.6</v>
      </c>
      <c r="L31" s="81">
        <v>0.6</v>
      </c>
      <c r="M31" s="81">
        <v>0.5</v>
      </c>
      <c r="N31" s="81">
        <v>0.5</v>
      </c>
      <c r="O31" s="81">
        <v>0.45</v>
      </c>
      <c r="P31" s="81">
        <v>0.4</v>
      </c>
      <c r="Q31" s="81">
        <v>0.25</v>
      </c>
      <c r="R31" s="81">
        <v>0.2</v>
      </c>
      <c r="S31" s="81">
        <v>0.2</v>
      </c>
      <c r="T31" s="81">
        <v>0.2</v>
      </c>
      <c r="U31" s="81">
        <v>0.2</v>
      </c>
      <c r="V31" s="81">
        <v>0.15</v>
      </c>
      <c r="W31" s="81">
        <v>0.15</v>
      </c>
      <c r="X31" s="81">
        <v>0.15</v>
      </c>
      <c r="Y31" s="81">
        <v>0.15</v>
      </c>
      <c r="Z31" s="81">
        <v>0.15</v>
      </c>
      <c r="AA31" s="81">
        <v>0.15</v>
      </c>
      <c r="AB31" s="81">
        <v>0.15</v>
      </c>
      <c r="AC31" s="81">
        <v>0.15</v>
      </c>
      <c r="AD31" s="81">
        <v>0.15</v>
      </c>
    </row>
    <row r="32" spans="2:31" x14ac:dyDescent="0.2">
      <c r="C32" s="36" t="s">
        <v>65</v>
      </c>
      <c r="D32" s="81">
        <v>1</v>
      </c>
      <c r="E32" s="81">
        <v>1.0054945054945055</v>
      </c>
      <c r="F32" s="81">
        <v>0.98901098901098905</v>
      </c>
      <c r="G32" s="81">
        <v>0.93956043956043955</v>
      </c>
      <c r="H32" s="81">
        <v>0.91758241758241754</v>
      </c>
      <c r="I32" s="81">
        <v>0.88461538461538458</v>
      </c>
      <c r="J32" s="81">
        <v>0.7857142857142857</v>
      </c>
      <c r="K32" s="81">
        <v>0.74175824175824179</v>
      </c>
      <c r="L32" s="81">
        <v>0.69780219780219777</v>
      </c>
      <c r="M32" s="81">
        <v>0.64835164835164838</v>
      </c>
      <c r="N32" s="81">
        <v>0.61538461538461542</v>
      </c>
      <c r="O32" s="81">
        <v>0.53296703296703296</v>
      </c>
      <c r="P32" s="81">
        <v>0.5</v>
      </c>
      <c r="Q32" s="81">
        <v>0.43406593406593408</v>
      </c>
      <c r="R32" s="81">
        <v>0.41208791208791207</v>
      </c>
      <c r="S32" s="81">
        <v>0.38461538461538464</v>
      </c>
      <c r="T32" s="81">
        <v>0.39010989010989011</v>
      </c>
      <c r="U32" s="81">
        <v>0.32967032967032966</v>
      </c>
      <c r="V32" s="81">
        <v>0.2967032967032967</v>
      </c>
      <c r="W32" s="81">
        <v>0.2857142857142857</v>
      </c>
      <c r="X32" s="81">
        <v>0.27472527472527475</v>
      </c>
      <c r="Y32" s="81">
        <v>0.25274725274725274</v>
      </c>
      <c r="Z32" s="81">
        <v>0.25274725274725274</v>
      </c>
      <c r="AA32" s="81">
        <v>0.24175824175824176</v>
      </c>
      <c r="AB32" s="81">
        <v>0.25274725274725274</v>
      </c>
      <c r="AC32" s="81">
        <v>0.26373626373626374</v>
      </c>
      <c r="AD32" s="81">
        <v>0.25824175824175827</v>
      </c>
    </row>
    <row r="33" spans="2:30" x14ac:dyDescent="0.2">
      <c r="C33" s="36" t="s">
        <v>3</v>
      </c>
      <c r="D33" s="81">
        <v>1</v>
      </c>
      <c r="E33" s="81">
        <v>1.0142857142857142</v>
      </c>
      <c r="F33" s="81">
        <v>1</v>
      </c>
      <c r="G33" s="81">
        <v>0.9285714285714286</v>
      </c>
      <c r="H33" s="81">
        <v>0.88571428571428568</v>
      </c>
      <c r="I33" s="81">
        <v>0.81428571428571428</v>
      </c>
      <c r="J33" s="81">
        <v>0.72857142857142854</v>
      </c>
      <c r="K33" s="81">
        <v>0.68571428571428572</v>
      </c>
      <c r="L33" s="81">
        <v>0.62857142857142856</v>
      </c>
      <c r="M33" s="81">
        <v>0.5714285714285714</v>
      </c>
      <c r="N33" s="81">
        <v>0.54285714285714282</v>
      </c>
      <c r="O33" s="81">
        <v>0.5</v>
      </c>
      <c r="P33" s="81">
        <v>0.44285714285714284</v>
      </c>
      <c r="Q33" s="81">
        <v>0.42857142857142855</v>
      </c>
      <c r="R33" s="81">
        <v>0.35714285714285715</v>
      </c>
      <c r="S33" s="81">
        <v>0.34285714285714286</v>
      </c>
      <c r="T33" s="81">
        <v>0.3</v>
      </c>
      <c r="U33" s="81">
        <v>0.3</v>
      </c>
      <c r="V33" s="81">
        <v>0.25714285714285712</v>
      </c>
      <c r="W33" s="81">
        <v>0.22857142857142856</v>
      </c>
      <c r="X33" s="81">
        <v>0.2</v>
      </c>
      <c r="Y33" s="81">
        <v>0.21428571428571427</v>
      </c>
      <c r="Z33" s="81">
        <v>0.18571428571428572</v>
      </c>
      <c r="AA33" s="81">
        <v>0.15714285714285714</v>
      </c>
      <c r="AB33" s="81">
        <v>0.17142857142857143</v>
      </c>
      <c r="AC33" s="81">
        <v>0.22857142857142856</v>
      </c>
      <c r="AD33" s="81">
        <v>0.21428571428571427</v>
      </c>
    </row>
    <row r="34" spans="2:30" x14ac:dyDescent="0.2">
      <c r="C34" s="36" t="s">
        <v>66</v>
      </c>
      <c r="D34" s="81">
        <v>1</v>
      </c>
      <c r="E34" s="81">
        <v>0.99489795918367352</v>
      </c>
      <c r="F34" s="81">
        <v>0.99234693877551017</v>
      </c>
      <c r="G34" s="81">
        <v>0.95918367346938771</v>
      </c>
      <c r="H34" s="81">
        <v>0.91326530612244894</v>
      </c>
      <c r="I34" s="81">
        <v>0.88520408163265307</v>
      </c>
      <c r="J34" s="81">
        <v>0.81122448979591832</v>
      </c>
      <c r="K34" s="81">
        <v>0.73979591836734693</v>
      </c>
      <c r="L34" s="81">
        <v>0.70153061224489799</v>
      </c>
      <c r="M34" s="81">
        <v>0.68112244897959184</v>
      </c>
      <c r="N34" s="81">
        <v>0.66581632653061229</v>
      </c>
      <c r="O34" s="81">
        <v>0.63265306122448983</v>
      </c>
      <c r="P34" s="81">
        <v>0.60459183673469385</v>
      </c>
      <c r="Q34" s="81">
        <v>0.5714285714285714</v>
      </c>
      <c r="R34" s="81">
        <v>0.54081632653061229</v>
      </c>
      <c r="S34" s="81">
        <v>0.48724489795918369</v>
      </c>
      <c r="T34" s="81">
        <v>0.47193877551020408</v>
      </c>
      <c r="U34" s="81">
        <v>0.45663265306122447</v>
      </c>
      <c r="V34" s="81">
        <v>0.43877551020408162</v>
      </c>
      <c r="W34" s="81">
        <v>0.40561224489795916</v>
      </c>
      <c r="X34" s="81">
        <v>0.38010204081632654</v>
      </c>
      <c r="Y34" s="81">
        <v>0.36989795918367346</v>
      </c>
      <c r="Z34" s="81">
        <v>0.35714285714285715</v>
      </c>
      <c r="AA34" s="81">
        <v>0.32908163265306123</v>
      </c>
      <c r="AB34" s="81">
        <v>0.31377551020408162</v>
      </c>
      <c r="AC34" s="81">
        <v>0.26275510204081631</v>
      </c>
      <c r="AD34" s="81">
        <v>0.25255102040816324</v>
      </c>
    </row>
    <row r="35" spans="2:30" x14ac:dyDescent="0.2">
      <c r="C35" s="36" t="s">
        <v>62</v>
      </c>
      <c r="D35" s="81">
        <v>1</v>
      </c>
      <c r="E35" s="81">
        <v>0.9925373134328358</v>
      </c>
      <c r="F35" s="81">
        <v>0.9850746268656716</v>
      </c>
      <c r="G35" s="81">
        <v>0.93283582089552242</v>
      </c>
      <c r="H35" s="81">
        <v>0.91044776119402981</v>
      </c>
      <c r="I35" s="81">
        <v>0.89552238805970152</v>
      </c>
      <c r="J35" s="81">
        <v>0.82835820895522383</v>
      </c>
      <c r="K35" s="81">
        <v>0.79850746268656714</v>
      </c>
      <c r="L35" s="81">
        <v>0.76865671641791045</v>
      </c>
      <c r="M35" s="81">
        <v>0.75373134328358204</v>
      </c>
      <c r="N35" s="81">
        <v>0.72388059701492535</v>
      </c>
      <c r="O35" s="81">
        <v>0.67910447761194026</v>
      </c>
      <c r="P35" s="81">
        <v>0.63432835820895528</v>
      </c>
      <c r="Q35" s="81">
        <v>0.61194029850746268</v>
      </c>
      <c r="R35" s="81">
        <v>0.57462686567164178</v>
      </c>
      <c r="S35" s="81">
        <v>0.5149253731343284</v>
      </c>
      <c r="T35" s="81">
        <v>0.5</v>
      </c>
      <c r="U35" s="81">
        <v>0.48507462686567165</v>
      </c>
      <c r="V35" s="81">
        <v>0.43283582089552236</v>
      </c>
      <c r="W35" s="81">
        <v>0.40298507462686567</v>
      </c>
      <c r="X35" s="81">
        <v>0.38059701492537312</v>
      </c>
      <c r="Y35" s="81">
        <v>0.37313432835820898</v>
      </c>
      <c r="Z35" s="81">
        <v>0.36567164179104478</v>
      </c>
      <c r="AA35" s="81">
        <v>0.36567164179104478</v>
      </c>
      <c r="AB35" s="81">
        <v>0.35074626865671643</v>
      </c>
      <c r="AC35" s="81">
        <v>0.32835820895522388</v>
      </c>
      <c r="AD35" s="81">
        <v>0.32089552238805968</v>
      </c>
    </row>
    <row r="36" spans="2:30" x14ac:dyDescent="0.2">
      <c r="C36" s="36" t="s">
        <v>23</v>
      </c>
      <c r="D36" s="81">
        <v>1</v>
      </c>
      <c r="E36" s="81">
        <v>0.98780487804878048</v>
      </c>
      <c r="F36" s="81">
        <v>0.98780487804878048</v>
      </c>
      <c r="G36" s="81">
        <v>0.93902439024390238</v>
      </c>
      <c r="H36" s="81">
        <v>0.8902439024390244</v>
      </c>
      <c r="I36" s="81">
        <v>0.84146341463414631</v>
      </c>
      <c r="J36" s="81">
        <v>0.75609756097560976</v>
      </c>
      <c r="K36" s="81">
        <v>0.69512195121951215</v>
      </c>
      <c r="L36" s="81">
        <v>0.65853658536585369</v>
      </c>
      <c r="M36" s="81">
        <v>0.6097560975609756</v>
      </c>
      <c r="N36" s="81">
        <v>0.56097560975609762</v>
      </c>
      <c r="O36" s="81">
        <v>0.56097560975609762</v>
      </c>
      <c r="P36" s="81">
        <v>0.53658536585365857</v>
      </c>
      <c r="Q36" s="81">
        <v>0.46341463414634149</v>
      </c>
      <c r="R36" s="81">
        <v>0.43902439024390244</v>
      </c>
      <c r="S36" s="81">
        <v>0.36585365853658536</v>
      </c>
      <c r="T36" s="81">
        <v>0.34146341463414637</v>
      </c>
      <c r="U36" s="81">
        <v>0.29268292682926828</v>
      </c>
      <c r="V36" s="81">
        <v>0.28048780487804881</v>
      </c>
      <c r="W36" s="81">
        <v>0.26829268292682928</v>
      </c>
      <c r="X36" s="81">
        <v>0.21951219512195122</v>
      </c>
      <c r="Y36" s="81">
        <v>0.1951219512195122</v>
      </c>
      <c r="Z36" s="81">
        <v>0.1951219512195122</v>
      </c>
      <c r="AA36" s="81">
        <v>0.18292682926829268</v>
      </c>
      <c r="AB36" s="81">
        <v>0.18292682926829268</v>
      </c>
      <c r="AC36" s="81">
        <v>0.15853658536585366</v>
      </c>
      <c r="AD36" s="81">
        <v>0.15853658536585366</v>
      </c>
    </row>
    <row r="37" spans="2:30" x14ac:dyDescent="0.2">
      <c r="B37" s="36" t="s">
        <v>1</v>
      </c>
      <c r="C37" s="36" t="s">
        <v>1</v>
      </c>
      <c r="D37" s="81">
        <v>1</v>
      </c>
      <c r="E37" s="81">
        <v>0.98181818181818181</v>
      </c>
      <c r="F37" s="81">
        <v>0.97272727272727277</v>
      </c>
      <c r="G37" s="81">
        <v>0.9363636363636364</v>
      </c>
      <c r="H37" s="81">
        <v>0.91818181818181821</v>
      </c>
      <c r="I37" s="81">
        <v>0.87272727272727268</v>
      </c>
      <c r="J37" s="81">
        <v>0.78181818181818186</v>
      </c>
      <c r="K37" s="81">
        <v>0.7</v>
      </c>
      <c r="L37" s="81">
        <v>0.65454545454545454</v>
      </c>
      <c r="M37" s="81">
        <v>0.60909090909090913</v>
      </c>
      <c r="N37" s="81">
        <v>0.58181818181818179</v>
      </c>
      <c r="O37" s="81">
        <v>0.49090909090909091</v>
      </c>
      <c r="P37" s="81">
        <v>0.45454545454545453</v>
      </c>
      <c r="Q37" s="81">
        <v>0.40909090909090912</v>
      </c>
      <c r="R37" s="81">
        <v>0.38181818181818183</v>
      </c>
      <c r="S37" s="81">
        <v>0.36363636363636365</v>
      </c>
      <c r="T37" s="81">
        <v>0.37272727272727274</v>
      </c>
      <c r="U37" s="81">
        <v>0.36363636363636365</v>
      </c>
      <c r="V37" s="81">
        <v>0.34545454545454546</v>
      </c>
      <c r="W37" s="81">
        <v>0.32727272727272727</v>
      </c>
      <c r="X37" s="81">
        <v>0.3</v>
      </c>
      <c r="Y37" s="81">
        <v>0.29090909090909089</v>
      </c>
      <c r="Z37" s="81">
        <v>0.30909090909090908</v>
      </c>
      <c r="AA37" s="81">
        <v>0.26363636363636361</v>
      </c>
      <c r="AB37" s="81">
        <v>0.26363636363636361</v>
      </c>
      <c r="AC37" s="81">
        <v>0.22727272727272727</v>
      </c>
      <c r="AD37" s="81">
        <v>0.21818181818181817</v>
      </c>
    </row>
    <row r="38" spans="2:30" x14ac:dyDescent="0.2">
      <c r="B38" s="36" t="s">
        <v>104</v>
      </c>
      <c r="C38" s="36" t="s">
        <v>17</v>
      </c>
      <c r="D38" s="81">
        <v>1</v>
      </c>
      <c r="E38" s="81">
        <v>0.96153846153846156</v>
      </c>
      <c r="F38" s="81">
        <v>0.92307692307692313</v>
      </c>
      <c r="G38" s="81">
        <v>0.84615384615384615</v>
      </c>
      <c r="H38" s="81">
        <v>0.71794871794871795</v>
      </c>
      <c r="I38" s="81">
        <v>0.67948717948717952</v>
      </c>
      <c r="J38" s="81">
        <v>0.5</v>
      </c>
      <c r="K38" s="81">
        <v>0.47435897435897434</v>
      </c>
      <c r="L38" s="81">
        <v>0.42307692307692307</v>
      </c>
      <c r="M38" s="81">
        <v>0.41025641025641024</v>
      </c>
      <c r="N38" s="81">
        <v>0.39743589743589741</v>
      </c>
      <c r="O38" s="81">
        <v>0.39743589743589741</v>
      </c>
      <c r="P38" s="81">
        <v>0.37179487179487181</v>
      </c>
      <c r="Q38" s="81">
        <v>0.37179487179487181</v>
      </c>
      <c r="R38" s="81">
        <v>0.33333333333333331</v>
      </c>
      <c r="S38" s="81">
        <v>0.30769230769230771</v>
      </c>
      <c r="T38" s="81">
        <v>0.29487179487179488</v>
      </c>
      <c r="U38" s="81">
        <v>0.30769230769230771</v>
      </c>
      <c r="V38" s="81">
        <v>0.26923076923076922</v>
      </c>
      <c r="W38" s="81">
        <v>0.28205128205128205</v>
      </c>
      <c r="X38" s="81">
        <v>0.26923076923076922</v>
      </c>
      <c r="Y38" s="81">
        <v>0.26923076923076922</v>
      </c>
      <c r="Z38" s="81">
        <v>0.26923076923076922</v>
      </c>
      <c r="AA38" s="81">
        <v>0.25641025641025639</v>
      </c>
      <c r="AB38" s="81">
        <v>0.23076923076923078</v>
      </c>
      <c r="AC38" s="81">
        <v>0.21794871794871795</v>
      </c>
      <c r="AD38" s="81">
        <v>0.23076923076923078</v>
      </c>
    </row>
    <row r="39" spans="2:30" x14ac:dyDescent="0.2">
      <c r="C39" s="36" t="s">
        <v>21</v>
      </c>
      <c r="D39" s="81">
        <v>1</v>
      </c>
      <c r="E39" s="81">
        <v>1</v>
      </c>
      <c r="F39" s="81">
        <v>1</v>
      </c>
      <c r="G39" s="81">
        <v>0.97345132743362828</v>
      </c>
      <c r="H39" s="81">
        <v>0.94690265486725667</v>
      </c>
      <c r="I39" s="81">
        <v>0.92920353982300885</v>
      </c>
      <c r="J39" s="81">
        <v>0.82300884955752207</v>
      </c>
      <c r="K39" s="81">
        <v>0.77876106194690264</v>
      </c>
      <c r="L39" s="81">
        <v>0.75221238938053092</v>
      </c>
      <c r="M39" s="81">
        <v>0.69911504424778759</v>
      </c>
      <c r="N39" s="81">
        <v>0.68141592920353977</v>
      </c>
      <c r="O39" s="81">
        <v>0.62831858407079644</v>
      </c>
      <c r="P39" s="81">
        <v>0.58407079646017701</v>
      </c>
      <c r="Q39" s="81">
        <v>0.58407079646017701</v>
      </c>
      <c r="R39" s="81">
        <v>0.53982300884955747</v>
      </c>
      <c r="S39" s="81">
        <v>0.50442477876106195</v>
      </c>
      <c r="T39" s="81">
        <v>0.48672566371681414</v>
      </c>
      <c r="U39" s="81">
        <v>0.47787610619469029</v>
      </c>
      <c r="V39" s="81">
        <v>0.46017699115044247</v>
      </c>
      <c r="W39" s="81">
        <v>0.44247787610619471</v>
      </c>
      <c r="X39" s="81">
        <v>0.4336283185840708</v>
      </c>
      <c r="Y39" s="81">
        <v>0.4247787610619469</v>
      </c>
      <c r="Z39" s="81">
        <v>0.46017699115044247</v>
      </c>
      <c r="AA39" s="81">
        <v>0.39823008849557523</v>
      </c>
      <c r="AB39" s="81">
        <v>0.40707964601769914</v>
      </c>
      <c r="AC39" s="81">
        <v>0.38938053097345132</v>
      </c>
      <c r="AD39" s="81">
        <v>0.38053097345132741</v>
      </c>
    </row>
    <row r="40" spans="2:30" x14ac:dyDescent="0.2">
      <c r="C40" s="36" t="s">
        <v>19</v>
      </c>
      <c r="D40" s="81">
        <v>1</v>
      </c>
      <c r="E40" s="81">
        <v>0.99126637554585151</v>
      </c>
      <c r="F40" s="81">
        <v>0.97816593886462877</v>
      </c>
      <c r="G40" s="81">
        <v>0.94759825327510916</v>
      </c>
      <c r="H40" s="81">
        <v>0.92139737991266379</v>
      </c>
      <c r="I40" s="81">
        <v>0.90393013100436681</v>
      </c>
      <c r="J40" s="81">
        <v>0.84716157205240172</v>
      </c>
      <c r="K40" s="81">
        <v>0.79912663755458513</v>
      </c>
      <c r="L40" s="81">
        <v>0.77292576419213976</v>
      </c>
      <c r="M40" s="81">
        <v>0.75109170305676853</v>
      </c>
      <c r="N40" s="81">
        <v>0.72489082969432317</v>
      </c>
      <c r="O40" s="81">
        <v>0.66812227074235808</v>
      </c>
      <c r="P40" s="81">
        <v>0.62882096069868998</v>
      </c>
      <c r="Q40" s="81">
        <v>0.59825327510917026</v>
      </c>
      <c r="R40" s="81">
        <v>0.55458515283842791</v>
      </c>
      <c r="S40" s="81">
        <v>0.52838427947598254</v>
      </c>
      <c r="T40" s="81">
        <v>0.5240174672489083</v>
      </c>
      <c r="U40" s="81">
        <v>0.48908296943231439</v>
      </c>
      <c r="V40" s="81">
        <v>0.45851528384279477</v>
      </c>
      <c r="W40" s="81">
        <v>0.42794759825327511</v>
      </c>
      <c r="X40" s="81">
        <v>0.41921397379912662</v>
      </c>
      <c r="Y40" s="81">
        <v>0.41048034934497818</v>
      </c>
      <c r="Z40" s="81">
        <v>0.40174672489082969</v>
      </c>
      <c r="AA40" s="81">
        <v>0.37554585152838427</v>
      </c>
      <c r="AB40" s="81">
        <v>0.35371179039301309</v>
      </c>
      <c r="AC40" s="81">
        <v>0.31441048034934499</v>
      </c>
      <c r="AD40" s="81">
        <v>0.31004366812227074</v>
      </c>
    </row>
    <row r="41" spans="2:30" x14ac:dyDescent="0.2">
      <c r="C41" s="36" t="s">
        <v>11</v>
      </c>
      <c r="D41" s="81">
        <v>1</v>
      </c>
      <c r="E41" s="81">
        <v>0.98013245033112584</v>
      </c>
      <c r="F41" s="81">
        <v>0.96026490066225167</v>
      </c>
      <c r="G41" s="81">
        <v>0.96026490066225167</v>
      </c>
      <c r="H41" s="81">
        <v>0.95364238410596025</v>
      </c>
      <c r="I41" s="81">
        <v>0.90066225165562919</v>
      </c>
      <c r="J41" s="81">
        <v>0.88741721854304634</v>
      </c>
      <c r="K41" s="81">
        <v>0.83443708609271527</v>
      </c>
      <c r="L41" s="81">
        <v>0.79470198675496684</v>
      </c>
      <c r="M41" s="81">
        <v>0.76821192052980136</v>
      </c>
      <c r="N41" s="81">
        <v>0.71523178807947019</v>
      </c>
      <c r="O41" s="81">
        <v>0.68211920529801329</v>
      </c>
      <c r="P41" s="81">
        <v>0.66887417218543044</v>
      </c>
      <c r="Q41" s="81">
        <v>0.64900662251655628</v>
      </c>
      <c r="R41" s="81">
        <v>0.58278145695364236</v>
      </c>
      <c r="S41" s="81">
        <v>0.53642384105960261</v>
      </c>
      <c r="T41" s="81">
        <v>0.5298013245033113</v>
      </c>
      <c r="U41" s="81">
        <v>0.45033112582781459</v>
      </c>
      <c r="V41" s="81">
        <v>0.46357615894039733</v>
      </c>
      <c r="W41" s="81">
        <v>0.41721854304635764</v>
      </c>
      <c r="X41" s="81">
        <v>0.38410596026490068</v>
      </c>
      <c r="Y41" s="81">
        <v>0.36423841059602646</v>
      </c>
      <c r="Z41" s="81">
        <v>0.36423841059602646</v>
      </c>
      <c r="AA41" s="81">
        <v>0.3443708609271523</v>
      </c>
      <c r="AB41" s="81">
        <v>0.3443708609271523</v>
      </c>
      <c r="AC41" s="81">
        <v>0.31788079470198677</v>
      </c>
      <c r="AD41" s="81">
        <v>0.29139072847682118</v>
      </c>
    </row>
    <row r="42" spans="2:30" x14ac:dyDescent="0.2">
      <c r="C42" s="36" t="s">
        <v>13</v>
      </c>
      <c r="D42" s="81">
        <v>1</v>
      </c>
      <c r="E42" s="81">
        <v>0.99122807017543857</v>
      </c>
      <c r="F42" s="81">
        <v>1</v>
      </c>
      <c r="G42" s="81">
        <v>0.97368421052631582</v>
      </c>
      <c r="H42" s="81">
        <v>0.95614035087719296</v>
      </c>
      <c r="I42" s="81">
        <v>0.92105263157894735</v>
      </c>
      <c r="J42" s="81">
        <v>0.89473684210526316</v>
      </c>
      <c r="K42" s="81">
        <v>0.85964912280701755</v>
      </c>
      <c r="L42" s="81">
        <v>0.84210526315789469</v>
      </c>
      <c r="M42" s="81">
        <v>0.83333333333333337</v>
      </c>
      <c r="N42" s="81">
        <v>0.80701754385964908</v>
      </c>
      <c r="O42" s="81">
        <v>0.7192982456140351</v>
      </c>
      <c r="P42" s="81">
        <v>0.69298245614035092</v>
      </c>
      <c r="Q42" s="81">
        <v>0.63157894736842102</v>
      </c>
      <c r="R42" s="81">
        <v>0.58771929824561409</v>
      </c>
      <c r="S42" s="81">
        <v>0.57017543859649122</v>
      </c>
      <c r="T42" s="81">
        <v>0.57894736842105265</v>
      </c>
      <c r="U42" s="81">
        <v>0.50877192982456143</v>
      </c>
      <c r="V42" s="81">
        <v>0.52631578947368418</v>
      </c>
      <c r="W42" s="81">
        <v>0.48245614035087719</v>
      </c>
      <c r="X42" s="81">
        <v>0.46491228070175439</v>
      </c>
      <c r="Y42" s="81">
        <v>0.45614035087719296</v>
      </c>
      <c r="Z42" s="81">
        <v>0.42982456140350878</v>
      </c>
      <c r="AA42" s="81">
        <v>0.39473684210526316</v>
      </c>
      <c r="AB42" s="81">
        <v>0.38596491228070173</v>
      </c>
      <c r="AC42" s="81">
        <v>0.36842105263157893</v>
      </c>
      <c r="AD42" s="81">
        <v>0.35964912280701755</v>
      </c>
    </row>
    <row r="43" spans="2:30" x14ac:dyDescent="0.2">
      <c r="C43" s="36" t="s">
        <v>15</v>
      </c>
      <c r="D43" s="81">
        <v>1</v>
      </c>
      <c r="E43" s="81">
        <v>0.99</v>
      </c>
      <c r="F43" s="81">
        <v>1</v>
      </c>
      <c r="G43" s="81">
        <v>0.97</v>
      </c>
      <c r="H43" s="81">
        <v>0.94</v>
      </c>
      <c r="I43" s="81">
        <v>0.89</v>
      </c>
      <c r="J43" s="81">
        <v>0.81</v>
      </c>
      <c r="K43" s="81">
        <v>0.78</v>
      </c>
      <c r="L43" s="81">
        <v>0.73</v>
      </c>
      <c r="M43" s="81">
        <v>0.69</v>
      </c>
      <c r="N43" s="81">
        <v>0.67</v>
      </c>
      <c r="O43" s="81">
        <v>0.64</v>
      </c>
      <c r="P43" s="81">
        <v>0.61</v>
      </c>
      <c r="Q43" s="81">
        <v>0.54</v>
      </c>
      <c r="R43" s="81">
        <v>0.49</v>
      </c>
      <c r="S43" s="81">
        <v>0.47</v>
      </c>
      <c r="T43" s="81">
        <v>0.43</v>
      </c>
      <c r="U43" s="81">
        <v>0.42</v>
      </c>
      <c r="V43" s="81">
        <v>0.4</v>
      </c>
      <c r="W43" s="81">
        <v>0.37</v>
      </c>
      <c r="X43" s="81">
        <v>0.38</v>
      </c>
      <c r="Y43" s="81">
        <v>0.39</v>
      </c>
      <c r="Z43" s="81">
        <v>0.38</v>
      </c>
      <c r="AA43" s="81">
        <v>0.38</v>
      </c>
      <c r="AB43" s="81">
        <v>0.33</v>
      </c>
      <c r="AC43" s="81">
        <v>0.34</v>
      </c>
      <c r="AD43" s="81">
        <v>0.32</v>
      </c>
    </row>
    <row r="44" spans="2:30" x14ac:dyDescent="0.2">
      <c r="B44" s="36" t="s">
        <v>105</v>
      </c>
      <c r="C44" s="36" t="s">
        <v>37</v>
      </c>
      <c r="D44" s="81">
        <v>1</v>
      </c>
      <c r="E44" s="81">
        <v>0.96969696969696972</v>
      </c>
      <c r="F44" s="81">
        <v>0.96969696969696972</v>
      </c>
      <c r="G44" s="81">
        <v>0.96969696969696972</v>
      </c>
      <c r="H44" s="81">
        <v>0.87878787878787878</v>
      </c>
      <c r="I44" s="81">
        <v>0.84848484848484851</v>
      </c>
      <c r="J44" s="81">
        <v>0.75757575757575757</v>
      </c>
      <c r="K44" s="81">
        <v>0.69696969696969702</v>
      </c>
      <c r="L44" s="81">
        <v>0.5757575757575758</v>
      </c>
      <c r="M44" s="81">
        <v>0.54545454545454541</v>
      </c>
      <c r="N44" s="81">
        <v>0.51515151515151514</v>
      </c>
      <c r="O44" s="81">
        <v>0.51515151515151514</v>
      </c>
      <c r="P44" s="81">
        <v>0.45454545454545453</v>
      </c>
      <c r="Q44" s="81">
        <v>0.33333333333333331</v>
      </c>
      <c r="R44" s="81">
        <v>0.30303030303030304</v>
      </c>
      <c r="S44" s="81">
        <v>0.27272727272727271</v>
      </c>
      <c r="T44" s="81">
        <v>0.27272727272727271</v>
      </c>
      <c r="U44" s="81">
        <v>0.27272727272727271</v>
      </c>
      <c r="V44" s="81">
        <v>0.27272727272727271</v>
      </c>
      <c r="W44" s="81">
        <v>0.27272727272727271</v>
      </c>
      <c r="X44" s="81">
        <v>0.30303030303030304</v>
      </c>
      <c r="Y44" s="81">
        <v>0.30303030303030304</v>
      </c>
      <c r="Z44" s="81">
        <v>0.30303030303030304</v>
      </c>
      <c r="AA44" s="81">
        <v>0.24242424242424243</v>
      </c>
      <c r="AB44" s="81">
        <v>0.24242424242424243</v>
      </c>
      <c r="AC44" s="81">
        <v>0.21212121212121213</v>
      </c>
      <c r="AD44" s="81">
        <v>0.21212121212121213</v>
      </c>
    </row>
    <row r="45" spans="2:30" x14ac:dyDescent="0.2">
      <c r="C45" s="36" t="s">
        <v>25</v>
      </c>
      <c r="D45" s="81">
        <v>1</v>
      </c>
      <c r="E45" s="81">
        <v>1</v>
      </c>
      <c r="F45" s="81">
        <v>1</v>
      </c>
      <c r="G45" s="81">
        <v>0.9285714285714286</v>
      </c>
      <c r="H45" s="81">
        <v>0.8928571428571429</v>
      </c>
      <c r="I45" s="81">
        <v>0.75</v>
      </c>
      <c r="J45" s="81">
        <v>0.7142857142857143</v>
      </c>
      <c r="K45" s="81">
        <v>0.6785714285714286</v>
      </c>
      <c r="L45" s="81">
        <v>0.6071428571428571</v>
      </c>
      <c r="M45" s="81">
        <v>0.6071428571428571</v>
      </c>
      <c r="N45" s="81">
        <v>0.6071428571428571</v>
      </c>
      <c r="O45" s="81">
        <v>0.6071428571428571</v>
      </c>
      <c r="P45" s="81">
        <v>0.6071428571428571</v>
      </c>
      <c r="Q45" s="81">
        <v>0.6071428571428571</v>
      </c>
      <c r="R45" s="81">
        <v>0.5357142857142857</v>
      </c>
      <c r="S45" s="81">
        <v>0.42857142857142855</v>
      </c>
      <c r="T45" s="81">
        <v>0.4642857142857143</v>
      </c>
      <c r="U45" s="81">
        <v>0.42857142857142855</v>
      </c>
      <c r="V45" s="81">
        <v>0.42857142857142855</v>
      </c>
      <c r="W45" s="81">
        <v>0.42857142857142855</v>
      </c>
      <c r="X45" s="81">
        <v>0.39285714285714285</v>
      </c>
      <c r="Y45" s="81">
        <v>0.39285714285714285</v>
      </c>
      <c r="Z45" s="81">
        <v>0.39285714285714285</v>
      </c>
      <c r="AA45" s="81">
        <v>0.39285714285714285</v>
      </c>
      <c r="AB45" s="81">
        <v>0.42857142857142855</v>
      </c>
      <c r="AC45" s="81">
        <v>0.39285714285714285</v>
      </c>
      <c r="AD45" s="81">
        <v>0.39285714285714285</v>
      </c>
    </row>
    <row r="46" spans="2:30" x14ac:dyDescent="0.2">
      <c r="C46" s="36" t="s">
        <v>33</v>
      </c>
      <c r="D46" s="81">
        <v>1</v>
      </c>
      <c r="E46" s="81">
        <v>1.05</v>
      </c>
      <c r="F46" s="81">
        <v>1.05</v>
      </c>
      <c r="G46" s="81">
        <v>1</v>
      </c>
      <c r="H46" s="81">
        <v>1</v>
      </c>
      <c r="I46" s="81">
        <v>0.95</v>
      </c>
      <c r="J46" s="81">
        <v>0.75</v>
      </c>
      <c r="K46" s="81">
        <v>0.75</v>
      </c>
      <c r="L46" s="81">
        <v>0.75</v>
      </c>
      <c r="M46" s="81">
        <v>0.7</v>
      </c>
      <c r="N46" s="81">
        <v>0.75</v>
      </c>
      <c r="O46" s="81">
        <v>0.5</v>
      </c>
      <c r="P46" s="81">
        <v>0.35</v>
      </c>
      <c r="Q46" s="81">
        <v>0.25</v>
      </c>
      <c r="R46" s="81">
        <v>0.15</v>
      </c>
      <c r="S46" s="81">
        <v>0.15</v>
      </c>
      <c r="T46" s="81">
        <v>0.15</v>
      </c>
      <c r="U46" s="81">
        <v>0.15</v>
      </c>
      <c r="V46" s="81">
        <v>0.15</v>
      </c>
      <c r="W46" s="81">
        <v>0.15</v>
      </c>
      <c r="X46" s="81">
        <v>0.1</v>
      </c>
      <c r="Y46" s="81">
        <v>0.1</v>
      </c>
      <c r="Z46" s="81">
        <v>0.1</v>
      </c>
      <c r="AA46" s="81">
        <v>0.1</v>
      </c>
      <c r="AB46" s="81">
        <v>0.1</v>
      </c>
      <c r="AC46" s="81">
        <v>0.1</v>
      </c>
      <c r="AD46" s="81">
        <v>0.05</v>
      </c>
    </row>
    <row r="47" spans="2:30" x14ac:dyDescent="0.2">
      <c r="C47" s="36" t="s">
        <v>27</v>
      </c>
      <c r="D47" s="81">
        <v>1</v>
      </c>
      <c r="E47" s="81">
        <v>1</v>
      </c>
      <c r="F47" s="81">
        <v>0.98148148148148151</v>
      </c>
      <c r="G47" s="81">
        <v>0.96296296296296291</v>
      </c>
      <c r="H47" s="81">
        <v>0.94444444444444442</v>
      </c>
      <c r="I47" s="81">
        <v>0.88888888888888884</v>
      </c>
      <c r="J47" s="81">
        <v>0.87037037037037035</v>
      </c>
      <c r="K47" s="81">
        <v>0.82407407407407407</v>
      </c>
      <c r="L47" s="81">
        <v>0.78703703703703709</v>
      </c>
      <c r="M47" s="81">
        <v>0.76851851851851849</v>
      </c>
      <c r="N47" s="81">
        <v>0.69444444444444442</v>
      </c>
      <c r="O47" s="81">
        <v>0.62037037037037035</v>
      </c>
      <c r="P47" s="81">
        <v>0.60185185185185186</v>
      </c>
      <c r="Q47" s="81">
        <v>0.56481481481481477</v>
      </c>
      <c r="R47" s="81">
        <v>0.5092592592592593</v>
      </c>
      <c r="S47" s="81">
        <v>0.46296296296296297</v>
      </c>
      <c r="T47" s="81">
        <v>0.45370370370370372</v>
      </c>
      <c r="U47" s="81">
        <v>0.45370370370370372</v>
      </c>
      <c r="V47" s="81">
        <v>0.41666666666666669</v>
      </c>
      <c r="W47" s="81">
        <v>0.39814814814814814</v>
      </c>
      <c r="X47" s="81">
        <v>0.39814814814814814</v>
      </c>
      <c r="Y47" s="81">
        <v>0.37037037037037035</v>
      </c>
      <c r="Z47" s="81">
        <v>0.3611111111111111</v>
      </c>
      <c r="AA47" s="81">
        <v>0.37037037037037035</v>
      </c>
      <c r="AB47" s="81">
        <v>0.31481481481481483</v>
      </c>
      <c r="AC47" s="81">
        <v>0.31481481481481483</v>
      </c>
      <c r="AD47" s="81">
        <v>0.30555555555555558</v>
      </c>
    </row>
    <row r="48" spans="2:30" x14ac:dyDescent="0.2">
      <c r="C48" s="36" t="s">
        <v>35</v>
      </c>
      <c r="D48" s="81">
        <v>1</v>
      </c>
      <c r="E48" s="81">
        <v>0.99489795918367352</v>
      </c>
      <c r="F48" s="81">
        <v>0.98469387755102045</v>
      </c>
      <c r="G48" s="81">
        <v>0.96938775510204078</v>
      </c>
      <c r="H48" s="81">
        <v>0.93367346938775508</v>
      </c>
      <c r="I48" s="81">
        <v>0.89795918367346939</v>
      </c>
      <c r="J48" s="81">
        <v>0.78061224489795922</v>
      </c>
      <c r="K48" s="81">
        <v>0.70918367346938771</v>
      </c>
      <c r="L48" s="81">
        <v>0.6428571428571429</v>
      </c>
      <c r="M48" s="81">
        <v>0.61224489795918369</v>
      </c>
      <c r="N48" s="81">
        <v>0.5714285714285714</v>
      </c>
      <c r="O48" s="81">
        <v>0.51530612244897955</v>
      </c>
      <c r="P48" s="81">
        <v>0.42346938775510207</v>
      </c>
      <c r="Q48" s="81">
        <v>0.38775510204081631</v>
      </c>
      <c r="R48" s="81">
        <v>0.37755102040816324</v>
      </c>
      <c r="S48" s="81">
        <v>0.36734693877551022</v>
      </c>
      <c r="T48" s="81">
        <v>0.36734693877551022</v>
      </c>
      <c r="U48" s="81">
        <v>0.36734693877551022</v>
      </c>
      <c r="V48" s="81">
        <v>0.35204081632653061</v>
      </c>
      <c r="W48" s="81">
        <v>0.29591836734693877</v>
      </c>
      <c r="X48" s="81">
        <v>0.26020408163265307</v>
      </c>
      <c r="Y48" s="81">
        <v>0.24489795918367346</v>
      </c>
      <c r="Z48" s="81">
        <v>0.23469387755102042</v>
      </c>
      <c r="AA48" s="81">
        <v>0.21938775510204081</v>
      </c>
      <c r="AB48" s="81">
        <v>0.19897959183673469</v>
      </c>
      <c r="AC48" s="81">
        <v>0.18367346938775511</v>
      </c>
      <c r="AD48" s="81">
        <v>0.17857142857142858</v>
      </c>
    </row>
    <row r="49" spans="2:31" x14ac:dyDescent="0.2">
      <c r="C49" s="36" t="s">
        <v>29</v>
      </c>
      <c r="D49" s="81">
        <v>1</v>
      </c>
      <c r="E49" s="81">
        <v>0.9375</v>
      </c>
      <c r="F49" s="81">
        <v>0.9375</v>
      </c>
      <c r="G49" s="81">
        <v>0.9375</v>
      </c>
      <c r="H49" s="81">
        <v>0.90625</v>
      </c>
      <c r="I49" s="81">
        <v>0.90625</v>
      </c>
      <c r="J49" s="81">
        <v>0.875</v>
      </c>
      <c r="K49" s="81">
        <v>0.875</v>
      </c>
      <c r="L49" s="81">
        <v>0.875</v>
      </c>
      <c r="M49" s="81">
        <v>0.8125</v>
      </c>
      <c r="N49" s="81">
        <v>0.84375</v>
      </c>
      <c r="O49" s="81">
        <v>0.75</v>
      </c>
      <c r="P49" s="81">
        <v>0.65625</v>
      </c>
      <c r="Q49" s="81">
        <v>0.65625</v>
      </c>
      <c r="R49" s="81">
        <v>0.5625</v>
      </c>
      <c r="S49" s="81">
        <v>0.5625</v>
      </c>
      <c r="T49" s="81">
        <v>0.59375</v>
      </c>
      <c r="U49" s="81">
        <v>0.53125</v>
      </c>
      <c r="V49" s="81">
        <v>0.5</v>
      </c>
      <c r="W49" s="81">
        <v>0.46875</v>
      </c>
      <c r="X49" s="81">
        <v>0.46875</v>
      </c>
      <c r="Y49" s="81">
        <v>0.46875</v>
      </c>
      <c r="Z49" s="81">
        <v>0.46875</v>
      </c>
      <c r="AA49" s="81">
        <v>0.4375</v>
      </c>
      <c r="AB49" s="81">
        <v>0.40625</v>
      </c>
      <c r="AC49" s="81">
        <v>0.40625</v>
      </c>
      <c r="AD49" s="81">
        <v>0.375</v>
      </c>
    </row>
    <row r="50" spans="2:31" x14ac:dyDescent="0.2">
      <c r="B50" s="36" t="s">
        <v>132</v>
      </c>
      <c r="D50" s="81">
        <v>1</v>
      </c>
      <c r="E50" s="81">
        <v>0.99357476635514019</v>
      </c>
      <c r="F50" s="81">
        <v>0.98617601246105924</v>
      </c>
      <c r="G50" s="81">
        <v>0.95813862928348914</v>
      </c>
      <c r="H50" s="81">
        <v>0.9215342679127726</v>
      </c>
      <c r="I50" s="81">
        <v>0.88726635514018692</v>
      </c>
      <c r="J50" s="81">
        <v>0.80821651090342683</v>
      </c>
      <c r="K50" s="81">
        <v>0.75973520249221183</v>
      </c>
      <c r="L50" s="81">
        <v>0.71709501557632394</v>
      </c>
      <c r="M50" s="81">
        <v>0.68516355140186913</v>
      </c>
      <c r="N50" s="81">
        <v>0.65537383177570097</v>
      </c>
      <c r="O50" s="81">
        <v>0.6065031152647975</v>
      </c>
      <c r="P50" s="81">
        <v>0.55957943925233644</v>
      </c>
      <c r="Q50" s="81">
        <v>0.52472741433021808</v>
      </c>
      <c r="R50" s="81">
        <v>0.48091900311526481</v>
      </c>
      <c r="S50" s="81">
        <v>0.44645638629283491</v>
      </c>
      <c r="T50" s="81">
        <v>0.43866822429906543</v>
      </c>
      <c r="U50" s="81">
        <v>0.41433021806853582</v>
      </c>
      <c r="V50" s="81">
        <v>0.39369158878504673</v>
      </c>
      <c r="W50" s="81">
        <v>0.3724688473520249</v>
      </c>
      <c r="X50" s="81">
        <v>0.34813084112149534</v>
      </c>
      <c r="Y50" s="81">
        <v>0.33722741433021808</v>
      </c>
      <c r="Z50" s="81">
        <v>0.33060747663551404</v>
      </c>
      <c r="AA50" s="81">
        <v>0.31483644859813081</v>
      </c>
      <c r="AB50" s="81">
        <v>0.30140186915887851</v>
      </c>
      <c r="AC50" s="81">
        <v>0.28173676012461057</v>
      </c>
      <c r="AD50" s="81">
        <v>0.26985981308411217</v>
      </c>
    </row>
    <row r="51" spans="2:31" x14ac:dyDescent="0.2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U51"/>
      <c r="V51"/>
      <c r="W51"/>
      <c r="X51"/>
      <c r="Y51"/>
      <c r="Z51"/>
      <c r="AA51"/>
      <c r="AB51"/>
      <c r="AC51"/>
      <c r="AD51"/>
    </row>
    <row r="52" spans="2:31" x14ac:dyDescent="0.2">
      <c r="B52"/>
      <c r="C52"/>
      <c r="G52" s="36"/>
      <c r="H52" s="36"/>
      <c r="I52" s="36"/>
      <c r="J52" s="36"/>
      <c r="K52" s="36"/>
      <c r="L52" s="36"/>
      <c r="M52" s="36"/>
      <c r="N52" s="36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</row>
    <row r="53" spans="2:31" x14ac:dyDescent="0.2">
      <c r="B53" s="36" t="s">
        <v>129</v>
      </c>
      <c r="G53" s="36"/>
      <c r="H53" s="36"/>
      <c r="I53" s="36"/>
      <c r="J53" s="36"/>
      <c r="K53" s="36"/>
      <c r="L53" s="36"/>
      <c r="M53" s="36"/>
      <c r="N53" s="36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</row>
    <row r="54" spans="2:31" x14ac:dyDescent="0.2">
      <c r="B54" s="75" t="s">
        <v>99</v>
      </c>
      <c r="D54" s="75" t="s">
        <v>64</v>
      </c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AE54" s="78"/>
    </row>
    <row r="55" spans="2:31" x14ac:dyDescent="0.2">
      <c r="B55" s="75" t="s">
        <v>82</v>
      </c>
      <c r="C55" s="75" t="s">
        <v>83</v>
      </c>
      <c r="D55" s="36">
        <v>1995</v>
      </c>
      <c r="E55" s="36">
        <v>1996</v>
      </c>
      <c r="F55" s="36">
        <v>1997</v>
      </c>
      <c r="G55" s="36">
        <v>1998</v>
      </c>
      <c r="H55" s="36">
        <v>1999</v>
      </c>
      <c r="I55" s="36">
        <v>2000</v>
      </c>
      <c r="J55" s="36">
        <v>2001</v>
      </c>
      <c r="K55" s="36">
        <v>2002</v>
      </c>
      <c r="L55" s="36">
        <v>2003</v>
      </c>
      <c r="M55" s="36">
        <v>2004</v>
      </c>
      <c r="N55" s="36">
        <v>2005</v>
      </c>
      <c r="O55" s="36">
        <v>2006</v>
      </c>
      <c r="P55" s="36">
        <v>2007</v>
      </c>
      <c r="Q55" s="36">
        <v>2008</v>
      </c>
      <c r="R55" s="36">
        <v>2009</v>
      </c>
      <c r="S55" s="36">
        <v>2010</v>
      </c>
      <c r="T55" s="36">
        <v>2011</v>
      </c>
      <c r="U55" s="36">
        <v>2012</v>
      </c>
      <c r="V55" s="36">
        <v>2013</v>
      </c>
      <c r="W55" s="36">
        <v>2014</v>
      </c>
      <c r="X55" s="36">
        <v>2015</v>
      </c>
      <c r="Y55" s="36">
        <v>2016</v>
      </c>
      <c r="Z55" s="36">
        <v>2017</v>
      </c>
      <c r="AA55" s="36">
        <v>2018</v>
      </c>
      <c r="AB55" s="36">
        <v>2019</v>
      </c>
      <c r="AC55" s="36">
        <v>2020</v>
      </c>
      <c r="AD55" s="36">
        <v>2021</v>
      </c>
      <c r="AE55" s="78"/>
    </row>
    <row r="56" spans="2:31" x14ac:dyDescent="0.2">
      <c r="B56" s="36" t="s">
        <v>106</v>
      </c>
      <c r="C56" s="36" t="s">
        <v>61</v>
      </c>
      <c r="D56" s="81">
        <v>1</v>
      </c>
      <c r="E56" s="81">
        <v>0.9891625181726067</v>
      </c>
      <c r="F56" s="81">
        <v>0.98275633287810038</v>
      </c>
      <c r="G56" s="81">
        <v>0.96109833032292158</v>
      </c>
      <c r="H56" s="81">
        <v>0.9511302260011455</v>
      </c>
      <c r="I56" s="81">
        <v>0.87669011850742329</v>
      </c>
      <c r="J56" s="81">
        <v>0.83892893960086334</v>
      </c>
      <c r="K56" s="81">
        <v>0.83720837922375424</v>
      </c>
      <c r="L56" s="81">
        <v>0.85676959337415737</v>
      </c>
      <c r="M56" s="81">
        <v>0.86030221595665002</v>
      </c>
      <c r="N56" s="81">
        <v>0.85849596898541791</v>
      </c>
      <c r="O56" s="81">
        <v>0.84862769284990525</v>
      </c>
      <c r="P56" s="81">
        <v>0.88470857747037313</v>
      </c>
      <c r="Q56" s="81">
        <v>0.86796775188334285</v>
      </c>
      <c r="R56" s="81">
        <v>0.83968456760209698</v>
      </c>
      <c r="S56" s="81">
        <v>0.84565919203489148</v>
      </c>
      <c r="T56" s="81">
        <v>0.81599673994449085</v>
      </c>
      <c r="U56" s="81">
        <v>0.83185510374906391</v>
      </c>
      <c r="V56" s="81">
        <v>0.8049358562051192</v>
      </c>
      <c r="W56" s="81">
        <v>0.78500035243843336</v>
      </c>
      <c r="X56" s="81">
        <v>0.80181333979470459</v>
      </c>
      <c r="Y56" s="81">
        <v>0.81161267016168126</v>
      </c>
      <c r="Z56" s="81">
        <v>0.79143116436847438</v>
      </c>
      <c r="AA56" s="81">
        <v>0.80304220450240105</v>
      </c>
      <c r="AB56" s="81">
        <v>0.79423556103793114</v>
      </c>
      <c r="AC56" s="81">
        <v>0.84084475087008237</v>
      </c>
      <c r="AD56" s="81">
        <v>0.88451799638750606</v>
      </c>
      <c r="AE56" s="78"/>
    </row>
    <row r="57" spans="2:31" x14ac:dyDescent="0.2">
      <c r="C57" s="36" t="s">
        <v>9</v>
      </c>
      <c r="D57" s="81">
        <v>1</v>
      </c>
      <c r="E57" s="81">
        <v>0.94331144141030077</v>
      </c>
      <c r="F57" s="81">
        <v>0.94978983753888702</v>
      </c>
      <c r="G57" s="81">
        <v>0.97966125129623227</v>
      </c>
      <c r="H57" s="81">
        <v>0.93551987556170058</v>
      </c>
      <c r="I57" s="81">
        <v>0.81459903214656071</v>
      </c>
      <c r="J57" s="81">
        <v>0.76763601797442105</v>
      </c>
      <c r="K57" s="81">
        <v>0.81547182855167644</v>
      </c>
      <c r="L57" s="81">
        <v>0.83533598340822679</v>
      </c>
      <c r="M57" s="81">
        <v>0.85620463187003115</v>
      </c>
      <c r="N57" s="81">
        <v>0.87729001036985832</v>
      </c>
      <c r="O57" s="81">
        <v>0.85171102661596954</v>
      </c>
      <c r="P57" s="81">
        <v>0.89975803664016596</v>
      </c>
      <c r="Q57" s="81">
        <v>0.93121327341859661</v>
      </c>
      <c r="R57" s="81">
        <v>0.93536121673003803</v>
      </c>
      <c r="S57" s="81">
        <v>0.96967265814033876</v>
      </c>
      <c r="T57" s="81">
        <v>1.068871759419288</v>
      </c>
      <c r="U57" s="81">
        <v>1.1370096785343935</v>
      </c>
      <c r="V57" s="81">
        <v>1.1128157621845836</v>
      </c>
      <c r="W57" s="81">
        <v>1.172752506049084</v>
      </c>
      <c r="X57" s="81">
        <v>1.2496322156930522</v>
      </c>
      <c r="Y57" s="81">
        <v>1.2842302108537849</v>
      </c>
      <c r="Z57" s="81">
        <v>1.2198513653646734</v>
      </c>
      <c r="AA57" s="81">
        <v>1.233922571724853</v>
      </c>
      <c r="AB57" s="81">
        <v>1.1849198064293121</v>
      </c>
      <c r="AC57" s="81">
        <v>1.1601679917041134</v>
      </c>
      <c r="AD57" s="81">
        <v>1.2067673695126166</v>
      </c>
    </row>
    <row r="58" spans="2:31" x14ac:dyDescent="0.2">
      <c r="C58" s="36" t="s">
        <v>6</v>
      </c>
      <c r="D58" s="81">
        <v>1</v>
      </c>
      <c r="E58" s="81">
        <v>0.99621863183224479</v>
      </c>
      <c r="F58" s="81">
        <v>0.99633325148553764</v>
      </c>
      <c r="G58" s="81">
        <v>0.98180292687717929</v>
      </c>
      <c r="H58" s="81">
        <v>0.97193419437214557</v>
      </c>
      <c r="I58" s="81">
        <v>0.91040003928694191</v>
      </c>
      <c r="J58" s="81">
        <v>0.85456332563964044</v>
      </c>
      <c r="K58" s="81">
        <v>0.85737396257918763</v>
      </c>
      <c r="L58" s="81">
        <v>0.89582055689240292</v>
      </c>
      <c r="M58" s="81">
        <v>0.87609880665913664</v>
      </c>
      <c r="N58" s="81">
        <v>0.86126798605313559</v>
      </c>
      <c r="O58" s="81">
        <v>0.84044590679173015</v>
      </c>
      <c r="P58" s="81">
        <v>0.83582969110641847</v>
      </c>
      <c r="Q58" s="81">
        <v>0.80926189657712522</v>
      </c>
      <c r="R58" s="81">
        <v>0.76010411039630699</v>
      </c>
      <c r="S58" s="81">
        <v>0.7366253007906497</v>
      </c>
      <c r="T58" s="81">
        <v>0.68696798114226776</v>
      </c>
      <c r="U58" s="81">
        <v>0.70696778470755783</v>
      </c>
      <c r="V58" s="81">
        <v>0.70673000049108681</v>
      </c>
      <c r="W58" s="81">
        <v>0.69960992977459113</v>
      </c>
      <c r="X58" s="81">
        <v>0.71204886313411586</v>
      </c>
      <c r="Y58" s="81">
        <v>0.70653435151991351</v>
      </c>
      <c r="Z58" s="81">
        <v>0.67704346117959047</v>
      </c>
      <c r="AA58" s="81">
        <v>0.66655183420910469</v>
      </c>
      <c r="AB58" s="81">
        <v>0.65518513971418746</v>
      </c>
      <c r="AC58" s="81">
        <v>0.68521563620291703</v>
      </c>
      <c r="AD58" s="81">
        <v>0.67082301232627806</v>
      </c>
    </row>
    <row r="59" spans="2:31" x14ac:dyDescent="0.2">
      <c r="C59" s="36" t="s">
        <v>7</v>
      </c>
      <c r="D59" s="81">
        <v>1</v>
      </c>
      <c r="E59" s="81">
        <v>0.96550017674089783</v>
      </c>
      <c r="F59" s="81">
        <v>0.94428695652173911</v>
      </c>
      <c r="G59" s="81">
        <v>0.93178020501944159</v>
      </c>
      <c r="H59" s="81">
        <v>0.93322813715093667</v>
      </c>
      <c r="I59" s="81">
        <v>0.8834824319547544</v>
      </c>
      <c r="J59" s="81">
        <v>0.84273927182750075</v>
      </c>
      <c r="K59" s="81">
        <v>0.85322940968540117</v>
      </c>
      <c r="L59" s="81">
        <v>0.85478557794273591</v>
      </c>
      <c r="M59" s="81">
        <v>0.86193001060445384</v>
      </c>
      <c r="N59" s="81">
        <v>0.88066454577589259</v>
      </c>
      <c r="O59" s="81">
        <v>0.89501590668080588</v>
      </c>
      <c r="P59" s="81">
        <v>0.96479321314952282</v>
      </c>
      <c r="Q59" s="81">
        <v>0.94252386002120891</v>
      </c>
      <c r="R59" s="81">
        <v>0.95362318840579707</v>
      </c>
      <c r="S59" s="81">
        <v>0.97426949452103218</v>
      </c>
      <c r="T59" s="81">
        <v>0.95979399080947336</v>
      </c>
      <c r="U59" s="81">
        <v>1.00734344291269</v>
      </c>
      <c r="V59" s="81">
        <v>1.0092053729232946</v>
      </c>
      <c r="W59" s="81">
        <v>1.0022838458819372</v>
      </c>
      <c r="X59" s="81">
        <v>1.0344739483916578</v>
      </c>
      <c r="Y59" s="81">
        <v>1.0209315659243547</v>
      </c>
      <c r="Z59" s="81">
        <v>1.0124554259455638</v>
      </c>
      <c r="AA59" s="81">
        <v>1.0405569459172852</v>
      </c>
      <c r="AB59" s="81">
        <v>1.0197049840933192</v>
      </c>
      <c r="AC59" s="81">
        <v>1.0261076705549663</v>
      </c>
      <c r="AD59" s="81">
        <v>1.0613233651466949</v>
      </c>
    </row>
    <row r="60" spans="2:31" x14ac:dyDescent="0.2">
      <c r="B60" s="36" t="s">
        <v>101</v>
      </c>
      <c r="C60" s="36" t="s">
        <v>59</v>
      </c>
      <c r="D60" s="81">
        <v>1</v>
      </c>
      <c r="E60" s="81">
        <v>0.99340659340659343</v>
      </c>
      <c r="F60" s="81">
        <v>1.0051512087912089</v>
      </c>
      <c r="G60" s="81">
        <v>0.99812386813186815</v>
      </c>
      <c r="H60" s="81">
        <v>0.97446813186813175</v>
      </c>
      <c r="I60" s="81">
        <v>0.93701608791208779</v>
      </c>
      <c r="J60" s="81">
        <v>0.92027621978021978</v>
      </c>
      <c r="K60" s="81">
        <v>0.9108322637362638</v>
      </c>
      <c r="L60" s="81">
        <v>0.90935753846153833</v>
      </c>
      <c r="M60" s="81">
        <v>0.9152527472527473</v>
      </c>
      <c r="N60" s="81">
        <v>0.91068131868131863</v>
      </c>
      <c r="O60" s="81">
        <v>0.9079560439560439</v>
      </c>
      <c r="P60" s="81">
        <v>0.9673846153846154</v>
      </c>
      <c r="Q60" s="81">
        <v>0.97951648351648357</v>
      </c>
      <c r="R60" s="81">
        <v>0.95331868131868136</v>
      </c>
      <c r="S60" s="81">
        <v>0.96709846153846146</v>
      </c>
      <c r="T60" s="81">
        <v>0.95920219780219773</v>
      </c>
      <c r="U60" s="81">
        <v>1.0114670769230769</v>
      </c>
      <c r="V60" s="81">
        <v>0.99410505494505497</v>
      </c>
      <c r="W60" s="81">
        <v>0.96285494505494507</v>
      </c>
      <c r="X60" s="81">
        <v>1.0232469450549451</v>
      </c>
      <c r="Y60" s="81">
        <v>1.011716043956044</v>
      </c>
      <c r="Z60" s="81">
        <v>1.0032046593406594</v>
      </c>
      <c r="AA60" s="81">
        <v>0.9971153406593406</v>
      </c>
      <c r="AB60" s="81">
        <v>0.99962857142857142</v>
      </c>
      <c r="AC60" s="81">
        <v>0.97149002197802203</v>
      </c>
      <c r="AD60" s="81">
        <v>1.0498101978021979</v>
      </c>
    </row>
    <row r="61" spans="2:31" x14ac:dyDescent="0.2">
      <c r="C61" s="36" t="s">
        <v>39</v>
      </c>
      <c r="D61" s="81">
        <v>1</v>
      </c>
      <c r="E61" s="81">
        <v>1.0041501182560579</v>
      </c>
      <c r="F61" s="81">
        <v>1.0140143246017224</v>
      </c>
      <c r="G61" s="81">
        <v>1.0215844080503369</v>
      </c>
      <c r="H61" s="81">
        <v>1.0189737159177117</v>
      </c>
      <c r="I61" s="81">
        <v>0.96777580436431787</v>
      </c>
      <c r="J61" s="81">
        <v>0.94333986344772192</v>
      </c>
      <c r="K61" s="81">
        <v>0.98091789013342845</v>
      </c>
      <c r="L61" s="81">
        <v>0.97499330626087732</v>
      </c>
      <c r="M61" s="81">
        <v>0.97795528582266056</v>
      </c>
      <c r="N61" s="81">
        <v>0.98366727654067565</v>
      </c>
      <c r="O61" s="81">
        <v>0.9916105136329153</v>
      </c>
      <c r="P61" s="81">
        <v>1.0565397831228525</v>
      </c>
      <c r="Q61" s="81">
        <v>1.0629657726806194</v>
      </c>
      <c r="R61" s="81">
        <v>1.0202150921504753</v>
      </c>
      <c r="S61" s="81">
        <v>1.0379630505600428</v>
      </c>
      <c r="T61" s="81">
        <v>1.0555437101164711</v>
      </c>
      <c r="U61" s="81">
        <v>1.1011461912624392</v>
      </c>
      <c r="V61" s="81">
        <v>1.103040876433576</v>
      </c>
      <c r="W61" s="81">
        <v>1.1048751840778259</v>
      </c>
      <c r="X61" s="81">
        <v>1.1041416841447633</v>
      </c>
      <c r="Y61" s="81">
        <v>1.0784924806997187</v>
      </c>
      <c r="Z61" s="81">
        <v>1.0607564817707171</v>
      </c>
      <c r="AA61" s="81">
        <v>1.0915447364898032</v>
      </c>
      <c r="AB61" s="81">
        <v>1.0896803070195011</v>
      </c>
      <c r="AC61" s="81">
        <v>1.0836001160248114</v>
      </c>
      <c r="AD61" s="81">
        <v>1.1023596769155248</v>
      </c>
    </row>
    <row r="62" spans="2:31" x14ac:dyDescent="0.2">
      <c r="C62" s="36" t="s">
        <v>43</v>
      </c>
      <c r="D62" s="81">
        <v>1</v>
      </c>
      <c r="E62" s="81">
        <v>0.99169139465875367</v>
      </c>
      <c r="F62" s="81">
        <v>1.020639287833828</v>
      </c>
      <c r="G62" s="81">
        <v>1.0226607715133531</v>
      </c>
      <c r="H62" s="81">
        <v>1.0061324629080117</v>
      </c>
      <c r="I62" s="81">
        <v>0.97196308605341242</v>
      </c>
      <c r="J62" s="81">
        <v>0.94745673590504453</v>
      </c>
      <c r="K62" s="81">
        <v>0.9761186943620177</v>
      </c>
      <c r="L62" s="81">
        <v>0.99130575667655785</v>
      </c>
      <c r="M62" s="81">
        <v>0.97151335311572695</v>
      </c>
      <c r="N62" s="81">
        <v>0.9761424332344214</v>
      </c>
      <c r="O62" s="81">
        <v>0.98350148367952517</v>
      </c>
      <c r="P62" s="81">
        <v>1.0357270029673591</v>
      </c>
      <c r="Q62" s="81">
        <v>0.97531157270029678</v>
      </c>
      <c r="R62" s="81">
        <v>0.97127596439169139</v>
      </c>
      <c r="S62" s="81">
        <v>0.9729952522255193</v>
      </c>
      <c r="T62" s="81">
        <v>0.97921721068249268</v>
      </c>
      <c r="U62" s="81">
        <v>1.019113115727003</v>
      </c>
      <c r="V62" s="81">
        <v>0.99673127596439159</v>
      </c>
      <c r="W62" s="81">
        <v>0.93745982195845701</v>
      </c>
      <c r="X62" s="81">
        <v>0.96020973293768541</v>
      </c>
      <c r="Y62" s="81">
        <v>0.95613008902077146</v>
      </c>
      <c r="Z62" s="81">
        <v>0.9380128189910979</v>
      </c>
      <c r="AA62" s="81">
        <v>0.96856415430267062</v>
      </c>
      <c r="AB62" s="81">
        <v>0.98010587537091987</v>
      </c>
      <c r="AC62" s="81">
        <v>0.95241578635014834</v>
      </c>
      <c r="AD62" s="81">
        <v>0.96410991097922849</v>
      </c>
    </row>
    <row r="63" spans="2:31" x14ac:dyDescent="0.2">
      <c r="C63" s="36" t="s">
        <v>30</v>
      </c>
      <c r="D63" s="81">
        <v>1</v>
      </c>
      <c r="E63" s="81">
        <v>0.98798832828125438</v>
      </c>
      <c r="F63" s="81">
        <v>0.9964939233406046</v>
      </c>
      <c r="G63" s="81">
        <v>1.0056036431626958</v>
      </c>
      <c r="H63" s="81">
        <v>0.98106926541828388</v>
      </c>
      <c r="I63" s="81">
        <v>0.93452851355562472</v>
      </c>
      <c r="J63" s="81">
        <v>0.9068013824754243</v>
      </c>
      <c r="K63" s="81">
        <v>0.92684866426810952</v>
      </c>
      <c r="L63" s="81">
        <v>0.94669982152468912</v>
      </c>
      <c r="M63" s="81">
        <v>0.96288846709538511</v>
      </c>
      <c r="N63" s="81">
        <v>0.96294512592424719</v>
      </c>
      <c r="O63" s="81">
        <v>0.95382305447746396</v>
      </c>
      <c r="P63" s="81">
        <v>1.0056942123006318</v>
      </c>
      <c r="Q63" s="81">
        <v>0.9661746791693816</v>
      </c>
      <c r="R63" s="81">
        <v>0.95676931357828832</v>
      </c>
      <c r="S63" s="81">
        <v>0.96725204680019261</v>
      </c>
      <c r="T63" s="81">
        <v>0.94977580101419301</v>
      </c>
      <c r="U63" s="81">
        <v>0.98444964446584904</v>
      </c>
      <c r="V63" s="81">
        <v>0.96366494801552449</v>
      </c>
      <c r="W63" s="81">
        <v>0.92764956514348851</v>
      </c>
      <c r="X63" s="81">
        <v>0.93052865520269701</v>
      </c>
      <c r="Y63" s="81">
        <v>0.93040661208532827</v>
      </c>
      <c r="Z63" s="81">
        <v>0.89154936400464602</v>
      </c>
      <c r="AA63" s="81">
        <v>0.91938108728292589</v>
      </c>
      <c r="AB63" s="81">
        <v>0.89143321340547899</v>
      </c>
      <c r="AC63" s="81">
        <v>0.85982172299498572</v>
      </c>
      <c r="AD63" s="81">
        <v>0.88545165585427354</v>
      </c>
    </row>
    <row r="64" spans="2:31" x14ac:dyDescent="0.2">
      <c r="C64" s="36" t="s">
        <v>41</v>
      </c>
      <c r="D64" s="81">
        <v>1</v>
      </c>
      <c r="E64" s="81">
        <v>0.98712624584717612</v>
      </c>
      <c r="F64" s="81">
        <v>1.0175121025154248</v>
      </c>
      <c r="G64" s="81">
        <v>1.0034652942572377</v>
      </c>
      <c r="H64" s="81">
        <v>0.98230802088277169</v>
      </c>
      <c r="I64" s="81">
        <v>0.8990860821072616</v>
      </c>
      <c r="J64" s="81">
        <v>0.85553802800189849</v>
      </c>
      <c r="K64" s="81">
        <v>0.86045164926435691</v>
      </c>
      <c r="L64" s="81">
        <v>0.85698202420503089</v>
      </c>
      <c r="M64" s="81">
        <v>0.83525154247745614</v>
      </c>
      <c r="N64" s="81">
        <v>0.83210726150925485</v>
      </c>
      <c r="O64" s="81">
        <v>0.81448742287612719</v>
      </c>
      <c r="P64" s="81">
        <v>0.85085429520645472</v>
      </c>
      <c r="Q64" s="81">
        <v>0.81626720455624113</v>
      </c>
      <c r="R64" s="81">
        <v>0.74774560987185568</v>
      </c>
      <c r="S64" s="81">
        <v>0.73225901756051259</v>
      </c>
      <c r="T64" s="81">
        <v>0.72196209065021355</v>
      </c>
      <c r="U64" s="81">
        <v>0.78424875415282391</v>
      </c>
      <c r="V64" s="81">
        <v>0.74085892263882291</v>
      </c>
      <c r="W64" s="81">
        <v>0.74093954674893214</v>
      </c>
      <c r="X64" s="81">
        <v>0.77147354057902229</v>
      </c>
      <c r="Y64" s="81">
        <v>0.77323866872330327</v>
      </c>
      <c r="Z64" s="81">
        <v>0.76730505457997145</v>
      </c>
      <c r="AA64" s="81">
        <v>0.78791676554342671</v>
      </c>
      <c r="AB64" s="81">
        <v>0.77059800664451827</v>
      </c>
      <c r="AC64" s="81">
        <v>0.77912327954437588</v>
      </c>
      <c r="AD64" s="81">
        <v>0.79845283578547699</v>
      </c>
    </row>
    <row r="65" spans="2:30" x14ac:dyDescent="0.2">
      <c r="B65" s="36" t="s">
        <v>102</v>
      </c>
      <c r="C65" s="36" t="s">
        <v>55</v>
      </c>
      <c r="D65" s="81">
        <v>1</v>
      </c>
      <c r="E65" s="81">
        <v>0.98287220026350464</v>
      </c>
      <c r="F65" s="81">
        <v>0.98695718050065873</v>
      </c>
      <c r="G65" s="81">
        <v>0.98255270092226621</v>
      </c>
      <c r="H65" s="81">
        <v>0.98508959156785247</v>
      </c>
      <c r="I65" s="81">
        <v>0.98249011857707513</v>
      </c>
      <c r="J65" s="81">
        <v>0.96187747035573135</v>
      </c>
      <c r="K65" s="81">
        <v>0.94336429512516473</v>
      </c>
      <c r="L65" s="81">
        <v>0.88528853754940706</v>
      </c>
      <c r="M65" s="81">
        <v>0.85902503293807642</v>
      </c>
      <c r="N65" s="81">
        <v>0.83267457180500659</v>
      </c>
      <c r="O65" s="81">
        <v>0.79183135704874841</v>
      </c>
      <c r="P65" s="81">
        <v>0.7108036890645586</v>
      </c>
      <c r="Q65" s="81">
        <v>0.64031620553359681</v>
      </c>
      <c r="R65" s="81">
        <v>0.65019762845849804</v>
      </c>
      <c r="S65" s="81">
        <v>0.70276086956521733</v>
      </c>
      <c r="T65" s="81">
        <v>0.70693610013175223</v>
      </c>
      <c r="U65" s="81">
        <v>0.76644631093544136</v>
      </c>
      <c r="V65" s="81">
        <v>0.73236956521739138</v>
      </c>
      <c r="W65" s="81">
        <v>0.74635935441370227</v>
      </c>
      <c r="X65" s="81">
        <v>0.701913372859025</v>
      </c>
      <c r="Y65" s="81">
        <v>0.64402470355731223</v>
      </c>
      <c r="Z65" s="81">
        <v>0.63419762845849803</v>
      </c>
      <c r="AA65" s="81">
        <v>0.63132641633728592</v>
      </c>
      <c r="AB65" s="81">
        <v>0.6202845849802372</v>
      </c>
      <c r="AC65" s="81">
        <v>0.55199044795783925</v>
      </c>
      <c r="AD65" s="81">
        <v>0.60035573122529651</v>
      </c>
    </row>
    <row r="66" spans="2:30" x14ac:dyDescent="0.2">
      <c r="C66" s="36" t="s">
        <v>49</v>
      </c>
      <c r="D66" s="81">
        <v>1</v>
      </c>
      <c r="E66" s="81">
        <v>0.98037873602555325</v>
      </c>
      <c r="F66" s="81">
        <v>0.99697513118868364</v>
      </c>
      <c r="G66" s="81">
        <v>1.0014287018024184</v>
      </c>
      <c r="H66" s="81">
        <v>1.0059338352726443</v>
      </c>
      <c r="I66" s="81">
        <v>0.94508464522016877</v>
      </c>
      <c r="J66" s="81">
        <v>0.93304312114989729</v>
      </c>
      <c r="K66" s="81">
        <v>0.98333766826374636</v>
      </c>
      <c r="L66" s="81">
        <v>1.0235231576545745</v>
      </c>
      <c r="M66" s="81">
        <v>0.97444672598676707</v>
      </c>
      <c r="N66" s="81">
        <v>0.96828656171571981</v>
      </c>
      <c r="O66" s="81">
        <v>0.92950034223134836</v>
      </c>
      <c r="P66" s="81">
        <v>1.0114077116130504</v>
      </c>
      <c r="Q66" s="81">
        <v>0.99977184576773903</v>
      </c>
      <c r="R66" s="81">
        <v>1.001140771161305</v>
      </c>
      <c r="S66" s="81">
        <v>1.034125941136208</v>
      </c>
      <c r="T66" s="81">
        <v>1.0519206023271732</v>
      </c>
      <c r="U66" s="81">
        <v>1.1719856262833677</v>
      </c>
      <c r="V66" s="81">
        <v>1.2266240018252337</v>
      </c>
      <c r="W66" s="81">
        <v>1.2777994524298426</v>
      </c>
      <c r="X66" s="81">
        <v>1.323619666894821</v>
      </c>
      <c r="Y66" s="81">
        <v>1.2650609171800136</v>
      </c>
      <c r="Z66" s="81">
        <v>1.2679221994067991</v>
      </c>
      <c r="AA66" s="81">
        <v>1.3184225416381474</v>
      </c>
      <c r="AB66" s="81">
        <v>1.3321715719826603</v>
      </c>
      <c r="AC66" s="81">
        <v>1.3574672598676707</v>
      </c>
      <c r="AD66" s="81">
        <v>1.4260693588866074</v>
      </c>
    </row>
    <row r="67" spans="2:30" x14ac:dyDescent="0.2">
      <c r="C67" s="36" t="s">
        <v>51</v>
      </c>
      <c r="D67" s="81">
        <v>1</v>
      </c>
      <c r="E67" s="81">
        <v>0.96265204728456399</v>
      </c>
      <c r="F67" s="81">
        <v>0.9869938324481754</v>
      </c>
      <c r="G67" s="81">
        <v>0.97914219633373301</v>
      </c>
      <c r="H67" s="81">
        <v>0.96491690937125241</v>
      </c>
      <c r="I67" s="81">
        <v>0.97771269487750556</v>
      </c>
      <c r="J67" s="81">
        <v>0.93458780195305813</v>
      </c>
      <c r="K67" s="81">
        <v>0.9074322425903717</v>
      </c>
      <c r="L67" s="81">
        <v>0.94063440123351039</v>
      </c>
      <c r="M67" s="81">
        <v>0.93592598937810523</v>
      </c>
      <c r="N67" s="81">
        <v>0.94329278739078293</v>
      </c>
      <c r="O67" s="81">
        <v>0.95665581634401231</v>
      </c>
      <c r="P67" s="81">
        <v>0.99126263491519617</v>
      </c>
      <c r="Q67" s="81">
        <v>0.97361658386157268</v>
      </c>
      <c r="R67" s="81">
        <v>0.96265204728456399</v>
      </c>
      <c r="S67" s="81">
        <v>1.0008096624978584</v>
      </c>
      <c r="T67" s="81">
        <v>0.99010382045571355</v>
      </c>
      <c r="U67" s="81">
        <v>0.99194620524241905</v>
      </c>
      <c r="V67" s="81">
        <v>0.96309165667294838</v>
      </c>
      <c r="W67" s="81">
        <v>0.96006647250299815</v>
      </c>
      <c r="X67" s="81">
        <v>0.96168836731197538</v>
      </c>
      <c r="Y67" s="81">
        <v>0.95899263320198735</v>
      </c>
      <c r="Z67" s="81">
        <v>0.90280195305807776</v>
      </c>
      <c r="AA67" s="81">
        <v>0.92543498372451605</v>
      </c>
      <c r="AB67" s="81">
        <v>0.92726400548226817</v>
      </c>
      <c r="AC67" s="81">
        <v>0.94402929587116668</v>
      </c>
      <c r="AD67" s="81">
        <v>0.94633853006681523</v>
      </c>
    </row>
    <row r="68" spans="2:30" x14ac:dyDescent="0.2">
      <c r="C68" s="36" t="s">
        <v>57</v>
      </c>
      <c r="D68" s="81">
        <v>1</v>
      </c>
      <c r="E68" s="81">
        <v>1.007370283018868</v>
      </c>
      <c r="F68" s="81">
        <v>1.0299165683962264</v>
      </c>
      <c r="G68" s="81">
        <v>1.0222317216981132</v>
      </c>
      <c r="H68" s="81">
        <v>1.0198410966981133</v>
      </c>
      <c r="I68" s="81">
        <v>0.93603537735849063</v>
      </c>
      <c r="J68" s="81">
        <v>0.91320341981132069</v>
      </c>
      <c r="K68" s="81">
        <v>0.93954893867924527</v>
      </c>
      <c r="L68" s="81">
        <v>0.99799646226415095</v>
      </c>
      <c r="M68" s="81">
        <v>0.99852594339622647</v>
      </c>
      <c r="N68" s="81">
        <v>0.95224056603773588</v>
      </c>
      <c r="O68" s="81">
        <v>0.97346698113207553</v>
      </c>
      <c r="P68" s="81">
        <v>1.0274174528301887</v>
      </c>
      <c r="Q68" s="81">
        <v>1.0406839622641511</v>
      </c>
      <c r="R68" s="81">
        <v>1.0813679245283019</v>
      </c>
      <c r="S68" s="81">
        <v>1.0653349056603774</v>
      </c>
      <c r="T68" s="81">
        <v>1.0835300707547169</v>
      </c>
      <c r="U68" s="81">
        <v>1.1546757075471699</v>
      </c>
      <c r="V68" s="81">
        <v>1.133431603773585</v>
      </c>
      <c r="W68" s="81">
        <v>1.1144740566037736</v>
      </c>
      <c r="X68" s="81">
        <v>1.1045766509433963</v>
      </c>
      <c r="Y68" s="81">
        <v>1.0182043042452829</v>
      </c>
      <c r="Z68" s="81">
        <v>0.92373673349056606</v>
      </c>
      <c r="AA68" s="81">
        <v>0.96688001179245286</v>
      </c>
      <c r="AB68" s="81">
        <v>0.85043514150943389</v>
      </c>
      <c r="AC68" s="81">
        <v>0.76999528301886799</v>
      </c>
      <c r="AD68" s="81">
        <v>0.7290728183962264</v>
      </c>
    </row>
    <row r="69" spans="2:30" x14ac:dyDescent="0.2">
      <c r="C69" s="36" t="s">
        <v>45</v>
      </c>
      <c r="D69" s="81">
        <v>1</v>
      </c>
      <c r="E69" s="81">
        <v>1.0617862371888727</v>
      </c>
      <c r="F69" s="81">
        <v>1.1029051244509516</v>
      </c>
      <c r="G69" s="81">
        <v>1.0671759882869691</v>
      </c>
      <c r="H69" s="81">
        <v>1.1033698389458271</v>
      </c>
      <c r="I69" s="81">
        <v>1.1122483162518302</v>
      </c>
      <c r="J69" s="81">
        <v>1.1207554904831625</v>
      </c>
      <c r="K69" s="81">
        <v>1.1223569546120058</v>
      </c>
      <c r="L69" s="81">
        <v>1.1942005856515374</v>
      </c>
      <c r="M69" s="81">
        <v>1.1484626647144949</v>
      </c>
      <c r="N69" s="81">
        <v>1.1818448023426062</v>
      </c>
      <c r="O69" s="81">
        <v>1.1666178623718888</v>
      </c>
      <c r="P69" s="81">
        <v>1.2117130307467057</v>
      </c>
      <c r="Q69" s="81">
        <v>1.247437774524158</v>
      </c>
      <c r="R69" s="81">
        <v>1.1856515373352856</v>
      </c>
      <c r="S69" s="81">
        <v>1.1941306002928258</v>
      </c>
      <c r="T69" s="81">
        <v>1.0193373352855051</v>
      </c>
      <c r="U69" s="81">
        <v>0.95581288433382139</v>
      </c>
      <c r="V69" s="81">
        <v>0.97408169838945824</v>
      </c>
      <c r="W69" s="81">
        <v>0.90770512445095175</v>
      </c>
      <c r="X69" s="81">
        <v>1.0372939970717423</v>
      </c>
      <c r="Y69" s="81">
        <v>1.1094404099560762</v>
      </c>
      <c r="Z69" s="81">
        <v>1.1448764275256222</v>
      </c>
      <c r="AA69" s="81">
        <v>1.1485399707174231</v>
      </c>
      <c r="AB69" s="81">
        <v>1.1184468521229869</v>
      </c>
      <c r="AC69" s="81">
        <v>1.1049683748169838</v>
      </c>
      <c r="AD69" s="81">
        <v>1.0235950219619327</v>
      </c>
    </row>
    <row r="70" spans="2:30" x14ac:dyDescent="0.2">
      <c r="C70" s="36" t="s">
        <v>86</v>
      </c>
      <c r="D70" s="81">
        <v>1</v>
      </c>
      <c r="E70" s="81">
        <v>0.9806996381182147</v>
      </c>
      <c r="F70" s="81">
        <v>0.97475452352231606</v>
      </c>
      <c r="G70" s="81">
        <v>0.9488486127864898</v>
      </c>
      <c r="H70" s="81">
        <v>0.98188721351025332</v>
      </c>
      <c r="I70" s="81">
        <v>0.9148860072376358</v>
      </c>
      <c r="J70" s="81">
        <v>0.81830940892641746</v>
      </c>
      <c r="K70" s="81">
        <v>0.81035524728588659</v>
      </c>
      <c r="L70" s="81">
        <v>0.8395398069963812</v>
      </c>
      <c r="M70" s="81">
        <v>0.84439083232810619</v>
      </c>
      <c r="N70" s="81">
        <v>0.867913148371532</v>
      </c>
      <c r="O70" s="81">
        <v>0.8721351025331725</v>
      </c>
      <c r="P70" s="81">
        <v>0.81242460796139926</v>
      </c>
      <c r="Q70" s="81">
        <v>0.80458383594692395</v>
      </c>
      <c r="R70" s="81">
        <v>0.80759951749095293</v>
      </c>
      <c r="S70" s="81">
        <v>0.82716525934861285</v>
      </c>
      <c r="T70" s="81">
        <v>0.86396622436670678</v>
      </c>
      <c r="U70" s="81">
        <v>0.87215500603136298</v>
      </c>
      <c r="V70" s="81">
        <v>0.95136429433051872</v>
      </c>
      <c r="W70" s="81">
        <v>0.95623642943305187</v>
      </c>
      <c r="X70" s="81">
        <v>1.0082183353437877</v>
      </c>
      <c r="Y70" s="81">
        <v>1.0839698431845597</v>
      </c>
      <c r="Z70" s="81">
        <v>1.0816013268998794</v>
      </c>
      <c r="AA70" s="81">
        <v>1.0428926417370326</v>
      </c>
      <c r="AB70" s="81">
        <v>1.1403365500603138</v>
      </c>
      <c r="AC70" s="81">
        <v>1.1766519903498189</v>
      </c>
      <c r="AD70" s="81">
        <v>1.2386055488540411</v>
      </c>
    </row>
    <row r="71" spans="2:30" x14ac:dyDescent="0.2">
      <c r="C71" s="36" t="s">
        <v>31</v>
      </c>
      <c r="D71" s="81">
        <v>1</v>
      </c>
      <c r="E71" s="81">
        <v>0.98926722963770086</v>
      </c>
      <c r="F71" s="81">
        <v>1.0043822936529554</v>
      </c>
      <c r="G71" s="81">
        <v>0.99313887224189601</v>
      </c>
      <c r="H71" s="81">
        <v>0.96627763552165635</v>
      </c>
      <c r="I71" s="81">
        <v>0.90852743121765189</v>
      </c>
      <c r="J71" s="81">
        <v>0.88345137564696263</v>
      </c>
      <c r="K71" s="81">
        <v>0.88885475347316811</v>
      </c>
      <c r="L71" s="81">
        <v>0.91466156360664674</v>
      </c>
      <c r="M71" s="81">
        <v>0.90471261236720235</v>
      </c>
      <c r="N71" s="81">
        <v>0.90220648324707164</v>
      </c>
      <c r="O71" s="81">
        <v>0.89899210024516485</v>
      </c>
      <c r="P71" s="81">
        <v>0.94911468264777987</v>
      </c>
      <c r="Q71" s="81">
        <v>0.93903568509942792</v>
      </c>
      <c r="R71" s="81">
        <v>0.96180877145192045</v>
      </c>
      <c r="S71" s="81">
        <v>0.98391757014437464</v>
      </c>
      <c r="T71" s="81">
        <v>0.95608417324979589</v>
      </c>
      <c r="U71" s="81">
        <v>0.97702081176791067</v>
      </c>
      <c r="V71" s="81">
        <v>0.97852503405066749</v>
      </c>
      <c r="W71" s="81">
        <v>0.99591593571234016</v>
      </c>
      <c r="X71" s="81">
        <v>1.0496902206483247</v>
      </c>
      <c r="Y71" s="81">
        <v>1.0413486788341053</v>
      </c>
      <c r="Z71" s="81">
        <v>1.0113707981476436</v>
      </c>
      <c r="AA71" s="81">
        <v>1.0407893761917735</v>
      </c>
      <c r="AB71" s="81">
        <v>1.0514462544265868</v>
      </c>
      <c r="AC71" s="81">
        <v>1.0623909016616726</v>
      </c>
      <c r="AD71" s="81">
        <v>1.086521983110869</v>
      </c>
    </row>
    <row r="72" spans="2:30" x14ac:dyDescent="0.2">
      <c r="C72" s="36" t="s">
        <v>67</v>
      </c>
      <c r="D72" s="81">
        <v>1</v>
      </c>
      <c r="E72" s="81">
        <v>0.99849070272880946</v>
      </c>
      <c r="F72" s="81">
        <v>1.019500784834581</v>
      </c>
      <c r="G72" s="81">
        <v>1.0231866095146098</v>
      </c>
      <c r="H72" s="81">
        <v>0.9846570876599855</v>
      </c>
      <c r="I72" s="81">
        <v>0.94255288577638252</v>
      </c>
      <c r="J72" s="81">
        <v>0.92250796908959176</v>
      </c>
      <c r="K72" s="81">
        <v>0.93665099009900998</v>
      </c>
      <c r="L72" s="81">
        <v>0.96878598164694518</v>
      </c>
      <c r="M72" s="81">
        <v>0.96383723738227478</v>
      </c>
      <c r="N72" s="81">
        <v>0.96311277469210332</v>
      </c>
      <c r="O72" s="81">
        <v>0.98315624245351363</v>
      </c>
      <c r="P72" s="81">
        <v>1.0567495773967641</v>
      </c>
      <c r="Q72" s="81">
        <v>1.0265032600821058</v>
      </c>
      <c r="R72" s="81">
        <v>1.0379739193431539</v>
      </c>
      <c r="S72" s="81">
        <v>1.0692017628592125</v>
      </c>
      <c r="T72" s="81">
        <v>1.0512180028978508</v>
      </c>
      <c r="U72" s="81">
        <v>1.098506339048539</v>
      </c>
      <c r="V72" s="81">
        <v>1.1113694759719874</v>
      </c>
      <c r="W72" s="81">
        <v>1.0850149118570394</v>
      </c>
      <c r="X72" s="81">
        <v>1.1260021733880705</v>
      </c>
      <c r="Y72" s="81">
        <v>1.1204309949287612</v>
      </c>
      <c r="Z72" s="81">
        <v>1.1111477300169041</v>
      </c>
      <c r="AA72" s="81">
        <v>1.1449758512436607</v>
      </c>
      <c r="AB72" s="81">
        <v>1.1095613982129922</v>
      </c>
      <c r="AC72" s="81">
        <v>1.116505191982613</v>
      </c>
      <c r="AD72" s="81">
        <v>1.0953021009418014</v>
      </c>
    </row>
    <row r="73" spans="2:30" x14ac:dyDescent="0.2">
      <c r="C73" s="36" t="s">
        <v>53</v>
      </c>
      <c r="D73" s="81">
        <v>1</v>
      </c>
      <c r="E73" s="81">
        <v>0.97721149528513696</v>
      </c>
      <c r="F73" s="81">
        <v>0.99714054782218231</v>
      </c>
      <c r="G73" s="81">
        <v>1.0023581050740906</v>
      </c>
      <c r="H73" s="81">
        <v>0.998405702739111</v>
      </c>
      <c r="I73" s="81">
        <v>0.96355927256398743</v>
      </c>
      <c r="J73" s="81">
        <v>0.96127761562640324</v>
      </c>
      <c r="K73" s="81">
        <v>0.9743185900314324</v>
      </c>
      <c r="L73" s="81">
        <v>1.0137175572519084</v>
      </c>
      <c r="M73" s="81">
        <v>0.98989672204759771</v>
      </c>
      <c r="N73" s="81">
        <v>0.98024247867085768</v>
      </c>
      <c r="O73" s="81">
        <v>0.99753030983385715</v>
      </c>
      <c r="P73" s="81">
        <v>1.0780197575213291</v>
      </c>
      <c r="Q73" s="81">
        <v>1.0912662775033677</v>
      </c>
      <c r="R73" s="81">
        <v>1.1012572968118546</v>
      </c>
      <c r="S73" s="81">
        <v>1.156779187247418</v>
      </c>
      <c r="T73" s="81">
        <v>1.1382916479568927</v>
      </c>
      <c r="U73" s="81">
        <v>1.210371127076785</v>
      </c>
      <c r="V73" s="81">
        <v>1.237969353390211</v>
      </c>
      <c r="W73" s="81">
        <v>1.2228293668612482</v>
      </c>
      <c r="X73" s="81">
        <v>1.2781729905702739</v>
      </c>
      <c r="Y73" s="81">
        <v>1.2380487202514594</v>
      </c>
      <c r="Z73" s="81">
        <v>1.1813062415806017</v>
      </c>
      <c r="AA73" s="81">
        <v>1.1857827795240232</v>
      </c>
      <c r="AB73" s="81">
        <v>1.1919671082173326</v>
      </c>
      <c r="AC73" s="81">
        <v>1.2292706555904807</v>
      </c>
      <c r="AD73" s="81">
        <v>1.2278990794791198</v>
      </c>
    </row>
    <row r="74" spans="2:30" x14ac:dyDescent="0.2">
      <c r="C74" s="36" t="s">
        <v>47</v>
      </c>
      <c r="D74" s="81">
        <v>1</v>
      </c>
      <c r="E74" s="81">
        <v>1.0771312584573749</v>
      </c>
      <c r="F74" s="81">
        <v>1.0912219215155616</v>
      </c>
      <c r="G74" s="81">
        <v>1.1671393775372123</v>
      </c>
      <c r="H74" s="81">
        <v>1.1245886332882273</v>
      </c>
      <c r="I74" s="81">
        <v>1.1140405953991881</v>
      </c>
      <c r="J74" s="81">
        <v>1.0392638700947225</v>
      </c>
      <c r="K74" s="81">
        <v>1.0207997293640054</v>
      </c>
      <c r="L74" s="81">
        <v>1.0594627875507443</v>
      </c>
      <c r="M74" s="81">
        <v>0.96481732070365356</v>
      </c>
      <c r="N74" s="81">
        <v>0.81732070365358589</v>
      </c>
      <c r="O74" s="81">
        <v>0.81461434370771313</v>
      </c>
      <c r="P74" s="81">
        <v>0.83085250338294991</v>
      </c>
      <c r="Q74" s="81">
        <v>0.76184032476319352</v>
      </c>
      <c r="R74" s="81">
        <v>0.71041948579161029</v>
      </c>
      <c r="S74" s="81">
        <v>0.70810284167794313</v>
      </c>
      <c r="T74" s="81">
        <v>0.74829905277401898</v>
      </c>
      <c r="U74" s="81">
        <v>0.72475507442489862</v>
      </c>
      <c r="V74" s="81">
        <v>0.73502300405953991</v>
      </c>
      <c r="W74" s="81">
        <v>0.68261569688768597</v>
      </c>
      <c r="X74" s="81">
        <v>0.71752368064952643</v>
      </c>
      <c r="Y74" s="81">
        <v>0.659339648173207</v>
      </c>
      <c r="Z74" s="81">
        <v>0.76557916102841683</v>
      </c>
      <c r="AA74" s="81">
        <v>0.55530040595399188</v>
      </c>
      <c r="AB74" s="81">
        <v>0.53902435723951281</v>
      </c>
      <c r="AC74" s="81">
        <v>0.50203247631935044</v>
      </c>
      <c r="AD74" s="81">
        <v>0.38869418132611638</v>
      </c>
    </row>
    <row r="75" spans="2:30" x14ac:dyDescent="0.2">
      <c r="B75" s="36" t="s">
        <v>103</v>
      </c>
      <c r="C75" s="36" t="s">
        <v>5</v>
      </c>
      <c r="D75" s="81">
        <v>1</v>
      </c>
      <c r="E75" s="81">
        <v>0.92342342342342343</v>
      </c>
      <c r="F75" s="81">
        <v>0.90106486486486492</v>
      </c>
      <c r="G75" s="81">
        <v>0.9387540540540541</v>
      </c>
      <c r="H75" s="81">
        <v>0.97065135135135139</v>
      </c>
      <c r="I75" s="81">
        <v>0.89933873873873871</v>
      </c>
      <c r="J75" s="81">
        <v>0.79358738738738732</v>
      </c>
      <c r="K75" s="81">
        <v>0.78281351351351347</v>
      </c>
      <c r="L75" s="81">
        <v>0.83286486486486488</v>
      </c>
      <c r="M75" s="81">
        <v>0.70900900900900898</v>
      </c>
      <c r="N75" s="81">
        <v>0.74954954954954955</v>
      </c>
      <c r="O75" s="81">
        <v>0.74144144144144142</v>
      </c>
      <c r="P75" s="81">
        <v>0.58288288288288292</v>
      </c>
      <c r="Q75" s="81">
        <v>0.42702702702702705</v>
      </c>
      <c r="R75" s="81">
        <v>0.42432432432432432</v>
      </c>
      <c r="S75" s="81">
        <v>0.4203972972972973</v>
      </c>
      <c r="T75" s="81">
        <v>0.41954954954954954</v>
      </c>
      <c r="U75" s="81">
        <v>0.50122162162162165</v>
      </c>
      <c r="V75" s="81">
        <v>0.46401531531531531</v>
      </c>
      <c r="W75" s="81">
        <v>0.46679549549549554</v>
      </c>
      <c r="X75" s="81">
        <v>0.41556486486486488</v>
      </c>
      <c r="Y75" s="81">
        <v>0.45824414414414416</v>
      </c>
      <c r="Z75" s="81">
        <v>0.46555315315315315</v>
      </c>
      <c r="AA75" s="81">
        <v>0.47242702702702705</v>
      </c>
      <c r="AB75" s="81">
        <v>0.47377837837837838</v>
      </c>
      <c r="AC75" s="81">
        <v>0.4821432432432432</v>
      </c>
      <c r="AD75" s="81">
        <v>0.54169639639639644</v>
      </c>
    </row>
    <row r="76" spans="2:30" x14ac:dyDescent="0.2">
      <c r="C76" s="36" t="s">
        <v>65</v>
      </c>
      <c r="D76" s="81">
        <v>1</v>
      </c>
      <c r="E76" s="81">
        <v>0.98831521739130435</v>
      </c>
      <c r="F76" s="81">
        <v>0.98891358695652176</v>
      </c>
      <c r="G76" s="81">
        <v>0.98506385869565216</v>
      </c>
      <c r="H76" s="81">
        <v>0.99350679347826087</v>
      </c>
      <c r="I76" s="81">
        <v>0.93052880434782614</v>
      </c>
      <c r="J76" s="81">
        <v>0.88923405797101451</v>
      </c>
      <c r="K76" s="81">
        <v>0.86297798913043477</v>
      </c>
      <c r="L76" s="81">
        <v>0.87082364130434786</v>
      </c>
      <c r="M76" s="81">
        <v>0.85135869565217392</v>
      </c>
      <c r="N76" s="81">
        <v>0.85543478260869565</v>
      </c>
      <c r="O76" s="81">
        <v>0.85471014492753628</v>
      </c>
      <c r="P76" s="81">
        <v>0.88641304347826089</v>
      </c>
      <c r="Q76" s="81">
        <v>0.85153985507246377</v>
      </c>
      <c r="R76" s="81">
        <v>0.867481884057971</v>
      </c>
      <c r="S76" s="81">
        <v>0.88438931159420286</v>
      </c>
      <c r="T76" s="81">
        <v>0.84999456521739136</v>
      </c>
      <c r="U76" s="81">
        <v>0.85813487318840587</v>
      </c>
      <c r="V76" s="81">
        <v>0.87423605072463773</v>
      </c>
      <c r="W76" s="81">
        <v>0.89430643115942032</v>
      </c>
      <c r="X76" s="81">
        <v>0.93357128623188412</v>
      </c>
      <c r="Y76" s="81">
        <v>0.9801612318840579</v>
      </c>
      <c r="Z76" s="81">
        <v>0.9657847826086956</v>
      </c>
      <c r="AA76" s="81">
        <v>0.99444402173913049</v>
      </c>
      <c r="AB76" s="81">
        <v>0.94529275362318832</v>
      </c>
      <c r="AC76" s="81">
        <v>1.0049479166666666</v>
      </c>
      <c r="AD76" s="81">
        <v>1.0217004528985507</v>
      </c>
    </row>
    <row r="77" spans="2:30" x14ac:dyDescent="0.2">
      <c r="C77" s="36" t="s">
        <v>3</v>
      </c>
      <c r="D77" s="81">
        <v>1</v>
      </c>
      <c r="E77" s="81">
        <v>0.99928315412186375</v>
      </c>
      <c r="F77" s="81">
        <v>0.96086762246117086</v>
      </c>
      <c r="G77" s="81">
        <v>0.9532234169653524</v>
      </c>
      <c r="H77" s="81">
        <v>0.9330234169653524</v>
      </c>
      <c r="I77" s="81">
        <v>0.85908673835125438</v>
      </c>
      <c r="J77" s="81">
        <v>0.77507718040621265</v>
      </c>
      <c r="K77" s="81">
        <v>0.74432640382317794</v>
      </c>
      <c r="L77" s="81">
        <v>0.74842270011947432</v>
      </c>
      <c r="M77" s="81">
        <v>0.72879330943847076</v>
      </c>
      <c r="N77" s="81">
        <v>0.70824372759856635</v>
      </c>
      <c r="O77" s="81">
        <v>0.7182795698924731</v>
      </c>
      <c r="P77" s="81">
        <v>0.68363201911589011</v>
      </c>
      <c r="Q77" s="81">
        <v>0.64109916367980879</v>
      </c>
      <c r="R77" s="81">
        <v>0.56033452807646356</v>
      </c>
      <c r="S77" s="81">
        <v>0.53783536439665469</v>
      </c>
      <c r="T77" s="81">
        <v>0.51387813620071687</v>
      </c>
      <c r="U77" s="81">
        <v>0.49357156511350064</v>
      </c>
      <c r="V77" s="81">
        <v>0.4407094384707288</v>
      </c>
      <c r="W77" s="81">
        <v>0.39861863799283154</v>
      </c>
      <c r="X77" s="81">
        <v>0.39733452807646358</v>
      </c>
      <c r="Y77" s="81">
        <v>0.3749706093189964</v>
      </c>
      <c r="Z77" s="81">
        <v>0.34506451612903227</v>
      </c>
      <c r="AA77" s="81">
        <v>0.34614814814814815</v>
      </c>
      <c r="AB77" s="81">
        <v>0.32936176821983271</v>
      </c>
      <c r="AC77" s="81">
        <v>0.60696606929510155</v>
      </c>
      <c r="AD77" s="81">
        <v>0.64377873357228199</v>
      </c>
    </row>
    <row r="78" spans="2:30" x14ac:dyDescent="0.2">
      <c r="C78" s="36" t="s">
        <v>66</v>
      </c>
      <c r="D78" s="81">
        <v>1</v>
      </c>
      <c r="E78" s="81">
        <v>0.97310272037043344</v>
      </c>
      <c r="F78" s="81">
        <v>0.97926716829525728</v>
      </c>
      <c r="G78" s="81">
        <v>0.97896200333662464</v>
      </c>
      <c r="H78" s="81">
        <v>0.95982591672057471</v>
      </c>
      <c r="I78" s="81">
        <v>0.906082666575874</v>
      </c>
      <c r="J78" s="81">
        <v>0.87325525177896568</v>
      </c>
      <c r="K78" s="81">
        <v>0.86948309557046055</v>
      </c>
      <c r="L78" s="81">
        <v>0.87847223451704048</v>
      </c>
      <c r="M78" s="81">
        <v>0.89932246093085011</v>
      </c>
      <c r="N78" s="81">
        <v>0.90647237070579822</v>
      </c>
      <c r="O78" s="81">
        <v>0.90088863164345778</v>
      </c>
      <c r="P78" s="81">
        <v>0.95277654829593816</v>
      </c>
      <c r="Q78" s="81">
        <v>0.93915767253413229</v>
      </c>
      <c r="R78" s="81">
        <v>0.94579687446801264</v>
      </c>
      <c r="S78" s="81">
        <v>0.95193779578495785</v>
      </c>
      <c r="T78" s="81">
        <v>0.94488001770453844</v>
      </c>
      <c r="U78" s="81">
        <v>1.0029463416294986</v>
      </c>
      <c r="V78" s="81">
        <v>0.99733403697524758</v>
      </c>
      <c r="W78" s="81">
        <v>0.98120132103094881</v>
      </c>
      <c r="X78" s="81">
        <v>1.0201075891185183</v>
      </c>
      <c r="Y78" s="81">
        <v>1.0247422287290184</v>
      </c>
      <c r="Z78" s="81">
        <v>1.0125412481699636</v>
      </c>
      <c r="AA78" s="81">
        <v>1.0191309454904498</v>
      </c>
      <c r="AB78" s="81">
        <v>0.96082063940621698</v>
      </c>
      <c r="AC78" s="81">
        <v>0.87111559020802831</v>
      </c>
      <c r="AD78" s="81">
        <v>0.91775884375744776</v>
      </c>
    </row>
    <row r="79" spans="2:30" x14ac:dyDescent="0.2">
      <c r="C79" s="36" t="s">
        <v>62</v>
      </c>
      <c r="D79" s="81">
        <v>1</v>
      </c>
      <c r="E79" s="81">
        <v>0.97459807073954985</v>
      </c>
      <c r="F79" s="81">
        <v>0.96483172561629149</v>
      </c>
      <c r="G79" s="81">
        <v>0.9638951768488746</v>
      </c>
      <c r="H79" s="81">
        <v>0.96809657020364415</v>
      </c>
      <c r="I79" s="81">
        <v>0.93038263665594845</v>
      </c>
      <c r="J79" s="81">
        <v>0.90151361200428715</v>
      </c>
      <c r="K79" s="81">
        <v>0.88940814576634508</v>
      </c>
      <c r="L79" s="81">
        <v>0.9309015005359057</v>
      </c>
      <c r="M79" s="81">
        <v>0.95101822079314036</v>
      </c>
      <c r="N79" s="81">
        <v>0.93783494105037513</v>
      </c>
      <c r="O79" s="81">
        <v>0.94319399785637725</v>
      </c>
      <c r="P79" s="81">
        <v>0.95755627009646305</v>
      </c>
      <c r="Q79" s="81">
        <v>0.96559485530546629</v>
      </c>
      <c r="R79" s="81">
        <v>0.99260450160771707</v>
      </c>
      <c r="S79" s="81">
        <v>1.0385959271168275</v>
      </c>
      <c r="T79" s="81">
        <v>1.0288670953912111</v>
      </c>
      <c r="U79" s="81">
        <v>1.0383075026795283</v>
      </c>
      <c r="V79" s="81">
        <v>1.0138497320471598</v>
      </c>
      <c r="W79" s="81">
        <v>0.99527802786709529</v>
      </c>
      <c r="X79" s="81">
        <v>1.0147743837084673</v>
      </c>
      <c r="Y79" s="81">
        <v>1.068637513397642</v>
      </c>
      <c r="Z79" s="81">
        <v>1.0820885316184352</v>
      </c>
      <c r="AA79" s="81">
        <v>1.1246314040728831</v>
      </c>
      <c r="AB79" s="81">
        <v>1.1166663451232581</v>
      </c>
      <c r="AC79" s="81">
        <v>1.0997084673097535</v>
      </c>
      <c r="AD79" s="81">
        <v>1.1419819935691318</v>
      </c>
    </row>
    <row r="80" spans="2:30" x14ac:dyDescent="0.2">
      <c r="C80" s="36" t="s">
        <v>23</v>
      </c>
      <c r="D80" s="81">
        <v>1</v>
      </c>
      <c r="E80" s="81">
        <v>0.97810747240817808</v>
      </c>
      <c r="F80" s="81">
        <v>0.97866980278632176</v>
      </c>
      <c r="G80" s="81">
        <v>0.94152379229238281</v>
      </c>
      <c r="H80" s="81">
        <v>0.92198389723177132</v>
      </c>
      <c r="I80" s="81">
        <v>0.85298588746155246</v>
      </c>
      <c r="J80" s="81">
        <v>0.82045250588022434</v>
      </c>
      <c r="K80" s="81">
        <v>0.78940311199565771</v>
      </c>
      <c r="L80" s="81">
        <v>0.78313804957481459</v>
      </c>
      <c r="M80" s="81">
        <v>0.74615523792292382</v>
      </c>
      <c r="N80" s="81">
        <v>0.69205717387371091</v>
      </c>
      <c r="O80" s="81">
        <v>0.69784693323683733</v>
      </c>
      <c r="P80" s="81">
        <v>0.6736023159037452</v>
      </c>
      <c r="Q80" s="81">
        <v>0.70019902297810743</v>
      </c>
      <c r="R80" s="81">
        <v>0.65243350823231405</v>
      </c>
      <c r="S80" s="81">
        <v>0.65902931065677584</v>
      </c>
      <c r="T80" s="81">
        <v>0.59594101682648815</v>
      </c>
      <c r="U80" s="81">
        <v>0.58837796272842413</v>
      </c>
      <c r="V80" s="81">
        <v>0.5997514022073458</v>
      </c>
      <c r="W80" s="81">
        <v>0.57905482178396961</v>
      </c>
      <c r="X80" s="81">
        <v>0.52346571376877149</v>
      </c>
      <c r="Y80" s="81">
        <v>0.50983770580785237</v>
      </c>
      <c r="Z80" s="81">
        <v>0.52608956034014842</v>
      </c>
      <c r="AA80" s="81">
        <v>0.5568780531934141</v>
      </c>
      <c r="AB80" s="81">
        <v>0.55868608648453055</v>
      </c>
      <c r="AC80" s="81">
        <v>0.52991785778903566</v>
      </c>
      <c r="AD80" s="81">
        <v>0.54203926180568118</v>
      </c>
    </row>
    <row r="81" spans="2:30" x14ac:dyDescent="0.2">
      <c r="B81" s="36" t="s">
        <v>1</v>
      </c>
      <c r="C81" s="36" t="s">
        <v>1</v>
      </c>
      <c r="D81" s="81">
        <v>1</v>
      </c>
      <c r="E81" s="81">
        <v>0.9698718688675978</v>
      </c>
      <c r="F81" s="81">
        <v>0.96125637769825711</v>
      </c>
      <c r="G81" s="81">
        <v>0.93171430220477891</v>
      </c>
      <c r="H81" s="81">
        <v>0.92388918388549002</v>
      </c>
      <c r="I81" s="81">
        <v>0.86402100888837574</v>
      </c>
      <c r="J81" s="81">
        <v>0.80402712686136446</v>
      </c>
      <c r="K81" s="81">
        <v>0.76079672168994572</v>
      </c>
      <c r="L81" s="81">
        <v>0.73436384624264106</v>
      </c>
      <c r="M81" s="81">
        <v>0.72815421909269307</v>
      </c>
      <c r="N81" s="81">
        <v>0.70472122821193584</v>
      </c>
      <c r="O81" s="81">
        <v>0.65104467274616185</v>
      </c>
      <c r="P81" s="81">
        <v>0.66905229135403443</v>
      </c>
      <c r="Q81" s="81">
        <v>0.63661549116934091</v>
      </c>
      <c r="R81" s="81">
        <v>0.62853514948632117</v>
      </c>
      <c r="S81" s="81">
        <v>0.64950259725268378</v>
      </c>
      <c r="T81" s="81">
        <v>0.64666801339028035</v>
      </c>
      <c r="U81" s="81">
        <v>0.6483766593558814</v>
      </c>
      <c r="V81" s="81">
        <v>0.66350421332102039</v>
      </c>
      <c r="W81" s="81">
        <v>0.63459598291584896</v>
      </c>
      <c r="X81" s="81">
        <v>0.63850513678864129</v>
      </c>
      <c r="Y81" s="81">
        <v>0.63525279926122591</v>
      </c>
      <c r="Z81" s="81">
        <v>0.56847835622763476</v>
      </c>
      <c r="AA81" s="81">
        <v>0.53161018123052062</v>
      </c>
      <c r="AB81" s="81">
        <v>0.50017996075262616</v>
      </c>
      <c r="AC81" s="81">
        <v>0.48092820039247375</v>
      </c>
      <c r="AD81" s="81">
        <v>0.47390153526491974</v>
      </c>
    </row>
    <row r="82" spans="2:30" x14ac:dyDescent="0.2">
      <c r="B82" s="36" t="s">
        <v>104</v>
      </c>
      <c r="C82" s="36" t="s">
        <v>17</v>
      </c>
      <c r="D82" s="81">
        <v>1</v>
      </c>
      <c r="E82" s="81">
        <v>0.96388319672131151</v>
      </c>
      <c r="F82" s="81">
        <v>0.91761475409836069</v>
      </c>
      <c r="G82" s="81">
        <v>0.87830968237704909</v>
      </c>
      <c r="H82" s="81">
        <v>0.84908171106557373</v>
      </c>
      <c r="I82" s="81">
        <v>0.73208504098360649</v>
      </c>
      <c r="J82" s="81">
        <v>0.68078073770491809</v>
      </c>
      <c r="K82" s="81">
        <v>0.6622000512295082</v>
      </c>
      <c r="L82" s="81">
        <v>0.63068391393442624</v>
      </c>
      <c r="M82" s="81">
        <v>0.63985655737704916</v>
      </c>
      <c r="N82" s="81">
        <v>0.64293032786885251</v>
      </c>
      <c r="O82" s="81">
        <v>0.67725409836065575</v>
      </c>
      <c r="P82" s="81">
        <v>0.67751024590163933</v>
      </c>
      <c r="Q82" s="81">
        <v>0.66752049180327866</v>
      </c>
      <c r="R82" s="81">
        <v>0.61987704918032782</v>
      </c>
      <c r="S82" s="81">
        <v>0.61131070696721301</v>
      </c>
      <c r="T82" s="81">
        <v>0.60749513319672133</v>
      </c>
      <c r="U82" s="81">
        <v>0.59904841188524593</v>
      </c>
      <c r="V82" s="81">
        <v>0.57779098360655734</v>
      </c>
      <c r="W82" s="81">
        <v>0.62157556352459009</v>
      </c>
      <c r="X82" s="81">
        <v>0.61227920081967213</v>
      </c>
      <c r="Y82" s="81">
        <v>0.6109579918032787</v>
      </c>
      <c r="Z82" s="81">
        <v>0.58571721311475411</v>
      </c>
      <c r="AA82" s="81">
        <v>0.58341393442622957</v>
      </c>
      <c r="AB82" s="81">
        <v>0.5341185963114754</v>
      </c>
      <c r="AC82" s="81">
        <v>0.49763345286885247</v>
      </c>
      <c r="AD82" s="81">
        <v>0.50880020491803279</v>
      </c>
    </row>
    <row r="83" spans="2:30" x14ac:dyDescent="0.2">
      <c r="C83" s="36" t="s">
        <v>21</v>
      </c>
      <c r="D83" s="81">
        <v>1</v>
      </c>
      <c r="E83" s="81">
        <v>0.96959698326655663</v>
      </c>
      <c r="F83" s="81">
        <v>0.96014117369785523</v>
      </c>
      <c r="G83" s="81">
        <v>0.94909922224840915</v>
      </c>
      <c r="H83" s="81">
        <v>0.95204195144944614</v>
      </c>
      <c r="I83" s="81">
        <v>0.88115484327127025</v>
      </c>
      <c r="J83" s="81">
        <v>0.8367378034409616</v>
      </c>
      <c r="K83" s="81">
        <v>0.83931263257129396</v>
      </c>
      <c r="L83" s="81">
        <v>0.85877197737449917</v>
      </c>
      <c r="M83" s="81">
        <v>0.82995522036295077</v>
      </c>
      <c r="N83" s="81">
        <v>0.83514023096865431</v>
      </c>
      <c r="O83" s="81">
        <v>0.85552674994107947</v>
      </c>
      <c r="P83" s="81">
        <v>0.88404430827244873</v>
      </c>
      <c r="Q83" s="81">
        <v>0.8788592976667452</v>
      </c>
      <c r="R83" s="81">
        <v>0.86707518265378269</v>
      </c>
      <c r="S83" s="81">
        <v>0.83740431298609475</v>
      </c>
      <c r="T83" s="81">
        <v>0.8507407494697149</v>
      </c>
      <c r="U83" s="81">
        <v>0.86700294602875316</v>
      </c>
      <c r="V83" s="81">
        <v>0.87133136931416455</v>
      </c>
      <c r="W83" s="81">
        <v>0.86378140466650954</v>
      </c>
      <c r="X83" s="81">
        <v>0.90306940843742634</v>
      </c>
      <c r="Y83" s="81">
        <v>0.93423285411265611</v>
      </c>
      <c r="Z83" s="81">
        <v>0.93382712703275983</v>
      </c>
      <c r="AA83" s="81">
        <v>0.95604041951449448</v>
      </c>
      <c r="AB83" s="81">
        <v>1.0516080603346689</v>
      </c>
      <c r="AC83" s="81">
        <v>1.1007394532170633</v>
      </c>
      <c r="AD83" s="81">
        <v>1.0488995993400896</v>
      </c>
    </row>
    <row r="84" spans="2:30" x14ac:dyDescent="0.2">
      <c r="C84" s="36" t="s">
        <v>19</v>
      </c>
      <c r="D84" s="81">
        <v>1</v>
      </c>
      <c r="E84" s="81">
        <v>0.97352059103211175</v>
      </c>
      <c r="F84" s="81">
        <v>0.97020583717357911</v>
      </c>
      <c r="G84" s="81">
        <v>0.96806656426011262</v>
      </c>
      <c r="H84" s="81">
        <v>0.94440552995391713</v>
      </c>
      <c r="I84" s="81">
        <v>0.91294843098529732</v>
      </c>
      <c r="J84" s="81">
        <v>0.88889781288859626</v>
      </c>
      <c r="K84" s="81">
        <v>0.88910313802940533</v>
      </c>
      <c r="L84" s="81">
        <v>0.90194967449345331</v>
      </c>
      <c r="M84" s="81">
        <v>0.90973593738570702</v>
      </c>
      <c r="N84" s="81">
        <v>0.89715456074903077</v>
      </c>
      <c r="O84" s="81">
        <v>0.87579547948211545</v>
      </c>
      <c r="P84" s="81">
        <v>0.93884865774266701</v>
      </c>
      <c r="Q84" s="81">
        <v>0.94404213298222517</v>
      </c>
      <c r="R84" s="81">
        <v>0.91134518323458413</v>
      </c>
      <c r="S84" s="81">
        <v>0.92066791017482252</v>
      </c>
      <c r="T84" s="81">
        <v>0.91378406846609617</v>
      </c>
      <c r="U84" s="81">
        <v>0.94052366322873227</v>
      </c>
      <c r="V84" s="81">
        <v>0.94828900592495058</v>
      </c>
      <c r="W84" s="81">
        <v>0.94774778728695774</v>
      </c>
      <c r="X84" s="81">
        <v>0.96317372540414015</v>
      </c>
      <c r="Y84" s="81">
        <v>0.92779116377733895</v>
      </c>
      <c r="Z84" s="81">
        <v>0.96069526735425359</v>
      </c>
      <c r="AA84" s="81">
        <v>0.93776036866359447</v>
      </c>
      <c r="AB84" s="81">
        <v>0.86797630019749827</v>
      </c>
      <c r="AC84" s="81">
        <v>0.84976541584375687</v>
      </c>
      <c r="AD84" s="81">
        <v>0.86975034745080826</v>
      </c>
    </row>
    <row r="85" spans="2:30" x14ac:dyDescent="0.2">
      <c r="C85" s="36" t="s">
        <v>11</v>
      </c>
      <c r="D85" s="81">
        <v>1</v>
      </c>
      <c r="E85" s="81">
        <v>0.98643979961996886</v>
      </c>
      <c r="F85" s="81">
        <v>0.98233891863879774</v>
      </c>
      <c r="G85" s="81">
        <v>0.99235705648643979</v>
      </c>
      <c r="H85" s="81">
        <v>0.98205432717222318</v>
      </c>
      <c r="I85" s="81">
        <v>0.97237122128174125</v>
      </c>
      <c r="J85" s="81">
        <v>0.95743332181723961</v>
      </c>
      <c r="K85" s="81">
        <v>0.97240628778718263</v>
      </c>
      <c r="L85" s="81">
        <v>0.98621713594748661</v>
      </c>
      <c r="M85" s="81">
        <v>0.97512523751943336</v>
      </c>
      <c r="N85" s="81">
        <v>0.98030747970288479</v>
      </c>
      <c r="O85" s="81">
        <v>0.94541371566764554</v>
      </c>
      <c r="P85" s="81">
        <v>0.96242874416997759</v>
      </c>
      <c r="Q85" s="81">
        <v>0.92347555709103468</v>
      </c>
      <c r="R85" s="81">
        <v>0.87424425634824665</v>
      </c>
      <c r="S85" s="81">
        <v>0.87175341164277076</v>
      </c>
      <c r="T85" s="81">
        <v>0.82208481603040251</v>
      </c>
      <c r="U85" s="81">
        <v>0.82741362929694251</v>
      </c>
      <c r="V85" s="81">
        <v>0.84912065987217145</v>
      </c>
      <c r="W85" s="81">
        <v>0.82378951459664873</v>
      </c>
      <c r="X85" s="81">
        <v>0.78573276904473999</v>
      </c>
      <c r="Y85" s="81">
        <v>0.77447521160822252</v>
      </c>
      <c r="Z85" s="81">
        <v>0.7821866470893073</v>
      </c>
      <c r="AA85" s="81">
        <v>0.81681715322162729</v>
      </c>
      <c r="AB85" s="81">
        <v>0.77870538953187085</v>
      </c>
      <c r="AC85" s="81">
        <v>0.74075513905683188</v>
      </c>
      <c r="AD85" s="81">
        <v>0.73478467783727752</v>
      </c>
    </row>
    <row r="86" spans="2:30" x14ac:dyDescent="0.2">
      <c r="C86" s="36" t="s">
        <v>13</v>
      </c>
      <c r="D86" s="81">
        <v>1</v>
      </c>
      <c r="E86" s="81">
        <v>0.96506024096385545</v>
      </c>
      <c r="F86" s="81">
        <v>0.96346771084337346</v>
      </c>
      <c r="G86" s="81">
        <v>0.96586698795180725</v>
      </c>
      <c r="H86" s="81">
        <v>0.97386518072289163</v>
      </c>
      <c r="I86" s="81">
        <v>0.96242325301204823</v>
      </c>
      <c r="J86" s="81">
        <v>0.96156783132530121</v>
      </c>
      <c r="K86" s="81">
        <v>0.98601325301204823</v>
      </c>
      <c r="L86" s="81">
        <v>0.99258734939759041</v>
      </c>
      <c r="M86" s="81">
        <v>1.0013253012048193</v>
      </c>
      <c r="N86" s="81">
        <v>0.99301204819277111</v>
      </c>
      <c r="O86" s="81">
        <v>0.98132530120481931</v>
      </c>
      <c r="P86" s="81">
        <v>0.99795180722891563</v>
      </c>
      <c r="Q86" s="81">
        <v>0.96975903614457837</v>
      </c>
      <c r="R86" s="81">
        <v>0.92867469879518072</v>
      </c>
      <c r="S86" s="81">
        <v>0.9656563855421687</v>
      </c>
      <c r="T86" s="81">
        <v>0.95103385542168672</v>
      </c>
      <c r="U86" s="81">
        <v>0.94080325301204826</v>
      </c>
      <c r="V86" s="81">
        <v>0.95589566265060244</v>
      </c>
      <c r="W86" s="81">
        <v>0.95021915662650602</v>
      </c>
      <c r="X86" s="81">
        <v>0.97894204819277109</v>
      </c>
      <c r="Y86" s="81">
        <v>0.95850939759036136</v>
      </c>
      <c r="Z86" s="81">
        <v>0.92975759036144578</v>
      </c>
      <c r="AA86" s="81">
        <v>0.89306855421686748</v>
      </c>
      <c r="AB86" s="81">
        <v>0.87340602409638557</v>
      </c>
      <c r="AC86" s="81">
        <v>0.87358686746987946</v>
      </c>
      <c r="AD86" s="81">
        <v>0.87298542168674709</v>
      </c>
    </row>
    <row r="87" spans="2:30" x14ac:dyDescent="0.2">
      <c r="C87" s="36" t="s">
        <v>15</v>
      </c>
      <c r="D87" s="81">
        <v>1</v>
      </c>
      <c r="E87" s="81">
        <v>0.99698704429044893</v>
      </c>
      <c r="F87" s="81">
        <v>0.98220699005724621</v>
      </c>
      <c r="G87" s="81">
        <v>0.96539349201566738</v>
      </c>
      <c r="H87" s="81">
        <v>0.9438128954504369</v>
      </c>
      <c r="I87" s="81">
        <v>0.89715275685447426</v>
      </c>
      <c r="J87" s="81">
        <v>0.84140388671286526</v>
      </c>
      <c r="K87" s="81">
        <v>0.83961825851159999</v>
      </c>
      <c r="L87" s="81">
        <v>0.85893522145224466</v>
      </c>
      <c r="M87" s="81">
        <v>0.85357035251581803</v>
      </c>
      <c r="N87" s="81">
        <v>0.86592347092497746</v>
      </c>
      <c r="O87" s="81">
        <v>0.86486893642663454</v>
      </c>
      <c r="P87" s="81">
        <v>0.85869237722205483</v>
      </c>
      <c r="Q87" s="81">
        <v>0.82916541126845433</v>
      </c>
      <c r="R87" s="81">
        <v>0.81470322386260918</v>
      </c>
      <c r="S87" s="81">
        <v>0.85185507683037054</v>
      </c>
      <c r="T87" s="81">
        <v>0.82880415787887918</v>
      </c>
      <c r="U87" s="81">
        <v>0.84378969569147333</v>
      </c>
      <c r="V87" s="81">
        <v>0.78609626393492016</v>
      </c>
      <c r="W87" s="81">
        <v>0.78903238927387764</v>
      </c>
      <c r="X87" s="81">
        <v>0.84260726122326002</v>
      </c>
      <c r="Y87" s="81">
        <v>0.85452907502259712</v>
      </c>
      <c r="Z87" s="81">
        <v>0.85594245254594759</v>
      </c>
      <c r="AA87" s="81">
        <v>0.912721753540223</v>
      </c>
      <c r="AB87" s="81">
        <v>0.927889575173245</v>
      </c>
      <c r="AC87" s="81">
        <v>0.95775022597167825</v>
      </c>
      <c r="AD87" s="81">
        <v>0.96623244953299181</v>
      </c>
    </row>
    <row r="88" spans="2:30" x14ac:dyDescent="0.2">
      <c r="B88" s="36" t="s">
        <v>105</v>
      </c>
      <c r="C88" s="36" t="s">
        <v>37</v>
      </c>
      <c r="D88" s="81">
        <v>1</v>
      </c>
      <c r="E88" s="81">
        <v>1</v>
      </c>
      <c r="F88" s="81">
        <v>0.99755911202891068</v>
      </c>
      <c r="G88" s="81">
        <v>0.99975838926174487</v>
      </c>
      <c r="H88" s="81">
        <v>0.92868972638100156</v>
      </c>
      <c r="I88" s="81">
        <v>0.86168921011874033</v>
      </c>
      <c r="J88" s="81">
        <v>0.83883479607640687</v>
      </c>
      <c r="K88" s="81">
        <v>0.81963345379452768</v>
      </c>
      <c r="L88" s="81">
        <v>0.80760505937016003</v>
      </c>
      <c r="M88" s="81">
        <v>0.82395456892101182</v>
      </c>
      <c r="N88" s="81">
        <v>0.79814145585957663</v>
      </c>
      <c r="O88" s="81">
        <v>0.83892617449664431</v>
      </c>
      <c r="P88" s="81">
        <v>0.81724315952503868</v>
      </c>
      <c r="Q88" s="81">
        <v>0.81775942178626737</v>
      </c>
      <c r="R88" s="81">
        <v>0.7527103768714507</v>
      </c>
      <c r="S88" s="81">
        <v>0.73345431078988133</v>
      </c>
      <c r="T88" s="81">
        <v>0.75305833763551888</v>
      </c>
      <c r="U88" s="81">
        <v>0.76054104284976765</v>
      </c>
      <c r="V88" s="81">
        <v>0.70569540526587504</v>
      </c>
      <c r="W88" s="81">
        <v>0.71552607124419199</v>
      </c>
      <c r="X88" s="81">
        <v>0.78319876097057306</v>
      </c>
      <c r="Y88" s="81">
        <v>0.82366339700567881</v>
      </c>
      <c r="Z88" s="81">
        <v>0.84604181724315952</v>
      </c>
      <c r="AA88" s="81">
        <v>0.71840629839958703</v>
      </c>
      <c r="AB88" s="81">
        <v>0.64929478575116162</v>
      </c>
      <c r="AC88" s="81">
        <v>0.63756582343830659</v>
      </c>
      <c r="AD88" s="81">
        <v>0.64668456375838923</v>
      </c>
    </row>
    <row r="89" spans="2:30" x14ac:dyDescent="0.2">
      <c r="C89" s="36" t="s">
        <v>25</v>
      </c>
      <c r="D89" s="81">
        <v>1</v>
      </c>
      <c r="E89" s="81">
        <v>0.98646034816247585</v>
      </c>
      <c r="F89" s="81">
        <v>0.95322001934235978</v>
      </c>
      <c r="G89" s="81">
        <v>0.95091731141199232</v>
      </c>
      <c r="H89" s="81">
        <v>0.89841682785299803</v>
      </c>
      <c r="I89" s="81">
        <v>0.77532930367504838</v>
      </c>
      <c r="J89" s="81">
        <v>0.7690372340425532</v>
      </c>
      <c r="K89" s="81">
        <v>0.81196856866537725</v>
      </c>
      <c r="L89" s="81">
        <v>0.78287524177949719</v>
      </c>
      <c r="M89" s="81">
        <v>0.81914893617021278</v>
      </c>
      <c r="N89" s="81">
        <v>0.83027079303675044</v>
      </c>
      <c r="O89" s="81">
        <v>0.83607350096711797</v>
      </c>
      <c r="P89" s="81">
        <v>0.91779497098646035</v>
      </c>
      <c r="Q89" s="81">
        <v>0.83897485493230173</v>
      </c>
      <c r="R89" s="81">
        <v>0.7625725338491296</v>
      </c>
      <c r="S89" s="81">
        <v>0.77083897485493236</v>
      </c>
      <c r="T89" s="81">
        <v>0.76205754352030941</v>
      </c>
      <c r="U89" s="81">
        <v>0.85327949709864603</v>
      </c>
      <c r="V89" s="81">
        <v>0.85899032882011606</v>
      </c>
      <c r="W89" s="81">
        <v>0.84891489361702133</v>
      </c>
      <c r="X89" s="81">
        <v>0.9068510638297872</v>
      </c>
      <c r="Y89" s="81">
        <v>0.93054110251450672</v>
      </c>
      <c r="Z89" s="81">
        <v>0.98175241779497091</v>
      </c>
      <c r="AA89" s="81">
        <v>0.99893230174081238</v>
      </c>
      <c r="AB89" s="81">
        <v>1.0769090909090908</v>
      </c>
      <c r="AC89" s="81">
        <v>1.1472470986460348</v>
      </c>
      <c r="AD89" s="81">
        <v>1.197016924564797</v>
      </c>
    </row>
    <row r="90" spans="2:30" x14ac:dyDescent="0.2">
      <c r="C90" s="36" t="s">
        <v>33</v>
      </c>
      <c r="D90" s="81">
        <v>1</v>
      </c>
      <c r="E90" s="81">
        <v>1.0121555915721232</v>
      </c>
      <c r="F90" s="81">
        <v>1.0351491085899514</v>
      </c>
      <c r="G90" s="81">
        <v>1.0512179902755268</v>
      </c>
      <c r="H90" s="81">
        <v>0.97187358184764983</v>
      </c>
      <c r="I90" s="81">
        <v>0.88503565640194493</v>
      </c>
      <c r="J90" s="81">
        <v>0.87652106969205834</v>
      </c>
      <c r="K90" s="81">
        <v>0.89228200972447325</v>
      </c>
      <c r="L90" s="81">
        <v>0.8904651539708266</v>
      </c>
      <c r="M90" s="81">
        <v>0.89789303079416527</v>
      </c>
      <c r="N90" s="81">
        <v>0.86709886547811998</v>
      </c>
      <c r="O90" s="81">
        <v>0.7382495948136143</v>
      </c>
      <c r="P90" s="81">
        <v>0.72528363047001621</v>
      </c>
      <c r="Q90" s="81">
        <v>0.59967585089141007</v>
      </c>
      <c r="R90" s="81">
        <v>0.54538087520259315</v>
      </c>
      <c r="S90" s="81">
        <v>0.54540113452187999</v>
      </c>
      <c r="T90" s="81">
        <v>0.50306645056726096</v>
      </c>
      <c r="U90" s="81">
        <v>0.54078119935170177</v>
      </c>
      <c r="V90" s="81">
        <v>0.50495137763371156</v>
      </c>
      <c r="W90" s="81">
        <v>0.46216207455429498</v>
      </c>
      <c r="X90" s="81">
        <v>0.50170907617504057</v>
      </c>
      <c r="Y90" s="81">
        <v>0.49064991896272286</v>
      </c>
      <c r="Z90" s="81">
        <v>0.52992139384116699</v>
      </c>
      <c r="AA90" s="81">
        <v>0.53200405186385746</v>
      </c>
      <c r="AB90" s="81">
        <v>0.47709562398703403</v>
      </c>
      <c r="AC90" s="81">
        <v>0.42965559157212324</v>
      </c>
      <c r="AD90" s="81">
        <v>0.22791166936790924</v>
      </c>
    </row>
    <row r="91" spans="2:30" x14ac:dyDescent="0.2">
      <c r="C91" s="36" t="s">
        <v>27</v>
      </c>
      <c r="D91" s="81">
        <v>1</v>
      </c>
      <c r="E91" s="81">
        <v>0.97002983455383784</v>
      </c>
      <c r="F91" s="81">
        <v>0.97002698671006238</v>
      </c>
      <c r="G91" s="81">
        <v>0.97148494711147271</v>
      </c>
      <c r="H91" s="81">
        <v>0.9669955248169243</v>
      </c>
      <c r="I91" s="81">
        <v>0.95715513967995658</v>
      </c>
      <c r="J91" s="81">
        <v>0.93792134526715487</v>
      </c>
      <c r="K91" s="81">
        <v>0.93075047464062932</v>
      </c>
      <c r="L91" s="81">
        <v>0.9594713859506373</v>
      </c>
      <c r="M91" s="81">
        <v>0.95592622728505561</v>
      </c>
      <c r="N91" s="81">
        <v>0.94385679414157853</v>
      </c>
      <c r="O91" s="81">
        <v>0.97925142392188769</v>
      </c>
      <c r="P91" s="81">
        <v>1.0477352861404936</v>
      </c>
      <c r="Q91" s="81">
        <v>1.0299701654461622</v>
      </c>
      <c r="R91" s="81">
        <v>0.99783021426634122</v>
      </c>
      <c r="S91" s="81">
        <v>1.0183972064008679</v>
      </c>
      <c r="T91" s="81">
        <v>0.99910320043395706</v>
      </c>
      <c r="U91" s="81">
        <v>1.0596715486845674</v>
      </c>
      <c r="V91" s="81">
        <v>1.0193180092215894</v>
      </c>
      <c r="W91" s="81">
        <v>1.0295926227285057</v>
      </c>
      <c r="X91" s="81">
        <v>1.0535367507458637</v>
      </c>
      <c r="Y91" s="81">
        <v>1.0927923786276106</v>
      </c>
      <c r="Z91" s="81">
        <v>1.111771494439924</v>
      </c>
      <c r="AA91" s="81">
        <v>1.1882450501762951</v>
      </c>
      <c r="AB91" s="81">
        <v>1.2081971792785462</v>
      </c>
      <c r="AC91" s="81">
        <v>1.2416577163005154</v>
      </c>
      <c r="AD91" s="81">
        <v>1.2554046650393273</v>
      </c>
    </row>
    <row r="92" spans="2:30" x14ac:dyDescent="0.2">
      <c r="C92" s="36" t="s">
        <v>35</v>
      </c>
      <c r="D92" s="81">
        <v>1</v>
      </c>
      <c r="E92" s="81">
        <v>0.97625415349704192</v>
      </c>
      <c r="F92" s="81">
        <v>0.99741624118648198</v>
      </c>
      <c r="G92" s="81">
        <v>0.9782277332036633</v>
      </c>
      <c r="H92" s="81">
        <v>0.96380687251803232</v>
      </c>
      <c r="I92" s="81">
        <v>0.88197852338114924</v>
      </c>
      <c r="J92" s="81">
        <v>0.8232962962962963</v>
      </c>
      <c r="K92" s="81">
        <v>0.79469559931923173</v>
      </c>
      <c r="L92" s="81">
        <v>0.75552248966690982</v>
      </c>
      <c r="M92" s="81">
        <v>0.76083961423129909</v>
      </c>
      <c r="N92" s="81">
        <v>0.71942620957938241</v>
      </c>
      <c r="O92" s="81">
        <v>0.66083150984682715</v>
      </c>
      <c r="P92" s="81">
        <v>0.67469000729394601</v>
      </c>
      <c r="Q92" s="81">
        <v>0.66269551827538697</v>
      </c>
      <c r="R92" s="81">
        <v>0.65710349298970738</v>
      </c>
      <c r="S92" s="81">
        <v>0.66708290785314861</v>
      </c>
      <c r="T92" s="81">
        <v>0.65347199935164924</v>
      </c>
      <c r="U92" s="81">
        <v>0.67570386579139319</v>
      </c>
      <c r="V92" s="81">
        <v>0.60000818542831669</v>
      </c>
      <c r="W92" s="81">
        <v>0.57236631817813433</v>
      </c>
      <c r="X92" s="81">
        <v>0.5561962881919118</v>
      </c>
      <c r="Y92" s="81">
        <v>0.54297973903882002</v>
      </c>
      <c r="Z92" s="81">
        <v>0.50134565199773085</v>
      </c>
      <c r="AA92" s="81">
        <v>0.49229054218332113</v>
      </c>
      <c r="AB92" s="81">
        <v>0.48162330820974147</v>
      </c>
      <c r="AC92" s="81">
        <v>0.47951584407164277</v>
      </c>
      <c r="AD92" s="81">
        <v>0.48889691222951615</v>
      </c>
    </row>
    <row r="93" spans="2:30" x14ac:dyDescent="0.2">
      <c r="C93" s="36" t="s">
        <v>29</v>
      </c>
      <c r="D93" s="81">
        <v>1</v>
      </c>
      <c r="E93" s="81">
        <v>0.97627643115007734</v>
      </c>
      <c r="F93" s="81">
        <v>0.97893708096957199</v>
      </c>
      <c r="G93" s="81">
        <v>0.97493656523981431</v>
      </c>
      <c r="H93" s="81">
        <v>0.9939020113460546</v>
      </c>
      <c r="I93" s="81">
        <v>0.97568746776689008</v>
      </c>
      <c r="J93" s="81">
        <v>0.97137751418256835</v>
      </c>
      <c r="K93" s="81">
        <v>1.0249669932955132</v>
      </c>
      <c r="L93" s="81">
        <v>1.0687699845281071</v>
      </c>
      <c r="M93" s="81">
        <v>1.0489943269726663</v>
      </c>
      <c r="N93" s="81">
        <v>1.073233625580196</v>
      </c>
      <c r="O93" s="81">
        <v>1.0773594636410522</v>
      </c>
      <c r="P93" s="81">
        <v>1.113460546673543</v>
      </c>
      <c r="Q93" s="81">
        <v>1.1103661681279009</v>
      </c>
      <c r="R93" s="81">
        <v>1.0593089221248067</v>
      </c>
      <c r="S93" s="81">
        <v>1.0611954615781329</v>
      </c>
      <c r="T93" s="81">
        <v>1.0527906137184115</v>
      </c>
      <c r="U93" s="81">
        <v>1.1114038164002065</v>
      </c>
      <c r="V93" s="81">
        <v>1.1160969571944301</v>
      </c>
      <c r="W93" s="81">
        <v>1.0638029912325941</v>
      </c>
      <c r="X93" s="81">
        <v>1.1093094378545643</v>
      </c>
      <c r="Y93" s="81">
        <v>1.1477751418256834</v>
      </c>
      <c r="Z93" s="81">
        <v>1.1885404847859722</v>
      </c>
      <c r="AA93" s="81">
        <v>1.1396116554925217</v>
      </c>
      <c r="AB93" s="81">
        <v>1.2835250128932441</v>
      </c>
      <c r="AC93" s="81">
        <v>1.3757292418772564</v>
      </c>
      <c r="AD93" s="81">
        <v>1.4592712738525013</v>
      </c>
    </row>
    <row r="94" spans="2:30" x14ac:dyDescent="0.2">
      <c r="B94" s="36" t="s">
        <v>132</v>
      </c>
      <c r="D94" s="81">
        <v>1</v>
      </c>
      <c r="E94" s="81">
        <v>0.98480152661424569</v>
      </c>
      <c r="F94" s="81">
        <v>0.98975436127163718</v>
      </c>
      <c r="G94" s="81">
        <v>0.98450851953606067</v>
      </c>
      <c r="H94" s="81">
        <v>0.97073413633964467</v>
      </c>
      <c r="I94" s="81">
        <v>0.91911070389367866</v>
      </c>
      <c r="J94" s="81">
        <v>0.88645862848326573</v>
      </c>
      <c r="K94" s="81">
        <v>0.89046522757108615</v>
      </c>
      <c r="L94" s="81">
        <v>0.90354721541772109</v>
      </c>
      <c r="M94" s="81">
        <v>0.90091353246085348</v>
      </c>
      <c r="N94" s="81">
        <v>0.89727022966882752</v>
      </c>
      <c r="O94" s="81">
        <v>0.89123414852007743</v>
      </c>
      <c r="P94" s="81">
        <v>0.92981093261513892</v>
      </c>
      <c r="Q94" s="81">
        <v>0.91120735156789234</v>
      </c>
      <c r="R94" s="81">
        <v>0.89432797845416778</v>
      </c>
      <c r="S94" s="81">
        <v>0.90574378594919414</v>
      </c>
      <c r="T94" s="81">
        <v>0.89009234662805026</v>
      </c>
      <c r="U94" s="81">
        <v>0.92231484794759711</v>
      </c>
      <c r="V94" s="81">
        <v>0.91290528766122159</v>
      </c>
      <c r="W94" s="81">
        <v>0.90062591184073404</v>
      </c>
      <c r="X94" s="81">
        <v>0.92226727117703589</v>
      </c>
      <c r="Y94" s="81">
        <v>0.91999804030369869</v>
      </c>
      <c r="Z94" s="81">
        <v>0.90362403334731811</v>
      </c>
      <c r="AA94" s="81">
        <v>0.91817975612066749</v>
      </c>
      <c r="AB94" s="81">
        <v>0.90206130547172125</v>
      </c>
      <c r="AC94" s="81">
        <v>0.90030400736239502</v>
      </c>
      <c r="AD94" s="81">
        <v>0.91762654793000309</v>
      </c>
    </row>
    <row r="95" spans="2:30" x14ac:dyDescent="0.2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U95"/>
      <c r="V95"/>
      <c r="W95"/>
      <c r="X95"/>
      <c r="Y95"/>
      <c r="Z95"/>
      <c r="AA95"/>
      <c r="AB95"/>
      <c r="AC95"/>
    </row>
    <row r="96" spans="2:30" x14ac:dyDescent="0.2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U96"/>
      <c r="V96"/>
      <c r="W96"/>
      <c r="X96"/>
      <c r="Y96"/>
      <c r="Z96"/>
      <c r="AA96"/>
      <c r="AB96"/>
      <c r="AC96"/>
    </row>
    <row r="97" spans="2:30" x14ac:dyDescent="0.2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U97"/>
      <c r="V97"/>
      <c r="W97"/>
      <c r="X97"/>
      <c r="Y97"/>
      <c r="Z97"/>
      <c r="AA97"/>
      <c r="AB97"/>
      <c r="AC97"/>
    </row>
    <row r="98" spans="2:30" x14ac:dyDescent="0.2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U98"/>
      <c r="V98"/>
      <c r="W98"/>
      <c r="X98"/>
      <c r="Y98"/>
      <c r="Z98"/>
      <c r="AA98"/>
      <c r="AB98"/>
      <c r="AC98"/>
    </row>
    <row r="99" spans="2:30" x14ac:dyDescent="0.2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U99"/>
      <c r="V99"/>
      <c r="W99"/>
      <c r="X99"/>
      <c r="Y99"/>
      <c r="Z99"/>
      <c r="AA99"/>
      <c r="AB99"/>
      <c r="AC99"/>
    </row>
    <row r="100" spans="2:30" x14ac:dyDescent="0.2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U100"/>
      <c r="V100"/>
      <c r="W100"/>
      <c r="X100"/>
      <c r="Y100"/>
      <c r="Z100"/>
      <c r="AA100"/>
      <c r="AB100"/>
      <c r="AC100"/>
    </row>
    <row r="103" spans="2:30" x14ac:dyDescent="0.2">
      <c r="B103"/>
      <c r="C103"/>
      <c r="F103" s="36" t="s">
        <v>130</v>
      </c>
      <c r="G103" s="36"/>
      <c r="H103" s="36"/>
      <c r="I103" s="36"/>
      <c r="J103" s="36"/>
      <c r="K103" s="36"/>
      <c r="L103" s="36"/>
      <c r="M103" s="36"/>
      <c r="N103" s="36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2:30" x14ac:dyDescent="0.2">
      <c r="G104" s="36"/>
      <c r="H104" s="36"/>
      <c r="I104" s="36"/>
      <c r="J104" s="36"/>
      <c r="K104" s="36"/>
      <c r="L104" s="36"/>
      <c r="M104" s="36"/>
      <c r="N104" s="36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2:30" x14ac:dyDescent="0.2">
      <c r="B105" s="75" t="s">
        <v>110</v>
      </c>
      <c r="D105" s="75" t="s">
        <v>64</v>
      </c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</row>
    <row r="106" spans="2:30" x14ac:dyDescent="0.2">
      <c r="B106" s="75" t="s">
        <v>82</v>
      </c>
      <c r="C106" s="75" t="s">
        <v>85</v>
      </c>
      <c r="D106" s="36">
        <v>1995</v>
      </c>
      <c r="E106" s="36">
        <v>1996</v>
      </c>
      <c r="F106" s="36">
        <v>1997</v>
      </c>
      <c r="G106" s="36">
        <v>1998</v>
      </c>
      <c r="H106" s="36">
        <v>1999</v>
      </c>
      <c r="I106" s="36">
        <v>2000</v>
      </c>
      <c r="J106" s="36">
        <v>2001</v>
      </c>
      <c r="K106" s="36">
        <v>2002</v>
      </c>
      <c r="L106" s="36">
        <v>2003</v>
      </c>
      <c r="M106" s="36">
        <v>2004</v>
      </c>
      <c r="N106" s="36">
        <v>2005</v>
      </c>
      <c r="O106" s="36">
        <v>2006</v>
      </c>
      <c r="P106" s="36">
        <v>2007</v>
      </c>
      <c r="Q106" s="36">
        <v>2008</v>
      </c>
      <c r="R106" s="36">
        <v>2009</v>
      </c>
      <c r="S106" s="36">
        <v>2010</v>
      </c>
      <c r="T106" s="36">
        <v>2011</v>
      </c>
      <c r="U106" s="36">
        <v>2012</v>
      </c>
      <c r="V106" s="36">
        <v>2013</v>
      </c>
      <c r="W106" s="36">
        <v>2014</v>
      </c>
      <c r="X106" s="36">
        <v>2015</v>
      </c>
      <c r="Y106" s="36">
        <v>2016</v>
      </c>
      <c r="Z106" s="36">
        <v>2017</v>
      </c>
      <c r="AA106" s="36">
        <v>2018</v>
      </c>
      <c r="AB106" s="36">
        <v>2019</v>
      </c>
      <c r="AC106" s="36">
        <v>2020</v>
      </c>
      <c r="AD106" s="36">
        <v>2021</v>
      </c>
    </row>
    <row r="107" spans="2:30" x14ac:dyDescent="0.2">
      <c r="B107" s="36" t="s">
        <v>106</v>
      </c>
      <c r="C107" s="36" t="s">
        <v>61</v>
      </c>
      <c r="D107" s="81">
        <v>1</v>
      </c>
      <c r="E107" s="81">
        <v>0.99455304960678981</v>
      </c>
      <c r="F107" s="81">
        <v>1.010131161091975</v>
      </c>
      <c r="G107" s="81">
        <v>1.0249863696218442</v>
      </c>
      <c r="H107" s="81">
        <v>1.0765860533571248</v>
      </c>
      <c r="I107" s="81">
        <v>1.0401885972001259</v>
      </c>
      <c r="J107" s="81">
        <v>1.1339369183616064</v>
      </c>
      <c r="K107" s="81">
        <v>1.2020618363173747</v>
      </c>
      <c r="L107" s="81">
        <v>1.3339577213293841</v>
      </c>
      <c r="M107" s="81">
        <v>1.4046527331327603</v>
      </c>
      <c r="N107" s="81">
        <v>1.4734186630493915</v>
      </c>
      <c r="O107" s="81">
        <v>1.5895615160488072</v>
      </c>
      <c r="P107" s="81">
        <v>1.8548719607191346</v>
      </c>
      <c r="Q107" s="81">
        <v>1.9293981954515271</v>
      </c>
      <c r="R107" s="81">
        <v>2.0119714639296999</v>
      </c>
      <c r="S107" s="81">
        <v>2.2777243931450726</v>
      </c>
      <c r="T107" s="81">
        <v>2.2303910891816083</v>
      </c>
      <c r="U107" s="81">
        <v>2.5160207646180699</v>
      </c>
      <c r="V107" s="81">
        <v>2.7249663388962295</v>
      </c>
      <c r="W107" s="81">
        <v>2.8122828160173001</v>
      </c>
      <c r="X107" s="81">
        <v>3.1475438551515529</v>
      </c>
      <c r="Y107" s="81">
        <v>3.3650008459512399</v>
      </c>
      <c r="Z107" s="81">
        <v>3.3957918564182212</v>
      </c>
      <c r="AA107" s="81">
        <v>3.4456113193184414</v>
      </c>
      <c r="AB107" s="81">
        <v>3.4889633574166257</v>
      </c>
      <c r="AC107" s="81">
        <v>3.8305149761859303</v>
      </c>
      <c r="AD107" s="81">
        <v>4.1844505213716632</v>
      </c>
    </row>
    <row r="108" spans="2:30" x14ac:dyDescent="0.2">
      <c r="C108" s="36" t="s">
        <v>9</v>
      </c>
      <c r="D108" s="81">
        <v>1</v>
      </c>
      <c r="E108" s="81">
        <v>0.94331144141030088</v>
      </c>
      <c r="F108" s="81">
        <v>0.94978983753888713</v>
      </c>
      <c r="G108" s="81">
        <v>1.0274496050179998</v>
      </c>
      <c r="H108" s="81">
        <v>1.0872258013284628</v>
      </c>
      <c r="I108" s="81">
        <v>1.0302281877147681</v>
      </c>
      <c r="J108" s="81">
        <v>1.1002782924300036</v>
      </c>
      <c r="K108" s="81">
        <v>1.2091478837145548</v>
      </c>
      <c r="L108" s="81">
        <v>1.238601630570819</v>
      </c>
      <c r="M108" s="81">
        <v>1.3148856846575478</v>
      </c>
      <c r="N108" s="81">
        <v>1.3472668016394254</v>
      </c>
      <c r="O108" s="81">
        <v>1.3564286720180256</v>
      </c>
      <c r="P108" s="81">
        <v>1.6120664823136306</v>
      </c>
      <c r="Q108" s="81">
        <v>1.7409639459565069</v>
      </c>
      <c r="R108" s="81">
        <v>1.8282060145178018</v>
      </c>
      <c r="S108" s="81">
        <v>2.1945223315807669</v>
      </c>
      <c r="T108" s="81">
        <v>2.2980742827514695</v>
      </c>
      <c r="U108" s="81">
        <v>2.8759656574693486</v>
      </c>
      <c r="V108" s="81">
        <v>2.6583932096631719</v>
      </c>
      <c r="W108" s="81">
        <v>3.1517723600069139</v>
      </c>
      <c r="X108" s="81">
        <v>3.358386579675078</v>
      </c>
      <c r="Y108" s="81">
        <v>3.4513686916695474</v>
      </c>
      <c r="Z108" s="81">
        <v>3.27835054441756</v>
      </c>
      <c r="AA108" s="81">
        <v>3.7899050417263345</v>
      </c>
      <c r="AB108" s="81">
        <v>3.9193501289584942</v>
      </c>
      <c r="AC108" s="81">
        <v>3.8374787417905294</v>
      </c>
      <c r="AD108" s="81">
        <v>3.7064997777887516</v>
      </c>
    </row>
    <row r="109" spans="2:30" x14ac:dyDescent="0.2">
      <c r="C109" s="36" t="s">
        <v>6</v>
      </c>
      <c r="D109" s="81">
        <v>1</v>
      </c>
      <c r="E109" s="81">
        <v>1.0002519056453307</v>
      </c>
      <c r="F109" s="81">
        <v>1.0003669893458029</v>
      </c>
      <c r="G109" s="81">
        <v>1.0230551506955481</v>
      </c>
      <c r="H109" s="81">
        <v>1.0760700009120183</v>
      </c>
      <c r="I109" s="81">
        <v>1.0356844483631267</v>
      </c>
      <c r="J109" s="81">
        <v>1.0980917345006778</v>
      </c>
      <c r="K109" s="81">
        <v>1.1747444349151299</v>
      </c>
      <c r="L109" s="81">
        <v>1.2622926028938404</v>
      </c>
      <c r="M109" s="81">
        <v>1.3088705063341319</v>
      </c>
      <c r="N109" s="81">
        <v>1.3518636743112509</v>
      </c>
      <c r="O109" s="81">
        <v>1.4374523095472349</v>
      </c>
      <c r="P109" s="81">
        <v>1.6451251063046968</v>
      </c>
      <c r="Q109" s="81">
        <v>1.7451908726184961</v>
      </c>
      <c r="R109" s="81">
        <v>1.8850581937828415</v>
      </c>
      <c r="S109" s="81">
        <v>2.0075063142426499</v>
      </c>
      <c r="T109" s="81">
        <v>2.1033093743615114</v>
      </c>
      <c r="U109" s="81">
        <v>2.1645433408330166</v>
      </c>
      <c r="V109" s="81">
        <v>2.4009457550930069</v>
      </c>
      <c r="W109" s="81">
        <v>2.478618036915694</v>
      </c>
      <c r="X109" s="81">
        <v>2.5968840890773635</v>
      </c>
      <c r="Y109" s="81">
        <v>2.6548563511657357</v>
      </c>
      <c r="Z109" s="81">
        <v>2.5440420965536124</v>
      </c>
      <c r="AA109" s="81">
        <v>2.951872408640321</v>
      </c>
      <c r="AB109" s="81">
        <v>3.0657719745116698</v>
      </c>
      <c r="AC109" s="81">
        <v>3.3986695555664688</v>
      </c>
      <c r="AD109" s="81">
        <v>3.5396618522748291</v>
      </c>
    </row>
    <row r="110" spans="2:30" x14ac:dyDescent="0.2">
      <c r="C110" s="36" t="s">
        <v>7</v>
      </c>
      <c r="D110" s="81">
        <v>1</v>
      </c>
      <c r="E110" s="81">
        <v>0.98305472540891414</v>
      </c>
      <c r="F110" s="81">
        <v>0.97027650578380531</v>
      </c>
      <c r="G110" s="81">
        <v>1.0231312055115438</v>
      </c>
      <c r="H110" s="81">
        <v>1.0887661600094261</v>
      </c>
      <c r="I110" s="81">
        <v>1.058289116352219</v>
      </c>
      <c r="J110" s="81">
        <v>1.1510585176180499</v>
      </c>
      <c r="K110" s="81">
        <v>1.2251499215995505</v>
      </c>
      <c r="L110" s="81">
        <v>1.2937295233727892</v>
      </c>
      <c r="M110" s="81">
        <v>1.419649429230865</v>
      </c>
      <c r="N110" s="81">
        <v>1.5532980964866134</v>
      </c>
      <c r="O110" s="81">
        <v>1.6990132465805128</v>
      </c>
      <c r="P110" s="81">
        <v>1.9125104402256028</v>
      </c>
      <c r="Q110" s="81">
        <v>2.04976062761894</v>
      </c>
      <c r="R110" s="81">
        <v>2.2968988623967586</v>
      </c>
      <c r="S110" s="81">
        <v>2.7624856553507744</v>
      </c>
      <c r="T110" s="81">
        <v>2.7563314607861797</v>
      </c>
      <c r="U110" s="81">
        <v>2.9690122527952969</v>
      </c>
      <c r="V110" s="81">
        <v>3.1397500490946939</v>
      </c>
      <c r="W110" s="81">
        <v>3.2537910359065783</v>
      </c>
      <c r="X110" s="81">
        <v>3.3582922382569764</v>
      </c>
      <c r="Y110" s="81">
        <v>3.4649798601069013</v>
      </c>
      <c r="Z110" s="81">
        <v>3.5998415144731157</v>
      </c>
      <c r="AA110" s="81">
        <v>3.7594315465398691</v>
      </c>
      <c r="AB110" s="81">
        <v>4.0072616918754997</v>
      </c>
      <c r="AC110" s="81">
        <v>4.5068258471433822</v>
      </c>
      <c r="AD110" s="81">
        <v>4.8517639549563194</v>
      </c>
    </row>
    <row r="111" spans="2:30" x14ac:dyDescent="0.2">
      <c r="B111" s="36" t="s">
        <v>101</v>
      </c>
      <c r="C111" s="36" t="s">
        <v>59</v>
      </c>
      <c r="D111" s="81">
        <v>1</v>
      </c>
      <c r="E111" s="81">
        <v>0.98664872542423565</v>
      </c>
      <c r="F111" s="81">
        <v>0.99831344546609868</v>
      </c>
      <c r="G111" s="81">
        <v>1.0119866996336995</v>
      </c>
      <c r="H111" s="81">
        <v>1.0309590380633857</v>
      </c>
      <c r="I111" s="81">
        <v>1.0443080063753039</v>
      </c>
      <c r="J111" s="81">
        <v>1.0923603909586348</v>
      </c>
      <c r="K111" s="81">
        <v>1.1563609609173435</v>
      </c>
      <c r="L111" s="81">
        <v>1.218038537755822</v>
      </c>
      <c r="M111" s="81">
        <v>1.2372861212861213</v>
      </c>
      <c r="N111" s="81">
        <v>1.2908686653152672</v>
      </c>
      <c r="O111" s="81">
        <v>1.3526692083426777</v>
      </c>
      <c r="P111" s="81">
        <v>1.5351973244147157</v>
      </c>
      <c r="Q111" s="81">
        <v>1.5889934065934066</v>
      </c>
      <c r="R111" s="81">
        <v>1.6973722862503351</v>
      </c>
      <c r="S111" s="81">
        <v>1.8578470445344126</v>
      </c>
      <c r="T111" s="81">
        <v>1.8672469450549447</v>
      </c>
      <c r="U111" s="81">
        <v>1.9955972058212057</v>
      </c>
      <c r="V111" s="81">
        <v>2.0734191145996861</v>
      </c>
      <c r="W111" s="81">
        <v>2.1627203381234152</v>
      </c>
      <c r="X111" s="81">
        <v>2.4899008996336995</v>
      </c>
      <c r="Y111" s="81">
        <v>2.5467334899583176</v>
      </c>
      <c r="Z111" s="81">
        <v>2.4825064451480721</v>
      </c>
      <c r="AA111" s="81">
        <v>2.646887995204795</v>
      </c>
      <c r="AB111" s="81">
        <v>2.7026994708994709</v>
      </c>
      <c r="AC111" s="81">
        <v>2.8367508641758241</v>
      </c>
      <c r="AD111" s="81">
        <v>3.1931726849816853</v>
      </c>
    </row>
    <row r="112" spans="2:30" x14ac:dyDescent="0.2">
      <c r="C112" s="36" t="s">
        <v>39</v>
      </c>
      <c r="D112" s="81">
        <v>1</v>
      </c>
      <c r="E112" s="81">
        <v>1.0041501182560577</v>
      </c>
      <c r="F112" s="81">
        <v>1.0218749007614256</v>
      </c>
      <c r="G112" s="81">
        <v>1.0457163232011324</v>
      </c>
      <c r="H112" s="81">
        <v>1.0769640899943294</v>
      </c>
      <c r="I112" s="81">
        <v>1.0616949752519942</v>
      </c>
      <c r="J112" s="81">
        <v>1.1250842408092097</v>
      </c>
      <c r="K112" s="81">
        <v>1.2380517059936476</v>
      </c>
      <c r="L112" s="81">
        <v>1.299991075014503</v>
      </c>
      <c r="M112" s="81">
        <v>1.3524913527334665</v>
      </c>
      <c r="N112" s="81">
        <v>1.4368173702279532</v>
      </c>
      <c r="O112" s="81">
        <v>1.5438247517638204</v>
      </c>
      <c r="P112" s="81">
        <v>1.7722602813673654</v>
      </c>
      <c r="Q112" s="81">
        <v>1.8929527458695961</v>
      </c>
      <c r="R112" s="81">
        <v>2.1052057457073299</v>
      </c>
      <c r="S112" s="81">
        <v>2.2870372300475519</v>
      </c>
      <c r="T112" s="81">
        <v>2.3456526891477134</v>
      </c>
      <c r="U112" s="81">
        <v>2.5792613489030107</v>
      </c>
      <c r="V112" s="81">
        <v>2.6071875261157249</v>
      </c>
      <c r="W112" s="81">
        <v>2.7358814081927116</v>
      </c>
      <c r="X112" s="81">
        <v>2.9595550296663755</v>
      </c>
      <c r="Y112" s="81">
        <v>3.0479135324122488</v>
      </c>
      <c r="Z112" s="81">
        <v>3.0988391602290606</v>
      </c>
      <c r="AA112" s="81">
        <v>3.1887823762623464</v>
      </c>
      <c r="AB112" s="81">
        <v>3.3728199979175035</v>
      </c>
      <c r="AC112" s="81">
        <v>3.4782225946475429</v>
      </c>
      <c r="AD112" s="81">
        <v>3.7712304736583744</v>
      </c>
    </row>
    <row r="113" spans="2:30" x14ac:dyDescent="0.2">
      <c r="C113" s="36" t="s">
        <v>43</v>
      </c>
      <c r="D113" s="81">
        <v>1</v>
      </c>
      <c r="E113" s="81">
        <v>0.99169139465875367</v>
      </c>
      <c r="F113" s="81">
        <v>1.020639287833828</v>
      </c>
      <c r="G113" s="81">
        <v>1.0321298527310692</v>
      </c>
      <c r="H113" s="81">
        <v>1.0249386771679745</v>
      </c>
      <c r="I113" s="81">
        <v>0.99947147528133917</v>
      </c>
      <c r="J113" s="81">
        <v>1.0225028139965331</v>
      </c>
      <c r="K113" s="81">
        <v>1.1318823158027651</v>
      </c>
      <c r="L113" s="81">
        <v>1.2005814164193866</v>
      </c>
      <c r="M113" s="81">
        <v>1.2313366917397004</v>
      </c>
      <c r="N113" s="81">
        <v>1.2666610145541894</v>
      </c>
      <c r="O113" s="81">
        <v>1.3743802784752339</v>
      </c>
      <c r="P113" s="81">
        <v>1.505256577645895</v>
      </c>
      <c r="Q113" s="81">
        <v>1.4973093158356667</v>
      </c>
      <c r="R113" s="81">
        <v>1.6040769714953691</v>
      </c>
      <c r="S113" s="81">
        <v>1.7105884272997032</v>
      </c>
      <c r="T113" s="81">
        <v>1.7497487863015033</v>
      </c>
      <c r="U113" s="81">
        <v>1.8513888269040555</v>
      </c>
      <c r="V113" s="81">
        <v>1.8414187979681131</v>
      </c>
      <c r="W113" s="81">
        <v>1.9279834074239965</v>
      </c>
      <c r="X113" s="81">
        <v>2.180476268545994</v>
      </c>
      <c r="Y113" s="81">
        <v>2.1712120771513352</v>
      </c>
      <c r="Z113" s="81">
        <v>2.1753914312772267</v>
      </c>
      <c r="AA113" s="81">
        <v>2.2950759308476325</v>
      </c>
      <c r="AB113" s="81">
        <v>2.6056473272056158</v>
      </c>
      <c r="AC113" s="81">
        <v>2.6618800182606712</v>
      </c>
      <c r="AD113" s="81">
        <v>2.7654731657035767</v>
      </c>
    </row>
    <row r="114" spans="2:30" x14ac:dyDescent="0.2">
      <c r="C114" s="36" t="s">
        <v>30</v>
      </c>
      <c r="D114" s="81">
        <v>1</v>
      </c>
      <c r="E114" s="81">
        <v>0.99263768512022499</v>
      </c>
      <c r="F114" s="81">
        <v>1.0059170337268042</v>
      </c>
      <c r="G114" s="81">
        <v>1.0297188384423768</v>
      </c>
      <c r="H114" s="81">
        <v>1.0420810356557393</v>
      </c>
      <c r="I114" s="81">
        <v>1.033791904891844</v>
      </c>
      <c r="J114" s="81">
        <v>1.0815759506061624</v>
      </c>
      <c r="K114" s="81">
        <v>1.1849232923427628</v>
      </c>
      <c r="L114" s="81">
        <v>1.299809722800779</v>
      </c>
      <c r="M114" s="81">
        <v>1.343638481861861</v>
      </c>
      <c r="N114" s="81">
        <v>1.4081423588001831</v>
      </c>
      <c r="O114" s="81">
        <v>1.4918770852083409</v>
      </c>
      <c r="P114" s="81">
        <v>1.7599648715261056</v>
      </c>
      <c r="Q114" s="81">
        <v>1.8015571528616852</v>
      </c>
      <c r="R114" s="81">
        <v>1.964137004316967</v>
      </c>
      <c r="S114" s="81">
        <v>2.0859425453721325</v>
      </c>
      <c r="T114" s="81">
        <v>2.0379611408696503</v>
      </c>
      <c r="U114" s="81">
        <v>2.2479144288070452</v>
      </c>
      <c r="V114" s="81">
        <v>2.2860274044590496</v>
      </c>
      <c r="W114" s="81">
        <v>2.3300374371545272</v>
      </c>
      <c r="X114" s="81">
        <v>2.6313624885533216</v>
      </c>
      <c r="Y114" s="81">
        <v>2.7211207079481858</v>
      </c>
      <c r="Z114" s="81">
        <v>2.6999402725530768</v>
      </c>
      <c r="AA114" s="81">
        <v>2.8041123162129238</v>
      </c>
      <c r="AB114" s="81">
        <v>2.8619697904070636</v>
      </c>
      <c r="AC114" s="81">
        <v>2.9138402834830073</v>
      </c>
      <c r="AD114" s="81">
        <v>3.2315201457245708</v>
      </c>
    </row>
    <row r="115" spans="2:30" x14ac:dyDescent="0.2">
      <c r="C115" s="36" t="s">
        <v>41</v>
      </c>
      <c r="D115" s="81">
        <v>1</v>
      </c>
      <c r="E115" s="81">
        <v>0.99610012080942312</v>
      </c>
      <c r="F115" s="81">
        <v>1.0314506244676911</v>
      </c>
      <c r="G115" s="81">
        <v>1.0313393302088276</v>
      </c>
      <c r="H115" s="81">
        <v>1.0434085197893557</v>
      </c>
      <c r="I115" s="81">
        <v>1.0030005539086033</v>
      </c>
      <c r="J115" s="81">
        <v>1.0730476961379745</v>
      </c>
      <c r="K115" s="81">
        <v>1.1719034732312101</v>
      </c>
      <c r="L115" s="81">
        <v>1.3030822559829922</v>
      </c>
      <c r="M115" s="81">
        <v>1.3837749435074274</v>
      </c>
      <c r="N115" s="81">
        <v>1.4101359698859128</v>
      </c>
      <c r="O115" s="81">
        <v>1.5194639317521028</v>
      </c>
      <c r="P115" s="81">
        <v>1.7329326012461739</v>
      </c>
      <c r="Q115" s="81">
        <v>1.8490950960355665</v>
      </c>
      <c r="R115" s="81">
        <v>1.804342667299478</v>
      </c>
      <c r="S115" s="81">
        <v>1.9824573402248025</v>
      </c>
      <c r="T115" s="81">
        <v>2.0548151810813771</v>
      </c>
      <c r="U115" s="81">
        <v>2.321376312292359</v>
      </c>
      <c r="V115" s="81">
        <v>2.3495811546545529</v>
      </c>
      <c r="W115" s="81">
        <v>2.3498368482608991</v>
      </c>
      <c r="X115" s="81">
        <v>2.6348788616698919</v>
      </c>
      <c r="Y115" s="81">
        <v>2.640907453178051</v>
      </c>
      <c r="Z115" s="81">
        <v>2.6615894080742764</v>
      </c>
      <c r="AA115" s="81">
        <v>2.8675003598465691</v>
      </c>
      <c r="AB115" s="81">
        <v>2.851212624584718</v>
      </c>
      <c r="AC115" s="81">
        <v>3.2030623714602124</v>
      </c>
      <c r="AD115" s="81">
        <v>3.2825283248958499</v>
      </c>
    </row>
    <row r="116" spans="2:30" x14ac:dyDescent="0.2">
      <c r="B116" s="36" t="s">
        <v>102</v>
      </c>
      <c r="C116" s="36" t="s">
        <v>55</v>
      </c>
      <c r="D116" s="81">
        <v>1</v>
      </c>
      <c r="E116" s="81">
        <v>1.0042389872257544</v>
      </c>
      <c r="F116" s="81">
        <v>1.0084127713811077</v>
      </c>
      <c r="G116" s="81">
        <v>1.0495449305306024</v>
      </c>
      <c r="H116" s="81">
        <v>1.0288713511930903</v>
      </c>
      <c r="I116" s="81">
        <v>1.0494780812073301</v>
      </c>
      <c r="J116" s="81">
        <v>1.1026400269931553</v>
      </c>
      <c r="K116" s="81">
        <v>1.136874919766224</v>
      </c>
      <c r="L116" s="81">
        <v>1.1245557098600576</v>
      </c>
      <c r="M116" s="81">
        <v>1.1535479013739882</v>
      </c>
      <c r="N116" s="81">
        <v>1.2229907773386033</v>
      </c>
      <c r="O116" s="81">
        <v>1.4313874531265836</v>
      </c>
      <c r="P116" s="81">
        <v>1.518535153910648</v>
      </c>
      <c r="Q116" s="81">
        <v>1.5839400873725815</v>
      </c>
      <c r="R116" s="81">
        <v>1.9099555335968377</v>
      </c>
      <c r="S116" s="81">
        <v>2.3592686335403723</v>
      </c>
      <c r="T116" s="81">
        <v>2.2150664470794905</v>
      </c>
      <c r="U116" s="81">
        <v>2.5730697581404103</v>
      </c>
      <c r="V116" s="81">
        <v>2.8684474637681157</v>
      </c>
      <c r="W116" s="81">
        <v>3.1889899688585457</v>
      </c>
      <c r="X116" s="81">
        <v>2.9990844113067432</v>
      </c>
      <c r="Y116" s="81">
        <v>3.3632401185770751</v>
      </c>
      <c r="Z116" s="81">
        <v>3.7259110671936755</v>
      </c>
      <c r="AA116" s="81">
        <v>3.7090426959815543</v>
      </c>
      <c r="AB116" s="81">
        <v>3.6441719367588927</v>
      </c>
      <c r="AC116" s="81">
        <v>3.7062215791454922</v>
      </c>
      <c r="AD116" s="81">
        <v>4.7027865612648219</v>
      </c>
    </row>
    <row r="117" spans="2:30" x14ac:dyDescent="0.2">
      <c r="C117" s="36" t="s">
        <v>49</v>
      </c>
      <c r="D117" s="81">
        <v>1</v>
      </c>
      <c r="E117" s="81">
        <v>0.98037873602555325</v>
      </c>
      <c r="F117" s="81">
        <v>0.99697513118868364</v>
      </c>
      <c r="G117" s="81">
        <v>1.0014287018024184</v>
      </c>
      <c r="H117" s="81">
        <v>1.0252787167201951</v>
      </c>
      <c r="I117" s="81">
        <v>0.98214678816997925</v>
      </c>
      <c r="J117" s="81">
        <v>1.0521550089562672</v>
      </c>
      <c r="K117" s="81">
        <v>1.1329760090864902</v>
      </c>
      <c r="L117" s="81">
        <v>1.1541856884189883</v>
      </c>
      <c r="M117" s="81">
        <v>1.2010622436581082</v>
      </c>
      <c r="N117" s="81">
        <v>1.3870050748900853</v>
      </c>
      <c r="O117" s="81">
        <v>1.4928338829776202</v>
      </c>
      <c r="P117" s="81">
        <v>1.6243820822876267</v>
      </c>
      <c r="Q117" s="81">
        <v>1.6056941765360657</v>
      </c>
      <c r="R117" s="81">
        <v>1.7116277700499734</v>
      </c>
      <c r="S117" s="81">
        <v>1.889954306214449</v>
      </c>
      <c r="T117" s="81">
        <v>1.7984449007529091</v>
      </c>
      <c r="U117" s="81">
        <v>2.3890476228084032</v>
      </c>
      <c r="V117" s="81">
        <v>2.8265683520320608</v>
      </c>
      <c r="W117" s="81">
        <v>3.0783350444900757</v>
      </c>
      <c r="X117" s="81">
        <v>3.5075921172712756</v>
      </c>
      <c r="Y117" s="81">
        <v>3.7249015894744848</v>
      </c>
      <c r="Z117" s="81">
        <v>3.9529339157976677</v>
      </c>
      <c r="AA117" s="81">
        <v>4.1103761592248125</v>
      </c>
      <c r="AB117" s="81">
        <v>4.1532407832400589</v>
      </c>
      <c r="AC117" s="81">
        <v>4.2321038101756789</v>
      </c>
      <c r="AD117" s="81">
        <v>4.4459809424111887</v>
      </c>
    </row>
    <row r="118" spans="2:30" x14ac:dyDescent="0.2">
      <c r="C118" s="36" t="s">
        <v>51</v>
      </c>
      <c r="D118" s="81">
        <v>1</v>
      </c>
      <c r="E118" s="81">
        <v>0.96265204728456399</v>
      </c>
      <c r="F118" s="81">
        <v>0.98699383244817529</v>
      </c>
      <c r="G118" s="81">
        <v>0.99274139350503487</v>
      </c>
      <c r="H118" s="81">
        <v>1.0208541215087164</v>
      </c>
      <c r="I118" s="81">
        <v>1.0496033342067339</v>
      </c>
      <c r="J118" s="81">
        <v>1.0660142116027069</v>
      </c>
      <c r="K118" s="81">
        <v>1.1040425618182856</v>
      </c>
      <c r="L118" s="81">
        <v>1.1839019187939011</v>
      </c>
      <c r="M118" s="81">
        <v>1.2422290404473033</v>
      </c>
      <c r="N118" s="81">
        <v>1.3242379515293683</v>
      </c>
      <c r="O118" s="81">
        <v>1.3693308743747628</v>
      </c>
      <c r="P118" s="81">
        <v>1.5396206882725387</v>
      </c>
      <c r="Q118" s="81">
        <v>1.6153184232248821</v>
      </c>
      <c r="R118" s="81">
        <v>1.6342697546923992</v>
      </c>
      <c r="S118" s="81">
        <v>1.7819293990815528</v>
      </c>
      <c r="T118" s="81">
        <v>1.8069394723316772</v>
      </c>
      <c r="U118" s="81">
        <v>1.8103018245674147</v>
      </c>
      <c r="V118" s="81">
        <v>1.8501497615032956</v>
      </c>
      <c r="W118" s="81">
        <v>1.9468014581310795</v>
      </c>
      <c r="X118" s="81">
        <v>2.1938515879304439</v>
      </c>
      <c r="Y118" s="81">
        <v>2.0590135948160317</v>
      </c>
      <c r="Z118" s="81">
        <v>1.9971073507042327</v>
      </c>
      <c r="AA118" s="81">
        <v>2.111148556621552</v>
      </c>
      <c r="AB118" s="81">
        <v>2.2563424133401857</v>
      </c>
      <c r="AC118" s="81">
        <v>2.4612192356641129</v>
      </c>
      <c r="AD118" s="81">
        <v>2.8784463622865628</v>
      </c>
    </row>
    <row r="119" spans="2:30" x14ac:dyDescent="0.2">
      <c r="C119" s="36" t="s">
        <v>57</v>
      </c>
      <c r="D119" s="81">
        <v>1</v>
      </c>
      <c r="E119" s="81">
        <v>1.0253590380727764</v>
      </c>
      <c r="F119" s="81">
        <v>1.0483079356890161</v>
      </c>
      <c r="G119" s="81">
        <v>1.0594037843053172</v>
      </c>
      <c r="H119" s="81">
        <v>1.0968102360715557</v>
      </c>
      <c r="I119" s="81">
        <v>1.0461571864594896</v>
      </c>
      <c r="J119" s="81">
        <v>1.1567243317610063</v>
      </c>
      <c r="K119" s="81">
        <v>1.2171429432890222</v>
      </c>
      <c r="L119" s="81">
        <v>1.422144958726415</v>
      </c>
      <c r="M119" s="81">
        <v>1.4593840711175616</v>
      </c>
      <c r="N119" s="81">
        <v>1.4283608490566038</v>
      </c>
      <c r="O119" s="81">
        <v>1.6319887624861267</v>
      </c>
      <c r="P119" s="81">
        <v>1.7746301457975986</v>
      </c>
      <c r="Q119" s="81">
        <v>1.797545025728988</v>
      </c>
      <c r="R119" s="81">
        <v>1.9883216676810713</v>
      </c>
      <c r="S119" s="81">
        <v>1.9588416007303713</v>
      </c>
      <c r="T119" s="81">
        <v>2.0587071344339622</v>
      </c>
      <c r="U119" s="81">
        <v>2.2695350113858166</v>
      </c>
      <c r="V119" s="81">
        <v>2.1535200471698115</v>
      </c>
      <c r="W119" s="81">
        <v>2.2687507580862531</v>
      </c>
      <c r="X119" s="81">
        <v>2.4215718886066768</v>
      </c>
      <c r="Y119" s="81">
        <v>2.321505813679245</v>
      </c>
      <c r="Z119" s="81">
        <v>2.2892606003896638</v>
      </c>
      <c r="AA119" s="81">
        <v>2.6243886034366577</v>
      </c>
      <c r="AB119" s="81">
        <v>2.4237401533018867</v>
      </c>
      <c r="AC119" s="81">
        <v>2.4383183962264154</v>
      </c>
      <c r="AD119" s="81">
        <v>2.3087305915880503</v>
      </c>
    </row>
    <row r="120" spans="2:30" x14ac:dyDescent="0.2">
      <c r="C120" s="36" t="s">
        <v>45</v>
      </c>
      <c r="D120" s="81">
        <v>1</v>
      </c>
      <c r="E120" s="81">
        <v>1.0617862371888724</v>
      </c>
      <c r="F120" s="81">
        <v>1.1241148383827007</v>
      </c>
      <c r="G120" s="81">
        <v>1.1312065475841873</v>
      </c>
      <c r="H120" s="81">
        <v>1.1695720292825766</v>
      </c>
      <c r="I120" s="81">
        <v>1.2281075158613957</v>
      </c>
      <c r="J120" s="81">
        <v>1.3200009110135025</v>
      </c>
      <c r="K120" s="81">
        <v>1.4163075855818168</v>
      </c>
      <c r="L120" s="81">
        <v>1.5069674057031304</v>
      </c>
      <c r="M120" s="81">
        <v>1.5217130307467055</v>
      </c>
      <c r="N120" s="81">
        <v>1.8422874860046505</v>
      </c>
      <c r="O120" s="81">
        <v>1.8185513736973558</v>
      </c>
      <c r="P120" s="81">
        <v>2.0716384074056577</v>
      </c>
      <c r="Q120" s="81">
        <v>2.1327161951542055</v>
      </c>
      <c r="R120" s="81">
        <v>2.2442689813846473</v>
      </c>
      <c r="S120" s="81">
        <v>2.5315568726207904</v>
      </c>
      <c r="T120" s="81">
        <v>2.1609951508052707</v>
      </c>
      <c r="U120" s="81">
        <v>2.2025253421605449</v>
      </c>
      <c r="V120" s="81">
        <v>2.2446230441148383</v>
      </c>
      <c r="W120" s="81">
        <v>2.290874837900021</v>
      </c>
      <c r="X120" s="81">
        <v>2.7488290922401171</v>
      </c>
      <c r="Y120" s="81">
        <v>3.0947548277722121</v>
      </c>
      <c r="Z120" s="81">
        <v>3.3710250366032208</v>
      </c>
      <c r="AA120" s="81">
        <v>3.5807422616484366</v>
      </c>
      <c r="AB120" s="81">
        <v>3.4869225389716645</v>
      </c>
      <c r="AC120" s="81">
        <v>3.6602077415812588</v>
      </c>
      <c r="AD120" s="81">
        <v>4.1731181664601866</v>
      </c>
    </row>
    <row r="121" spans="2:30" x14ac:dyDescent="0.2">
      <c r="C121" s="36" t="s">
        <v>86</v>
      </c>
      <c r="D121" s="81">
        <v>1</v>
      </c>
      <c r="E121" s="81">
        <v>0.98069963811821481</v>
      </c>
      <c r="F121" s="81">
        <v>1.1140051697397897</v>
      </c>
      <c r="G121" s="81">
        <v>1.0843984146131311</v>
      </c>
      <c r="H121" s="81">
        <v>1.178264656212304</v>
      </c>
      <c r="I121" s="81">
        <v>1.1556454828264875</v>
      </c>
      <c r="J121" s="81">
        <v>1.3092950542822679</v>
      </c>
      <c r="K121" s="81">
        <v>1.4960404565277907</v>
      </c>
      <c r="L121" s="81">
        <v>1.6790796139927626</v>
      </c>
      <c r="M121" s="81">
        <v>1.6887816646562124</v>
      </c>
      <c r="N121" s="81">
        <v>1.7358262967430642</v>
      </c>
      <c r="O121" s="81">
        <v>1.744270205066345</v>
      </c>
      <c r="P121" s="81">
        <v>1.6248492159227987</v>
      </c>
      <c r="Q121" s="81">
        <v>1.9310012062726178</v>
      </c>
      <c r="R121" s="81">
        <v>1.9382388419782872</v>
      </c>
      <c r="S121" s="81">
        <v>1.9851966224366708</v>
      </c>
      <c r="T121" s="81">
        <v>2.0735189384800967</v>
      </c>
      <c r="U121" s="81">
        <v>2.3257466827503017</v>
      </c>
      <c r="V121" s="81">
        <v>2.283274306393245</v>
      </c>
      <c r="W121" s="81">
        <v>2.5499638118214718</v>
      </c>
      <c r="X121" s="81">
        <v>2.6885822275834337</v>
      </c>
      <c r="Y121" s="81">
        <v>2.8905862484921592</v>
      </c>
      <c r="Z121" s="81">
        <v>3.2448039806996385</v>
      </c>
      <c r="AA121" s="81">
        <v>2.781047044632087</v>
      </c>
      <c r="AB121" s="81">
        <v>3.4210096501809413</v>
      </c>
      <c r="AC121" s="81">
        <v>3.529955971049457</v>
      </c>
      <c r="AD121" s="81">
        <v>3.7158166465621236</v>
      </c>
    </row>
    <row r="122" spans="2:30" x14ac:dyDescent="0.2">
      <c r="C122" s="36" t="s">
        <v>31</v>
      </c>
      <c r="D122" s="81">
        <v>1</v>
      </c>
      <c r="E122" s="81">
        <v>0.99794501235382116</v>
      </c>
      <c r="F122" s="81">
        <v>1.0176560684589417</v>
      </c>
      <c r="G122" s="81">
        <v>1.0289276604307933</v>
      </c>
      <c r="H122" s="81">
        <v>1.0241652358063638</v>
      </c>
      <c r="I122" s="81">
        <v>0.9856665527361318</v>
      </c>
      <c r="J122" s="81">
        <v>1.0473908061793888</v>
      </c>
      <c r="K122" s="81">
        <v>1.0703486560148099</v>
      </c>
      <c r="L122" s="81">
        <v>1.1752634616174791</v>
      </c>
      <c r="M122" s="81">
        <v>1.23859464788367</v>
      </c>
      <c r="N122" s="81">
        <v>1.288866404638674</v>
      </c>
      <c r="O122" s="81">
        <v>1.387705926552939</v>
      </c>
      <c r="P122" s="81">
        <v>1.6792029000691491</v>
      </c>
      <c r="Q122" s="81">
        <v>1.7006158076603815</v>
      </c>
      <c r="R122" s="81">
        <v>1.9070346330512216</v>
      </c>
      <c r="S122" s="81">
        <v>2.0026640808248333</v>
      </c>
      <c r="T122" s="81">
        <v>1.9810753139410184</v>
      </c>
      <c r="U122" s="81">
        <v>2.140140825777328</v>
      </c>
      <c r="V122" s="81">
        <v>2.344382894079724</v>
      </c>
      <c r="W122" s="81">
        <v>2.2679273783548344</v>
      </c>
      <c r="X122" s="81">
        <v>2.5960080725711263</v>
      </c>
      <c r="Y122" s="81">
        <v>2.6911257992342046</v>
      </c>
      <c r="Z122" s="81">
        <v>2.6433554951586142</v>
      </c>
      <c r="AA122" s="81">
        <v>2.8497804348108082</v>
      </c>
      <c r="AB122" s="81">
        <v>2.9491785185135977</v>
      </c>
      <c r="AC122" s="81">
        <v>3.3020257754349287</v>
      </c>
      <c r="AD122" s="81">
        <v>3.5197191002183081</v>
      </c>
    </row>
    <row r="123" spans="2:30" x14ac:dyDescent="0.2">
      <c r="C123" s="36" t="s">
        <v>67</v>
      </c>
      <c r="D123" s="81">
        <v>1</v>
      </c>
      <c r="E123" s="81">
        <v>1.0065430471056547</v>
      </c>
      <c r="F123" s="81">
        <v>1.0154390287197022</v>
      </c>
      <c r="G123" s="81">
        <v>1.0356139772415078</v>
      </c>
      <c r="H123" s="81">
        <v>1.0610528961853294</v>
      </c>
      <c r="I123" s="81">
        <v>1.0566736387627607</v>
      </c>
      <c r="J123" s="81">
        <v>1.119548506176689</v>
      </c>
      <c r="K123" s="81">
        <v>1.2070244717770748</v>
      </c>
      <c r="L123" s="81">
        <v>1.3307499747897598</v>
      </c>
      <c r="M123" s="81">
        <v>1.3769103391175355</v>
      </c>
      <c r="N123" s="81">
        <v>1.3758753924172904</v>
      </c>
      <c r="O123" s="81">
        <v>1.545843148511814</v>
      </c>
      <c r="P123" s="81">
        <v>1.7850499618188582</v>
      </c>
      <c r="Q123" s="81">
        <v>1.8596073552212062</v>
      </c>
      <c r="R123" s="81">
        <v>2.1445742135189128</v>
      </c>
      <c r="S123" s="81">
        <v>2.3243516583895927</v>
      </c>
      <c r="T123" s="81">
        <v>2.3464687564684166</v>
      </c>
      <c r="U123" s="81">
        <v>2.6924174976679875</v>
      </c>
      <c r="V123" s="81">
        <v>2.8351262142142533</v>
      </c>
      <c r="W123" s="81">
        <v>2.8553023996237874</v>
      </c>
      <c r="X123" s="81">
        <v>3.3117710982002073</v>
      </c>
      <c r="Y123" s="81">
        <v>3.3747921533998833</v>
      </c>
      <c r="Z123" s="81">
        <v>3.2680815588732472</v>
      </c>
      <c r="AA123" s="81">
        <v>3.4907800342794535</v>
      </c>
      <c r="AB123" s="81">
        <v>3.511270247509469</v>
      </c>
      <c r="AC123" s="81">
        <v>3.77197699994126</v>
      </c>
      <c r="AD123" s="81">
        <v>3.8031322949368103</v>
      </c>
    </row>
    <row r="124" spans="2:30" x14ac:dyDescent="0.2">
      <c r="C124" s="36" t="s">
        <v>53</v>
      </c>
      <c r="D124" s="81">
        <v>1</v>
      </c>
      <c r="E124" s="81">
        <v>0.97721149528513707</v>
      </c>
      <c r="F124" s="81">
        <v>0.99714054782218231</v>
      </c>
      <c r="G124" s="81">
        <v>1.0132533018683743</v>
      </c>
      <c r="H124" s="81">
        <v>1.0203486852168937</v>
      </c>
      <c r="I124" s="81">
        <v>1.0068653072859646</v>
      </c>
      <c r="J124" s="81">
        <v>1.0642716458720893</v>
      </c>
      <c r="K124" s="81">
        <v>1.1326453609115403</v>
      </c>
      <c r="L124" s="81">
        <v>1.2570097709923664</v>
      </c>
      <c r="M124" s="81">
        <v>1.2786165993114804</v>
      </c>
      <c r="N124" s="81">
        <v>1.3023221502341396</v>
      </c>
      <c r="O124" s="81">
        <v>1.3642693943315989</v>
      </c>
      <c r="P124" s="81">
        <v>1.5913624991981525</v>
      </c>
      <c r="Q124" s="81">
        <v>1.6109168858383047</v>
      </c>
      <c r="R124" s="81">
        <v>1.6789660426803683</v>
      </c>
      <c r="S124" s="81">
        <v>1.7930077402334978</v>
      </c>
      <c r="T124" s="81">
        <v>1.7643520543331837</v>
      </c>
      <c r="U124" s="81">
        <v>1.9407674968645003</v>
      </c>
      <c r="V124" s="81">
        <v>2.0198447344787658</v>
      </c>
      <c r="W124" s="81">
        <v>2.0307701985374305</v>
      </c>
      <c r="X124" s="81">
        <v>2.2428318513780279</v>
      </c>
      <c r="Y124" s="81">
        <v>2.214202518911264</v>
      </c>
      <c r="Z124" s="81">
        <v>2.1972296093399191</v>
      </c>
      <c r="AA124" s="81">
        <v>2.2974541353277953</v>
      </c>
      <c r="AB124" s="81">
        <v>2.3585732141321691</v>
      </c>
      <c r="AC124" s="81">
        <v>2.5404926882203265</v>
      </c>
      <c r="AD124" s="81">
        <v>2.718919390275194</v>
      </c>
    </row>
    <row r="125" spans="2:30" x14ac:dyDescent="0.2">
      <c r="C125" s="36" t="s">
        <v>47</v>
      </c>
      <c r="D125" s="81">
        <v>1</v>
      </c>
      <c r="E125" s="81">
        <v>1.0771312584573749</v>
      </c>
      <c r="F125" s="81">
        <v>1.3430423649422296</v>
      </c>
      <c r="G125" s="81">
        <v>1.4364792338919536</v>
      </c>
      <c r="H125" s="81">
        <v>1.3841090871239723</v>
      </c>
      <c r="I125" s="81">
        <v>1.4853874605322506</v>
      </c>
      <c r="J125" s="81">
        <v>1.5116565383195966</v>
      </c>
      <c r="K125" s="81">
        <v>1.8147550744248986</v>
      </c>
      <c r="L125" s="81">
        <v>1.883489400090212</v>
      </c>
      <c r="M125" s="81">
        <v>1.9296346414073071</v>
      </c>
      <c r="N125" s="81">
        <v>1.8681616083510537</v>
      </c>
      <c r="O125" s="81">
        <v>1.8619756427604872</v>
      </c>
      <c r="P125" s="81">
        <v>1.8990914363038853</v>
      </c>
      <c r="Q125" s="81">
        <v>2.0315741993685159</v>
      </c>
      <c r="R125" s="81">
        <v>1.8944519621109608</v>
      </c>
      <c r="S125" s="81">
        <v>1.8882742444745153</v>
      </c>
      <c r="T125" s="81">
        <v>1.9954641407307174</v>
      </c>
      <c r="U125" s="81">
        <v>1.9326801984663962</v>
      </c>
      <c r="V125" s="81">
        <v>1.9600613441587731</v>
      </c>
      <c r="W125" s="81">
        <v>1.8203085250338293</v>
      </c>
      <c r="X125" s="81">
        <v>1.9133964817320703</v>
      </c>
      <c r="Y125" s="81">
        <v>1.7582390617952188</v>
      </c>
      <c r="Z125" s="81">
        <v>2.0415444294091114</v>
      </c>
      <c r="AA125" s="81">
        <v>1.4808010825439786</v>
      </c>
      <c r="AB125" s="81">
        <v>2.1560974289580512</v>
      </c>
      <c r="AC125" s="81">
        <v>2.677506540369869</v>
      </c>
      <c r="AD125" s="81">
        <v>3.1095534506089311</v>
      </c>
    </row>
    <row r="126" spans="2:30" x14ac:dyDescent="0.2">
      <c r="B126" s="36" t="s">
        <v>103</v>
      </c>
      <c r="C126" s="36" t="s">
        <v>5</v>
      </c>
      <c r="D126" s="81">
        <v>1</v>
      </c>
      <c r="E126" s="81">
        <v>0.92342342342342343</v>
      </c>
      <c r="F126" s="81">
        <v>0.90106486486486492</v>
      </c>
      <c r="G126" s="81">
        <v>0.98816216216216224</v>
      </c>
      <c r="H126" s="81">
        <v>1.0785015015015016</v>
      </c>
      <c r="I126" s="81">
        <v>1.0580455749867514</v>
      </c>
      <c r="J126" s="81">
        <v>1.2209036729036729</v>
      </c>
      <c r="K126" s="81">
        <v>1.3046891891891892</v>
      </c>
      <c r="L126" s="81">
        <v>1.3881081081081081</v>
      </c>
      <c r="M126" s="81">
        <v>1.418018018018018</v>
      </c>
      <c r="N126" s="81">
        <v>1.4990990990990991</v>
      </c>
      <c r="O126" s="81">
        <v>1.6476476476476476</v>
      </c>
      <c r="P126" s="81">
        <v>1.4572072072072073</v>
      </c>
      <c r="Q126" s="81">
        <v>1.708108108108108</v>
      </c>
      <c r="R126" s="81">
        <v>2.1216216216216215</v>
      </c>
      <c r="S126" s="81">
        <v>2.1019864864864868</v>
      </c>
      <c r="T126" s="81">
        <v>2.0977477477477477</v>
      </c>
      <c r="U126" s="81">
        <v>2.506108108108108</v>
      </c>
      <c r="V126" s="81">
        <v>3.0934354354354352</v>
      </c>
      <c r="W126" s="81">
        <v>3.1119699699699703</v>
      </c>
      <c r="X126" s="81">
        <v>2.7704324324324321</v>
      </c>
      <c r="Y126" s="81">
        <v>3.0549609609609609</v>
      </c>
      <c r="Z126" s="81">
        <v>3.103687687687688</v>
      </c>
      <c r="AA126" s="81">
        <v>3.1495135135135137</v>
      </c>
      <c r="AB126" s="81">
        <v>3.1585225225225226</v>
      </c>
      <c r="AC126" s="81">
        <v>3.2142882882882882</v>
      </c>
      <c r="AD126" s="81">
        <v>3.6113093093093096</v>
      </c>
    </row>
    <row r="127" spans="2:30" x14ac:dyDescent="0.2">
      <c r="C127" s="36" t="s">
        <v>65</v>
      </c>
      <c r="D127" s="81">
        <v>1</v>
      </c>
      <c r="E127" s="81">
        <v>0.98291458778807328</v>
      </c>
      <c r="F127" s="81">
        <v>0.99990151570048302</v>
      </c>
      <c r="G127" s="81">
        <v>1.0484305396643783</v>
      </c>
      <c r="H127" s="81">
        <v>1.0827439306170268</v>
      </c>
      <c r="I127" s="81">
        <v>1.0519021266540642</v>
      </c>
      <c r="J127" s="81">
        <v>1.1317524374176549</v>
      </c>
      <c r="K127" s="81">
        <v>1.1634221779388085</v>
      </c>
      <c r="L127" s="81">
        <v>1.247951989900719</v>
      </c>
      <c r="M127" s="81">
        <v>1.3131125644804718</v>
      </c>
      <c r="N127" s="81">
        <v>1.3900815217391305</v>
      </c>
      <c r="O127" s="81">
        <v>1.6036829523382639</v>
      </c>
      <c r="P127" s="81">
        <v>1.7728260869565218</v>
      </c>
      <c r="Q127" s="81">
        <v>1.9617753623188408</v>
      </c>
      <c r="R127" s="81">
        <v>2.1050893719806765</v>
      </c>
      <c r="S127" s="81">
        <v>2.2994122101449275</v>
      </c>
      <c r="T127" s="81">
        <v>2.1788593080220457</v>
      </c>
      <c r="U127" s="81">
        <v>2.6030091153381649</v>
      </c>
      <c r="V127" s="81">
        <v>2.9464992820719274</v>
      </c>
      <c r="W127" s="81">
        <v>3.1300725090579711</v>
      </c>
      <c r="X127" s="81">
        <v>3.3981994818840584</v>
      </c>
      <c r="Y127" s="81">
        <v>3.8780292218021426</v>
      </c>
      <c r="Z127" s="81">
        <v>3.8211484877126654</v>
      </c>
      <c r="AA127" s="81">
        <v>4.1133820899209486</v>
      </c>
      <c r="AB127" s="81">
        <v>3.7400713295526149</v>
      </c>
      <c r="AC127" s="81">
        <v>3.8104275173611115</v>
      </c>
      <c r="AD127" s="81">
        <v>3.9563719665433243</v>
      </c>
    </row>
    <row r="128" spans="2:30" x14ac:dyDescent="0.2">
      <c r="C128" s="36" t="s">
        <v>3</v>
      </c>
      <c r="D128" s="81">
        <v>1</v>
      </c>
      <c r="E128" s="81">
        <v>0.98520874350042908</v>
      </c>
      <c r="F128" s="81">
        <v>0.96086762246117097</v>
      </c>
      <c r="G128" s="81">
        <v>1.0265482951934564</v>
      </c>
      <c r="H128" s="81">
        <v>1.0534135352834624</v>
      </c>
      <c r="I128" s="81">
        <v>1.0550188014839967</v>
      </c>
      <c r="J128" s="81">
        <v>1.0638314240869584</v>
      </c>
      <c r="K128" s="81">
        <v>1.0854760055754678</v>
      </c>
      <c r="L128" s="81">
        <v>1.1906724774627999</v>
      </c>
      <c r="M128" s="81">
        <v>1.2753882915173238</v>
      </c>
      <c r="N128" s="81">
        <v>1.3046594982078854</v>
      </c>
      <c r="O128" s="81">
        <v>1.4365591397849462</v>
      </c>
      <c r="P128" s="81">
        <v>1.5436852044552358</v>
      </c>
      <c r="Q128" s="81">
        <v>1.4958980485862208</v>
      </c>
      <c r="R128" s="81">
        <v>1.5689366786140979</v>
      </c>
      <c r="S128" s="81">
        <v>1.5686864794902429</v>
      </c>
      <c r="T128" s="81">
        <v>1.7129271206690559</v>
      </c>
      <c r="U128" s="81">
        <v>1.6452385503783356</v>
      </c>
      <c r="V128" s="81">
        <v>1.7138700384972787</v>
      </c>
      <c r="W128" s="81">
        <v>1.743956541218638</v>
      </c>
      <c r="X128" s="81">
        <v>1.9866726403823181</v>
      </c>
      <c r="Y128" s="81">
        <v>1.7498628434886498</v>
      </c>
      <c r="Z128" s="81">
        <v>1.8580397022332507</v>
      </c>
      <c r="AA128" s="81">
        <v>2.2027609427609431</v>
      </c>
      <c r="AB128" s="81">
        <v>1.9212769812823576</v>
      </c>
      <c r="AC128" s="81">
        <v>2.6554765531660691</v>
      </c>
      <c r="AD128" s="81">
        <v>3.004300756670649</v>
      </c>
    </row>
    <row r="129" spans="2:30" x14ac:dyDescent="0.2">
      <c r="C129" s="36" t="s">
        <v>66</v>
      </c>
      <c r="D129" s="81">
        <v>1</v>
      </c>
      <c r="E129" s="81">
        <v>0.97809299073130729</v>
      </c>
      <c r="F129" s="81">
        <v>0.98681935725383252</v>
      </c>
      <c r="G129" s="81">
        <v>1.0206199609254172</v>
      </c>
      <c r="H129" s="81">
        <v>1.0509825680292326</v>
      </c>
      <c r="I129" s="81">
        <v>1.0235861824142438</v>
      </c>
      <c r="J129" s="81">
        <v>1.0764655933879075</v>
      </c>
      <c r="K129" s="81">
        <v>1.175301287805588</v>
      </c>
      <c r="L129" s="81">
        <v>1.2522222397479268</v>
      </c>
      <c r="M129" s="81">
        <v>1.3203535755988511</v>
      </c>
      <c r="N129" s="81">
        <v>1.361445093167329</v>
      </c>
      <c r="O129" s="81">
        <v>1.4239852564686912</v>
      </c>
      <c r="P129" s="81">
        <v>1.5759004511899062</v>
      </c>
      <c r="Q129" s="81">
        <v>1.6435259269347313</v>
      </c>
      <c r="R129" s="81">
        <v>1.7488319565634951</v>
      </c>
      <c r="S129" s="81">
        <v>1.9537152667419029</v>
      </c>
      <c r="T129" s="81">
        <v>2.0021241456225898</v>
      </c>
      <c r="U129" s="81">
        <v>2.1963964576467232</v>
      </c>
      <c r="V129" s="81">
        <v>2.2729938517110293</v>
      </c>
      <c r="W129" s="81">
        <v>2.419062376378188</v>
      </c>
      <c r="X129" s="81">
        <v>2.6837729861373099</v>
      </c>
      <c r="Y129" s="81">
        <v>2.7703376114605183</v>
      </c>
      <c r="Z129" s="81">
        <v>2.8351154948758976</v>
      </c>
      <c r="AA129" s="81">
        <v>3.0968940359089636</v>
      </c>
      <c r="AB129" s="81">
        <v>3.0621275662376992</v>
      </c>
      <c r="AC129" s="81">
        <v>3.3153137025392918</v>
      </c>
      <c r="AD129" s="81">
        <v>3.6339542096254496</v>
      </c>
    </row>
    <row r="130" spans="2:30" x14ac:dyDescent="0.2">
      <c r="C130" s="36" t="s">
        <v>62</v>
      </c>
      <c r="D130" s="81">
        <v>1</v>
      </c>
      <c r="E130" s="81">
        <v>0.98192587578270429</v>
      </c>
      <c r="F130" s="81">
        <v>0.97945038812562912</v>
      </c>
      <c r="G130" s="81">
        <v>1.0332956295819935</v>
      </c>
      <c r="H130" s="81">
        <v>1.0633191836662976</v>
      </c>
      <c r="I130" s="81">
        <v>1.0389272775991425</v>
      </c>
      <c r="J130" s="81">
        <v>1.0883137298069772</v>
      </c>
      <c r="K130" s="81">
        <v>1.1138382386232732</v>
      </c>
      <c r="L130" s="81">
        <v>1.2110757385612752</v>
      </c>
      <c r="M130" s="81">
        <v>1.26174694639882</v>
      </c>
      <c r="N130" s="81">
        <v>1.2955657948530954</v>
      </c>
      <c r="O130" s="81">
        <v>1.3888790737665335</v>
      </c>
      <c r="P130" s="81">
        <v>1.5095592963873652</v>
      </c>
      <c r="Q130" s="81">
        <v>1.5779233001333226</v>
      </c>
      <c r="R130" s="81">
        <v>1.7273896521484944</v>
      </c>
      <c r="S130" s="81">
        <v>2.0169833946906501</v>
      </c>
      <c r="T130" s="81">
        <v>2.0577341907824223</v>
      </c>
      <c r="U130" s="81">
        <v>2.1405108516777966</v>
      </c>
      <c r="V130" s="81">
        <v>2.3423424843848171</v>
      </c>
      <c r="W130" s="81">
        <v>2.4697639950776069</v>
      </c>
      <c r="X130" s="81">
        <v>2.6662699493516588</v>
      </c>
      <c r="Y130" s="81">
        <v>2.8639485359056809</v>
      </c>
      <c r="Z130" s="81">
        <v>2.959180882385108</v>
      </c>
      <c r="AA130" s="81">
        <v>3.0755226152197208</v>
      </c>
      <c r="AB130" s="81">
        <v>3.1836870265216297</v>
      </c>
      <c r="AC130" s="81">
        <v>3.3491121504433403</v>
      </c>
      <c r="AD130" s="81">
        <v>3.5587345846107823</v>
      </c>
    </row>
    <row r="131" spans="2:30" x14ac:dyDescent="0.2">
      <c r="C131" s="36" t="s">
        <v>23</v>
      </c>
      <c r="D131" s="81">
        <v>1</v>
      </c>
      <c r="E131" s="81">
        <v>0.99018287330210619</v>
      </c>
      <c r="F131" s="81">
        <v>0.99075214603059714</v>
      </c>
      <c r="G131" s="81">
        <v>1.0026617008827972</v>
      </c>
      <c r="H131" s="81">
        <v>1.0356531448356885</v>
      </c>
      <c r="I131" s="81">
        <v>1.0136933735050333</v>
      </c>
      <c r="J131" s="81">
        <v>1.0851146045512643</v>
      </c>
      <c r="K131" s="81">
        <v>1.1356325470814725</v>
      </c>
      <c r="L131" s="81">
        <v>1.1892096308358298</v>
      </c>
      <c r="M131" s="81">
        <v>1.2236945901935952</v>
      </c>
      <c r="N131" s="81">
        <v>1.2336671360357454</v>
      </c>
      <c r="O131" s="81">
        <v>1.2439880114221882</v>
      </c>
      <c r="P131" s="81">
        <v>1.2553497705478887</v>
      </c>
      <c r="Q131" s="81">
        <v>1.5109557864264422</v>
      </c>
      <c r="R131" s="81">
        <v>1.4860985465291598</v>
      </c>
      <c r="S131" s="81">
        <v>1.8013467824618539</v>
      </c>
      <c r="T131" s="81">
        <v>1.7452558349918581</v>
      </c>
      <c r="U131" s="81">
        <v>2.0102913726554492</v>
      </c>
      <c r="V131" s="81">
        <v>2.1382441296087977</v>
      </c>
      <c r="W131" s="81">
        <v>2.1582952448311596</v>
      </c>
      <c r="X131" s="81">
        <v>2.3846771405021809</v>
      </c>
      <c r="Y131" s="81">
        <v>2.6129182422652431</v>
      </c>
      <c r="Z131" s="81">
        <v>2.6962089967432603</v>
      </c>
      <c r="AA131" s="81">
        <v>3.0442666907906633</v>
      </c>
      <c r="AB131" s="81">
        <v>3.0541506061154333</v>
      </c>
      <c r="AC131" s="81">
        <v>3.3425587952846865</v>
      </c>
      <c r="AD131" s="81">
        <v>3.4190168821589122</v>
      </c>
    </row>
    <row r="132" spans="2:30" x14ac:dyDescent="0.2">
      <c r="B132" s="36" t="s">
        <v>1</v>
      </c>
      <c r="C132" s="36" t="s">
        <v>1</v>
      </c>
      <c r="D132" s="81">
        <v>1</v>
      </c>
      <c r="E132" s="81">
        <v>0.9878324590318126</v>
      </c>
      <c r="F132" s="81">
        <v>0.98820749109166628</v>
      </c>
      <c r="G132" s="81">
        <v>0.99503469167500658</v>
      </c>
      <c r="H132" s="81">
        <v>1.0062159428455832</v>
      </c>
      <c r="I132" s="81">
        <v>0.99002407268459724</v>
      </c>
      <c r="J132" s="81">
        <v>1.0284067901715128</v>
      </c>
      <c r="K132" s="81">
        <v>1.0868524595570654</v>
      </c>
      <c r="L132" s="81">
        <v>1.121944765092924</v>
      </c>
      <c r="M132" s="81">
        <v>1.1954770761223319</v>
      </c>
      <c r="N132" s="81">
        <v>1.2112396109892647</v>
      </c>
      <c r="O132" s="81">
        <v>1.326202111149589</v>
      </c>
      <c r="P132" s="81">
        <v>1.4719150409788757</v>
      </c>
      <c r="Q132" s="81">
        <v>1.5561712006361668</v>
      </c>
      <c r="R132" s="81">
        <v>1.6461634867498887</v>
      </c>
      <c r="S132" s="81">
        <v>1.7861321424448806</v>
      </c>
      <c r="T132" s="81">
        <v>1.734962962754411</v>
      </c>
      <c r="U132" s="81">
        <v>1.7830358132286739</v>
      </c>
      <c r="V132" s="81">
        <v>1.9206700911924275</v>
      </c>
      <c r="W132" s="81">
        <v>1.9390432811317608</v>
      </c>
      <c r="X132" s="81">
        <v>2.128350455962138</v>
      </c>
      <c r="Y132" s="81">
        <v>2.1836814974604639</v>
      </c>
      <c r="Z132" s="81">
        <v>1.8391946819129363</v>
      </c>
      <c r="AA132" s="81">
        <v>2.0164524115640439</v>
      </c>
      <c r="AB132" s="81">
        <v>1.8972343338892719</v>
      </c>
      <c r="AC132" s="81">
        <v>2.1160840817268847</v>
      </c>
      <c r="AD132" s="81">
        <v>2.1720487032975488</v>
      </c>
    </row>
    <row r="133" spans="2:30" x14ac:dyDescent="0.2">
      <c r="B133" s="36" t="s">
        <v>104</v>
      </c>
      <c r="C133" s="36" t="s">
        <v>17</v>
      </c>
      <c r="D133" s="81">
        <v>1</v>
      </c>
      <c r="E133" s="81">
        <v>1.0024385245901639</v>
      </c>
      <c r="F133" s="81">
        <v>0.99408265027322407</v>
      </c>
      <c r="G133" s="81">
        <v>1.0380023519001491</v>
      </c>
      <c r="H133" s="81">
        <v>1.1826495261270493</v>
      </c>
      <c r="I133" s="81">
        <v>1.0774081735230436</v>
      </c>
      <c r="J133" s="81">
        <v>1.361561475409836</v>
      </c>
      <c r="K133" s="81">
        <v>1.3959892971865306</v>
      </c>
      <c r="L133" s="81">
        <v>1.4907074329359165</v>
      </c>
      <c r="M133" s="81">
        <v>1.5596503586065573</v>
      </c>
      <c r="N133" s="81">
        <v>1.6176956636700159</v>
      </c>
      <c r="O133" s="81">
        <v>1.7040586991010049</v>
      </c>
      <c r="P133" s="81">
        <v>1.8222689372526852</v>
      </c>
      <c r="Q133" s="81">
        <v>1.7953999434708874</v>
      </c>
      <c r="R133" s="81">
        <v>1.8596311475409837</v>
      </c>
      <c r="S133" s="81">
        <v>1.9867597976434423</v>
      </c>
      <c r="T133" s="81">
        <v>2.0602008864932286</v>
      </c>
      <c r="U133" s="81">
        <v>1.946907338627049</v>
      </c>
      <c r="V133" s="81">
        <v>2.1460807962529271</v>
      </c>
      <c r="W133" s="81">
        <v>2.2037679070417289</v>
      </c>
      <c r="X133" s="81">
        <v>2.2741798887587823</v>
      </c>
      <c r="Y133" s="81">
        <v>2.2692725409836063</v>
      </c>
      <c r="Z133" s="81">
        <v>2.1755210772833724</v>
      </c>
      <c r="AA133" s="81">
        <v>2.275314344262295</v>
      </c>
      <c r="AB133" s="81">
        <v>2.3145139173497267</v>
      </c>
      <c r="AC133" s="81">
        <v>2.2832593719864995</v>
      </c>
      <c r="AD133" s="81">
        <v>2.2048008879781418</v>
      </c>
    </row>
    <row r="134" spans="2:30" x14ac:dyDescent="0.2">
      <c r="C134" s="36" t="s">
        <v>21</v>
      </c>
      <c r="D134" s="81">
        <v>1</v>
      </c>
      <c r="E134" s="81">
        <v>0.96959698326655674</v>
      </c>
      <c r="F134" s="81">
        <v>0.96014117369785534</v>
      </c>
      <c r="G134" s="81">
        <v>0.97498374649154762</v>
      </c>
      <c r="H134" s="81">
        <v>1.0054274814372657</v>
      </c>
      <c r="I134" s="81">
        <v>0.94829045037765292</v>
      </c>
      <c r="J134" s="81">
        <v>1.0166814170841791</v>
      </c>
      <c r="K134" s="81">
        <v>1.0777537213699571</v>
      </c>
      <c r="L134" s="81">
        <v>1.1416615699213932</v>
      </c>
      <c r="M134" s="81">
        <v>1.1871511379875119</v>
      </c>
      <c r="N134" s="81">
        <v>1.225595403889064</v>
      </c>
      <c r="O134" s="81">
        <v>1.3616129963850983</v>
      </c>
      <c r="P134" s="81">
        <v>1.5135910126482837</v>
      </c>
      <c r="Q134" s="81">
        <v>1.5047136460051851</v>
      </c>
      <c r="R134" s="81">
        <v>1.6062212399979909</v>
      </c>
      <c r="S134" s="81">
        <v>1.6601173222355914</v>
      </c>
      <c r="T134" s="81">
        <v>1.747885539819596</v>
      </c>
      <c r="U134" s="81">
        <v>1.8142839426157247</v>
      </c>
      <c r="V134" s="81">
        <v>1.8934700910096272</v>
      </c>
      <c r="W134" s="81">
        <v>1.9521459745463117</v>
      </c>
      <c r="X134" s="81">
        <v>2.0825886357842691</v>
      </c>
      <c r="Y134" s="81">
        <v>2.1993398440568779</v>
      </c>
      <c r="Z134" s="81">
        <v>2.029278179898113</v>
      </c>
      <c r="AA134" s="81">
        <v>2.4007237201141751</v>
      </c>
      <c r="AB134" s="81">
        <v>2.5832980612569041</v>
      </c>
      <c r="AC134" s="81">
        <v>2.8268990503074582</v>
      </c>
      <c r="AD134" s="81">
        <v>2.756410575010003</v>
      </c>
    </row>
    <row r="135" spans="2:30" x14ac:dyDescent="0.2">
      <c r="C135" s="36" t="s">
        <v>19</v>
      </c>
      <c r="D135" s="81">
        <v>1</v>
      </c>
      <c r="E135" s="81">
        <v>0.98209786496191021</v>
      </c>
      <c r="F135" s="81">
        <v>0.99186221746763215</v>
      </c>
      <c r="G135" s="81">
        <v>1.0216001991500727</v>
      </c>
      <c r="H135" s="81">
        <v>1.0249709306134929</v>
      </c>
      <c r="I135" s="81">
        <v>1.0099767666455706</v>
      </c>
      <c r="J135" s="81">
        <v>1.0492659750076729</v>
      </c>
      <c r="K135" s="81">
        <v>1.112593544310021</v>
      </c>
      <c r="L135" s="81">
        <v>1.1669292398813604</v>
      </c>
      <c r="M135" s="81">
        <v>1.2112181957053889</v>
      </c>
      <c r="N135" s="81">
        <v>1.237640930189928</v>
      </c>
      <c r="O135" s="81">
        <v>1.3108311424928394</v>
      </c>
      <c r="P135" s="81">
        <v>1.4930301571046578</v>
      </c>
      <c r="Q135" s="81">
        <v>1.5779974339629896</v>
      </c>
      <c r="R135" s="81">
        <v>1.6432917083521243</v>
      </c>
      <c r="S135" s="81">
        <v>1.7424210861986311</v>
      </c>
      <c r="T135" s="81">
        <v>1.7438045973228002</v>
      </c>
      <c r="U135" s="81">
        <v>1.9230349899944617</v>
      </c>
      <c r="V135" s="81">
        <v>2.0681731653029876</v>
      </c>
      <c r="W135" s="81">
        <v>2.2146351355991158</v>
      </c>
      <c r="X135" s="81">
        <v>2.2975706574744592</v>
      </c>
      <c r="Y135" s="81">
        <v>2.260257196861815</v>
      </c>
      <c r="Z135" s="81">
        <v>2.3912958285230879</v>
      </c>
      <c r="AA135" s="81">
        <v>2.4970595863251526</v>
      </c>
      <c r="AB135" s="81">
        <v>2.4539083054966309</v>
      </c>
      <c r="AC135" s="81">
        <v>2.7027261142808379</v>
      </c>
      <c r="AD135" s="81">
        <v>2.8052511206511985</v>
      </c>
    </row>
    <row r="136" spans="2:30" x14ac:dyDescent="0.2">
      <c r="C136" s="36" t="s">
        <v>11</v>
      </c>
      <c r="D136" s="81">
        <v>1</v>
      </c>
      <c r="E136" s="81">
        <v>1.006435200963617</v>
      </c>
      <c r="F136" s="81">
        <v>1.0229874256169551</v>
      </c>
      <c r="G136" s="81">
        <v>1.0334201070996718</v>
      </c>
      <c r="H136" s="81">
        <v>1.0297930791875396</v>
      </c>
      <c r="I136" s="81">
        <v>1.0796180471584038</v>
      </c>
      <c r="J136" s="81">
        <v>1.0788987432418149</v>
      </c>
      <c r="K136" s="81">
        <v>1.1653440433005127</v>
      </c>
      <c r="L136" s="81">
        <v>1.2409898960672541</v>
      </c>
      <c r="M136" s="81">
        <v>1.2693440591847798</v>
      </c>
      <c r="N136" s="81">
        <v>1.3706150873623668</v>
      </c>
      <c r="O136" s="81">
        <v>1.3859948647166456</v>
      </c>
      <c r="P136" s="81">
        <v>1.4388786175214516</v>
      </c>
      <c r="Q136" s="81">
        <v>1.4229062155178189</v>
      </c>
      <c r="R136" s="81">
        <v>1.5001236671430143</v>
      </c>
      <c r="S136" s="81">
        <v>1.6251205575068937</v>
      </c>
      <c r="T136" s="81">
        <v>1.5516850902573849</v>
      </c>
      <c r="U136" s="81">
        <v>1.8373449709387988</v>
      </c>
      <c r="V136" s="81">
        <v>1.8316745662956841</v>
      </c>
      <c r="W136" s="81">
        <v>1.974479630223714</v>
      </c>
      <c r="X136" s="81">
        <v>2.0456146228578578</v>
      </c>
      <c r="Y136" s="81">
        <v>2.1262864900516654</v>
      </c>
      <c r="Z136" s="81">
        <v>2.1474578856451894</v>
      </c>
      <c r="AA136" s="81">
        <v>2.3719113487781871</v>
      </c>
      <c r="AB136" s="81">
        <v>2.2612406503713944</v>
      </c>
      <c r="AC136" s="81">
        <v>2.3302922082829505</v>
      </c>
      <c r="AD136" s="81">
        <v>2.5216474171233845</v>
      </c>
    </row>
    <row r="137" spans="2:30" x14ac:dyDescent="0.2">
      <c r="C137" s="36" t="s">
        <v>13</v>
      </c>
      <c r="D137" s="81">
        <v>1</v>
      </c>
      <c r="E137" s="81">
        <v>0.97360059707857993</v>
      </c>
      <c r="F137" s="81">
        <v>0.96346771084337357</v>
      </c>
      <c r="G137" s="81">
        <v>0.99197150113969401</v>
      </c>
      <c r="H137" s="81">
        <v>1.0185378954349509</v>
      </c>
      <c r="I137" s="81">
        <v>1.0449166746987955</v>
      </c>
      <c r="J137" s="81">
        <v>1.0746934585400425</v>
      </c>
      <c r="K137" s="81">
        <v>1.146995008605852</v>
      </c>
      <c r="L137" s="81">
        <v>1.1786974774096386</v>
      </c>
      <c r="M137" s="81">
        <v>1.2015903614457832</v>
      </c>
      <c r="N137" s="81">
        <v>1.2304714510214771</v>
      </c>
      <c r="O137" s="81">
        <v>1.3642815163091391</v>
      </c>
      <c r="P137" s="81">
        <v>1.4400823547353976</v>
      </c>
      <c r="Q137" s="81">
        <v>1.5354518072289158</v>
      </c>
      <c r="R137" s="81">
        <v>1.5801330695918001</v>
      </c>
      <c r="S137" s="81">
        <v>1.6936127377201113</v>
      </c>
      <c r="T137" s="81">
        <v>1.6426948411829136</v>
      </c>
      <c r="U137" s="81">
        <v>1.8491650145409226</v>
      </c>
      <c r="V137" s="81">
        <v>1.8162017590361448</v>
      </c>
      <c r="W137" s="81">
        <v>1.9695451610076673</v>
      </c>
      <c r="X137" s="81">
        <v>2.1056489338486024</v>
      </c>
      <c r="Y137" s="81">
        <v>2.1013475254865619</v>
      </c>
      <c r="Z137" s="81">
        <v>2.1631094959429555</v>
      </c>
      <c r="AA137" s="81">
        <v>2.2624403373493975</v>
      </c>
      <c r="AB137" s="81">
        <v>2.2629156078860904</v>
      </c>
      <c r="AC137" s="81">
        <v>2.3711643545611016</v>
      </c>
      <c r="AD137" s="81">
        <v>2.4273253188363211</v>
      </c>
    </row>
    <row r="138" spans="2:30" x14ac:dyDescent="0.2">
      <c r="C138" s="36" t="s">
        <v>15</v>
      </c>
      <c r="D138" s="81">
        <v>1</v>
      </c>
      <c r="E138" s="81">
        <v>1.0070576204954029</v>
      </c>
      <c r="F138" s="81">
        <v>0.98220699005724632</v>
      </c>
      <c r="G138" s="81">
        <v>0.99525102269656429</v>
      </c>
      <c r="H138" s="81">
        <v>1.0040562717557839</v>
      </c>
      <c r="I138" s="81">
        <v>1.0080368054544655</v>
      </c>
      <c r="J138" s="81">
        <v>1.0387702305097102</v>
      </c>
      <c r="K138" s="81">
        <v>1.0764336647584616</v>
      </c>
      <c r="L138" s="81">
        <v>1.1766235910304723</v>
      </c>
      <c r="M138" s="81">
        <v>1.2370584819069825</v>
      </c>
      <c r="N138" s="81">
        <v>1.2924230909328023</v>
      </c>
      <c r="O138" s="81">
        <v>1.3513577131666166</v>
      </c>
      <c r="P138" s="81">
        <v>1.4076924216754998</v>
      </c>
      <c r="Q138" s="81">
        <v>1.5354915023489897</v>
      </c>
      <c r="R138" s="81">
        <v>1.6626596405359373</v>
      </c>
      <c r="S138" s="81">
        <v>1.8124576102773842</v>
      </c>
      <c r="T138" s="81">
        <v>1.9274515299508819</v>
      </c>
      <c r="U138" s="81">
        <v>2.0090230849796988</v>
      </c>
      <c r="V138" s="81">
        <v>1.9652406598373005</v>
      </c>
      <c r="W138" s="81">
        <v>2.1325199710104803</v>
      </c>
      <c r="X138" s="81">
        <v>2.217387529534895</v>
      </c>
      <c r="Y138" s="81">
        <v>2.1911001923656337</v>
      </c>
      <c r="Z138" s="81">
        <v>2.25248013827881</v>
      </c>
      <c r="AA138" s="81">
        <v>2.4018993514216396</v>
      </c>
      <c r="AB138" s="81">
        <v>2.8117865914340756</v>
      </c>
      <c r="AC138" s="81">
        <v>2.8169124293284655</v>
      </c>
      <c r="AD138" s="81">
        <v>3.0194764047905998</v>
      </c>
    </row>
    <row r="139" spans="2:30" x14ac:dyDescent="0.2">
      <c r="B139" s="36" t="s">
        <v>105</v>
      </c>
      <c r="C139" s="36" t="s">
        <v>37</v>
      </c>
      <c r="D139" s="81">
        <v>1</v>
      </c>
      <c r="E139" s="81">
        <v>1.03125</v>
      </c>
      <c r="F139" s="81">
        <v>1.0287328342798141</v>
      </c>
      <c r="G139" s="81">
        <v>1.0310008389261744</v>
      </c>
      <c r="H139" s="81">
        <v>1.0567848610542432</v>
      </c>
      <c r="I139" s="81">
        <v>1.0155622833542297</v>
      </c>
      <c r="J139" s="81">
        <v>1.1072619308208569</v>
      </c>
      <c r="K139" s="81">
        <v>1.1759958250095397</v>
      </c>
      <c r="L139" s="81">
        <v>1.4026824715376462</v>
      </c>
      <c r="M139" s="81">
        <v>1.5105833763551886</v>
      </c>
      <c r="N139" s="81">
        <v>1.5493334143156487</v>
      </c>
      <c r="O139" s="81">
        <v>1.6285037504934861</v>
      </c>
      <c r="P139" s="81">
        <v>1.7979349509550853</v>
      </c>
      <c r="Q139" s="81">
        <v>2.4532782653588021</v>
      </c>
      <c r="R139" s="81">
        <v>2.4839442436757877</v>
      </c>
      <c r="S139" s="81">
        <v>2.6893324728962313</v>
      </c>
      <c r="T139" s="81">
        <v>2.7612139046635691</v>
      </c>
      <c r="U139" s="81">
        <v>2.788650490449148</v>
      </c>
      <c r="V139" s="81">
        <v>2.5875498193082089</v>
      </c>
      <c r="W139" s="81">
        <v>2.6235955945620377</v>
      </c>
      <c r="X139" s="81">
        <v>2.5845559112028913</v>
      </c>
      <c r="Y139" s="81">
        <v>2.7180892101187402</v>
      </c>
      <c r="Z139" s="81">
        <v>2.7919379969024263</v>
      </c>
      <c r="AA139" s="81">
        <v>2.9634259808982968</v>
      </c>
      <c r="AB139" s="81">
        <v>2.6783409912235414</v>
      </c>
      <c r="AC139" s="81">
        <v>3.0056674533520171</v>
      </c>
      <c r="AD139" s="81">
        <v>3.0486558005752635</v>
      </c>
    </row>
    <row r="140" spans="2:30" x14ac:dyDescent="0.2">
      <c r="C140" s="36" t="s">
        <v>25</v>
      </c>
      <c r="D140" s="81">
        <v>1</v>
      </c>
      <c r="E140" s="81">
        <v>0.98646034816247585</v>
      </c>
      <c r="F140" s="81">
        <v>0.95322001934235978</v>
      </c>
      <c r="G140" s="81">
        <v>1.0240647969052223</v>
      </c>
      <c r="H140" s="81">
        <v>1.0062268471953577</v>
      </c>
      <c r="I140" s="81">
        <v>1.0337724049000645</v>
      </c>
      <c r="J140" s="81">
        <v>1.0766521276595744</v>
      </c>
      <c r="K140" s="81">
        <v>1.196585259085819</v>
      </c>
      <c r="L140" s="81">
        <v>1.2894415746956422</v>
      </c>
      <c r="M140" s="81">
        <v>1.3491864831038798</v>
      </c>
      <c r="N140" s="81">
        <v>1.367504835589942</v>
      </c>
      <c r="O140" s="81">
        <v>1.3770622368870178</v>
      </c>
      <c r="P140" s="81">
        <v>1.5116623051541698</v>
      </c>
      <c r="Q140" s="81">
        <v>1.3818409375355558</v>
      </c>
      <c r="R140" s="81">
        <v>1.4234687298517086</v>
      </c>
      <c r="S140" s="81">
        <v>1.7986242746615086</v>
      </c>
      <c r="T140" s="81">
        <v>1.6413547091206664</v>
      </c>
      <c r="U140" s="81">
        <v>1.9909854932301743</v>
      </c>
      <c r="V140" s="81">
        <v>2.0043107672469374</v>
      </c>
      <c r="W140" s="81">
        <v>1.9808014184397162</v>
      </c>
      <c r="X140" s="81">
        <v>2.3083481624758218</v>
      </c>
      <c r="Y140" s="81">
        <v>2.3686500791278351</v>
      </c>
      <c r="Z140" s="81">
        <v>2.4990061543871986</v>
      </c>
      <c r="AA140" s="81">
        <v>2.5427367680675221</v>
      </c>
      <c r="AB140" s="81">
        <v>2.5127878787878783</v>
      </c>
      <c r="AC140" s="81">
        <v>2.9202653420080886</v>
      </c>
      <c r="AD140" s="81">
        <v>3.0469521716194827</v>
      </c>
    </row>
    <row r="141" spans="2:30" x14ac:dyDescent="0.2">
      <c r="C141" s="36" t="s">
        <v>33</v>
      </c>
      <c r="D141" s="81">
        <v>1</v>
      </c>
      <c r="E141" s="81">
        <v>0.96395770625916488</v>
      </c>
      <c r="F141" s="81">
        <v>0.9858562938951918</v>
      </c>
      <c r="G141" s="81">
        <v>1.0512179902755268</v>
      </c>
      <c r="H141" s="81">
        <v>0.97187358184764983</v>
      </c>
      <c r="I141" s="81">
        <v>0.93161648042309986</v>
      </c>
      <c r="J141" s="81">
        <v>1.1686947595894108</v>
      </c>
      <c r="K141" s="81">
        <v>1.1897093462992976</v>
      </c>
      <c r="L141" s="81">
        <v>1.1872868719611021</v>
      </c>
      <c r="M141" s="81">
        <v>1.2827043297059504</v>
      </c>
      <c r="N141" s="81">
        <v>1.1561318206374931</v>
      </c>
      <c r="O141" s="81">
        <v>1.4764991896272284</v>
      </c>
      <c r="P141" s="81">
        <v>2.0722389442000462</v>
      </c>
      <c r="Q141" s="81">
        <v>2.3987034035656403</v>
      </c>
      <c r="R141" s="81">
        <v>3.6358725013506215</v>
      </c>
      <c r="S141" s="81">
        <v>3.6360075634792004</v>
      </c>
      <c r="T141" s="81">
        <v>3.3537763371150726</v>
      </c>
      <c r="U141" s="81">
        <v>3.6052079956780116</v>
      </c>
      <c r="V141" s="81">
        <v>3.3663425175580768</v>
      </c>
      <c r="W141" s="81">
        <v>3.081080497028633</v>
      </c>
      <c r="X141" s="81">
        <v>5.0170907617504055</v>
      </c>
      <c r="Y141" s="81">
        <v>4.9064991896272279</v>
      </c>
      <c r="Z141" s="81">
        <v>5.2992139384116692</v>
      </c>
      <c r="AA141" s="81">
        <v>5.3200405186385735</v>
      </c>
      <c r="AB141" s="81">
        <v>4.7709562398703405</v>
      </c>
      <c r="AC141" s="81">
        <v>4.2965559157212319</v>
      </c>
      <c r="AD141" s="81">
        <v>4.5582333873581842</v>
      </c>
    </row>
    <row r="142" spans="2:30" x14ac:dyDescent="0.2">
      <c r="C142" s="36" t="s">
        <v>27</v>
      </c>
      <c r="D142" s="81">
        <v>1</v>
      </c>
      <c r="E142" s="81">
        <v>0.97002983455383784</v>
      </c>
      <c r="F142" s="81">
        <v>0.98832938268572412</v>
      </c>
      <c r="G142" s="81">
        <v>1.0088497527696063</v>
      </c>
      <c r="H142" s="81">
        <v>1.0238776145120376</v>
      </c>
      <c r="I142" s="81">
        <v>1.0767995321399513</v>
      </c>
      <c r="J142" s="81">
        <v>1.0776117583920504</v>
      </c>
      <c r="K142" s="81">
        <v>1.1294500141706512</v>
      </c>
      <c r="L142" s="81">
        <v>1.2190930550902217</v>
      </c>
      <c r="M142" s="81">
        <v>1.2438558138166989</v>
      </c>
      <c r="N142" s="81">
        <v>1.3591537835638732</v>
      </c>
      <c r="O142" s="81">
        <v>1.5784948325905057</v>
      </c>
      <c r="P142" s="81">
        <v>1.7408524754334356</v>
      </c>
      <c r="Q142" s="81">
        <v>1.823553735544025</v>
      </c>
      <c r="R142" s="81">
        <v>1.9593756934684521</v>
      </c>
      <c r="S142" s="81">
        <v>2.1997379658258747</v>
      </c>
      <c r="T142" s="81">
        <v>2.2021050132013751</v>
      </c>
      <c r="U142" s="81">
        <v>2.3356025971006793</v>
      </c>
      <c r="V142" s="81">
        <v>2.4463632221318146</v>
      </c>
      <c r="W142" s="81">
        <v>2.5859535640622933</v>
      </c>
      <c r="X142" s="81">
        <v>2.6460923041989139</v>
      </c>
      <c r="Y142" s="81">
        <v>2.9505394222945487</v>
      </c>
      <c r="Z142" s="81">
        <v>3.0787518307567128</v>
      </c>
      <c r="AA142" s="81">
        <v>3.208261635475997</v>
      </c>
      <c r="AB142" s="81">
        <v>3.8378028047671471</v>
      </c>
      <c r="AC142" s="81">
        <v>3.9440892164839902</v>
      </c>
      <c r="AD142" s="81">
        <v>4.108597085583253</v>
      </c>
    </row>
    <row r="143" spans="2:30" x14ac:dyDescent="0.2">
      <c r="C143" s="36" t="s">
        <v>35</v>
      </c>
      <c r="D143" s="81">
        <v>1</v>
      </c>
      <c r="E143" s="81">
        <v>0.98126058505343694</v>
      </c>
      <c r="F143" s="81">
        <v>1.0129201205831631</v>
      </c>
      <c r="G143" s="81">
        <v>1.0091191353048314</v>
      </c>
      <c r="H143" s="81">
        <v>1.0322740273963624</v>
      </c>
      <c r="I143" s="81">
        <v>0.98220335558355243</v>
      </c>
      <c r="J143" s="81">
        <v>1.0546802227063665</v>
      </c>
      <c r="K143" s="81">
        <v>1.1205779673853913</v>
      </c>
      <c r="L143" s="81">
        <v>1.1752572061485262</v>
      </c>
      <c r="M143" s="81">
        <v>1.2427047032444551</v>
      </c>
      <c r="N143" s="81">
        <v>1.2589958667639192</v>
      </c>
      <c r="O143" s="81">
        <v>1.282405702277011</v>
      </c>
      <c r="P143" s="81">
        <v>1.5932438726459446</v>
      </c>
      <c r="Q143" s="81">
        <v>1.7090568629207348</v>
      </c>
      <c r="R143" s="81">
        <v>1.7404362787294951</v>
      </c>
      <c r="S143" s="81">
        <v>1.8159479158224601</v>
      </c>
      <c r="T143" s="81">
        <v>1.778895998235045</v>
      </c>
      <c r="U143" s="81">
        <v>1.8394160790987923</v>
      </c>
      <c r="V143" s="81">
        <v>1.7043710774485519</v>
      </c>
      <c r="W143" s="81">
        <v>1.9342034200502469</v>
      </c>
      <c r="X143" s="81">
        <v>2.137538676188524</v>
      </c>
      <c r="Y143" s="81">
        <v>2.2171672677418486</v>
      </c>
      <c r="Z143" s="81">
        <v>2.1361684302512005</v>
      </c>
      <c r="AA143" s="81">
        <v>2.2439289829751381</v>
      </c>
      <c r="AB143" s="81">
        <v>2.4204658566438289</v>
      </c>
      <c r="AC143" s="81">
        <v>2.6106973732789438</v>
      </c>
      <c r="AD143" s="81">
        <v>2.7378227084852904</v>
      </c>
    </row>
    <row r="144" spans="2:30" x14ac:dyDescent="0.2">
      <c r="C144" s="36" t="s">
        <v>29</v>
      </c>
      <c r="D144" s="81">
        <v>1</v>
      </c>
      <c r="E144" s="81">
        <v>1.0413615265600826</v>
      </c>
      <c r="F144" s="81">
        <v>1.0441995530342101</v>
      </c>
      <c r="G144" s="81">
        <v>1.0399323362558019</v>
      </c>
      <c r="H144" s="81">
        <v>1.0967194607956463</v>
      </c>
      <c r="I144" s="81">
        <v>1.0766206540876029</v>
      </c>
      <c r="J144" s="81">
        <v>1.1101457304943638</v>
      </c>
      <c r="K144" s="81">
        <v>1.1713908494805865</v>
      </c>
      <c r="L144" s="81">
        <v>1.2214514108892653</v>
      </c>
      <c r="M144" s="81">
        <v>1.2910699408894355</v>
      </c>
      <c r="N144" s="81">
        <v>1.2719805932802324</v>
      </c>
      <c r="O144" s="81">
        <v>1.4364792848547363</v>
      </c>
      <c r="P144" s="81">
        <v>1.6967017854073037</v>
      </c>
      <c r="Q144" s="81">
        <v>1.6919865419091824</v>
      </c>
      <c r="R144" s="81">
        <v>1.8832158615552117</v>
      </c>
      <c r="S144" s="81">
        <v>1.8865697094722365</v>
      </c>
      <c r="T144" s="81">
        <v>1.773121033631009</v>
      </c>
      <c r="U144" s="81">
        <v>2.0920542426356827</v>
      </c>
      <c r="V144" s="81">
        <v>2.2321939143888603</v>
      </c>
      <c r="W144" s="81">
        <v>2.2694463812962007</v>
      </c>
      <c r="X144" s="81">
        <v>2.3665268007564038</v>
      </c>
      <c r="Y144" s="81">
        <v>2.4485869692281246</v>
      </c>
      <c r="Z144" s="81">
        <v>2.5355530342100741</v>
      </c>
      <c r="AA144" s="81">
        <v>2.6048266411257641</v>
      </c>
      <c r="AB144" s="81">
        <v>3.15944618558337</v>
      </c>
      <c r="AC144" s="81">
        <v>3.3864104415440162</v>
      </c>
      <c r="AD144" s="81">
        <v>3.8913900636066701</v>
      </c>
    </row>
    <row r="145" spans="2:35" x14ac:dyDescent="0.2">
      <c r="B145" s="36" t="s">
        <v>132</v>
      </c>
      <c r="D145" s="81">
        <v>1</v>
      </c>
      <c r="E145" s="81">
        <v>0.99129421179569244</v>
      </c>
      <c r="F145" s="81">
        <v>1.0075959079482564</v>
      </c>
      <c r="G145" s="81">
        <v>1.0327935930903744</v>
      </c>
      <c r="H145" s="81">
        <v>1.057167678792911</v>
      </c>
      <c r="I145" s="81">
        <v>1.0436912454597758</v>
      </c>
      <c r="J145" s="81">
        <v>1.1106551601071724</v>
      </c>
      <c r="K145" s="81">
        <v>1.1864026305123139</v>
      </c>
      <c r="L145" s="81">
        <v>1.2703701083656895</v>
      </c>
      <c r="M145" s="81">
        <v>1.3225552836856342</v>
      </c>
      <c r="N145" s="81">
        <v>1.373574982812904</v>
      </c>
      <c r="O145" s="81">
        <v>1.4717090890421864</v>
      </c>
      <c r="P145" s="81">
        <v>1.6380361130776804</v>
      </c>
      <c r="Q145" s="81">
        <v>1.7296047861505381</v>
      </c>
      <c r="R145" s="81">
        <v>1.868120971929198</v>
      </c>
      <c r="S145" s="81">
        <v>2.0312351088998595</v>
      </c>
      <c r="T145" s="81">
        <v>2.0204696494153627</v>
      </c>
      <c r="U145" s="81">
        <v>2.2173245431684321</v>
      </c>
      <c r="V145" s="81">
        <v>2.3026654738291841</v>
      </c>
      <c r="W145" s="81">
        <v>2.3947643950890334</v>
      </c>
      <c r="X145" s="81">
        <v>2.6272507390576698</v>
      </c>
      <c r="Y145" s="81">
        <v>2.7147340461102512</v>
      </c>
      <c r="Z145" s="81">
        <v>2.7567798555305965</v>
      </c>
      <c r="AA145" s="81">
        <v>2.903407669064721</v>
      </c>
      <c r="AB145" s="81">
        <v>2.9761094051834123</v>
      </c>
      <c r="AC145" s="81">
        <v>3.1579197320483963</v>
      </c>
      <c r="AD145" s="81">
        <v>3.369038783355089</v>
      </c>
    </row>
    <row r="146" spans="2:35" x14ac:dyDescent="0.2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U146"/>
      <c r="V146"/>
      <c r="W146"/>
      <c r="X146"/>
      <c r="Y146"/>
      <c r="Z146"/>
      <c r="AA146"/>
      <c r="AB146"/>
      <c r="AC146"/>
    </row>
    <row r="147" spans="2:35" x14ac:dyDescent="0.2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U147"/>
      <c r="V147"/>
      <c r="W147"/>
      <c r="X147"/>
      <c r="Y147"/>
      <c r="Z147"/>
      <c r="AA147"/>
      <c r="AB147"/>
      <c r="AC147"/>
    </row>
    <row r="148" spans="2:35" x14ac:dyDescent="0.2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U148"/>
      <c r="V148"/>
      <c r="W148"/>
      <c r="X148"/>
      <c r="Y148"/>
      <c r="Z148"/>
      <c r="AA148"/>
      <c r="AB148"/>
      <c r="AC148"/>
    </row>
    <row r="149" spans="2:35" x14ac:dyDescent="0.2">
      <c r="G149" s="36"/>
      <c r="H149" s="36"/>
      <c r="I149" s="36"/>
      <c r="J149" s="36"/>
      <c r="K149" s="36"/>
      <c r="L149" s="36"/>
      <c r="M149" s="36"/>
      <c r="N149" s="36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2:35" x14ac:dyDescent="0.2">
      <c r="B150" s="75" t="s">
        <v>110</v>
      </c>
      <c r="D150" s="75" t="s">
        <v>64</v>
      </c>
      <c r="F150"/>
      <c r="G150"/>
      <c r="H150" s="75" t="s">
        <v>99</v>
      </c>
      <c r="I150" s="36"/>
      <c r="J150" s="75" t="s">
        <v>64</v>
      </c>
      <c r="K150" s="36"/>
      <c r="L150"/>
      <c r="M150"/>
      <c r="N150" s="75" t="s">
        <v>100</v>
      </c>
      <c r="O150" s="36"/>
      <c r="P150" s="75" t="s">
        <v>64</v>
      </c>
      <c r="Q150" s="36"/>
      <c r="R150"/>
      <c r="T150" t="s">
        <v>110</v>
      </c>
      <c r="U150"/>
      <c r="V150" t="s">
        <v>64</v>
      </c>
      <c r="W150"/>
      <c r="X150"/>
      <c r="Y150"/>
      <c r="Z150" t="s">
        <v>99</v>
      </c>
      <c r="AA150"/>
      <c r="AB150" t="s">
        <v>64</v>
      </c>
      <c r="AC150"/>
      <c r="AD150"/>
      <c r="AF150" t="s">
        <v>100</v>
      </c>
      <c r="AH150" t="s">
        <v>64</v>
      </c>
    </row>
    <row r="151" spans="2:35" x14ac:dyDescent="0.2">
      <c r="B151" s="75" t="s">
        <v>82</v>
      </c>
      <c r="C151" s="75" t="s">
        <v>85</v>
      </c>
      <c r="D151" s="36">
        <v>1995</v>
      </c>
      <c r="E151" s="36">
        <v>2021</v>
      </c>
      <c r="F151"/>
      <c r="G151"/>
      <c r="H151" s="75" t="s">
        <v>82</v>
      </c>
      <c r="I151" s="75" t="s">
        <v>83</v>
      </c>
      <c r="J151" s="36">
        <v>1995</v>
      </c>
      <c r="K151" s="36">
        <v>2021</v>
      </c>
      <c r="L151"/>
      <c r="M151"/>
      <c r="N151" s="75" t="s">
        <v>82</v>
      </c>
      <c r="O151" s="75" t="s">
        <v>83</v>
      </c>
      <c r="P151" s="36">
        <v>1995</v>
      </c>
      <c r="Q151" s="36">
        <v>2021</v>
      </c>
      <c r="R151"/>
      <c r="T151" t="s">
        <v>82</v>
      </c>
      <c r="U151" t="s">
        <v>85</v>
      </c>
      <c r="V151">
        <v>1995</v>
      </c>
      <c r="W151">
        <v>2021</v>
      </c>
      <c r="X151"/>
      <c r="Y151"/>
      <c r="Z151" t="s">
        <v>82</v>
      </c>
      <c r="AA151" t="s">
        <v>83</v>
      </c>
      <c r="AB151">
        <v>1995</v>
      </c>
      <c r="AC151">
        <v>2021</v>
      </c>
      <c r="AD151"/>
      <c r="AF151" t="s">
        <v>82</v>
      </c>
      <c r="AG151" t="s">
        <v>83</v>
      </c>
      <c r="AH151">
        <v>1995</v>
      </c>
      <c r="AI151">
        <v>2021</v>
      </c>
    </row>
    <row r="152" spans="2:35" x14ac:dyDescent="0.2">
      <c r="B152" s="36" t="s">
        <v>106</v>
      </c>
      <c r="C152" s="36" t="s">
        <v>61</v>
      </c>
      <c r="D152" s="81">
        <v>1</v>
      </c>
      <c r="E152" s="81">
        <v>4.1844505213716632</v>
      </c>
      <c r="F152"/>
      <c r="G152"/>
      <c r="H152" s="36" t="s">
        <v>106</v>
      </c>
      <c r="I152" s="36" t="s">
        <v>61</v>
      </c>
      <c r="J152" s="81">
        <v>1</v>
      </c>
      <c r="K152" s="81">
        <v>0.88451799638750606</v>
      </c>
      <c r="L152"/>
      <c r="M152"/>
      <c r="N152" s="36" t="s">
        <v>106</v>
      </c>
      <c r="O152" s="36" t="s">
        <v>61</v>
      </c>
      <c r="P152" s="81">
        <v>1</v>
      </c>
      <c r="Q152" s="81">
        <v>0.21138211382113822</v>
      </c>
      <c r="R152"/>
      <c r="T152" t="s">
        <v>106</v>
      </c>
      <c r="U152" t="s">
        <v>61</v>
      </c>
      <c r="V152" s="173">
        <v>1</v>
      </c>
      <c r="W152" s="173">
        <v>4.1844505213716632</v>
      </c>
      <c r="X152"/>
      <c r="Y152"/>
      <c r="Z152" t="s">
        <v>106</v>
      </c>
      <c r="AA152" t="s">
        <v>61</v>
      </c>
      <c r="AB152" s="173">
        <v>1</v>
      </c>
      <c r="AC152" s="173">
        <v>0.88451799638750606</v>
      </c>
      <c r="AD152"/>
      <c r="AF152" t="s">
        <v>106</v>
      </c>
      <c r="AG152" t="s">
        <v>61</v>
      </c>
      <c r="AH152" s="173">
        <v>1</v>
      </c>
      <c r="AI152" s="173">
        <v>0.21138211382113822</v>
      </c>
    </row>
    <row r="153" spans="2:35" x14ac:dyDescent="0.2">
      <c r="C153" s="36" t="s">
        <v>9</v>
      </c>
      <c r="D153" s="81">
        <v>1</v>
      </c>
      <c r="E153" s="81">
        <v>3.7064997777887516</v>
      </c>
      <c r="F153"/>
      <c r="G153"/>
      <c r="H153" s="36"/>
      <c r="I153" s="36" t="s">
        <v>9</v>
      </c>
      <c r="J153" s="81">
        <v>1</v>
      </c>
      <c r="K153" s="81">
        <v>1.2067673695126166</v>
      </c>
      <c r="L153"/>
      <c r="M153"/>
      <c r="N153" s="36"/>
      <c r="O153" s="36" t="s">
        <v>9</v>
      </c>
      <c r="P153" s="81">
        <v>1</v>
      </c>
      <c r="Q153" s="81">
        <v>0.32558139534883723</v>
      </c>
      <c r="R153"/>
      <c r="U153" t="s">
        <v>9</v>
      </c>
      <c r="V153" s="173">
        <v>1</v>
      </c>
      <c r="W153" s="173">
        <v>3.7064997777887516</v>
      </c>
      <c r="X153"/>
      <c r="Y153"/>
      <c r="Z153"/>
      <c r="AA153" t="s">
        <v>9</v>
      </c>
      <c r="AB153" s="173">
        <v>1</v>
      </c>
      <c r="AC153" s="173">
        <v>1.2067673695126166</v>
      </c>
      <c r="AD153"/>
      <c r="AG153" t="s">
        <v>9</v>
      </c>
      <c r="AH153" s="173">
        <v>1</v>
      </c>
      <c r="AI153" s="173">
        <v>0.32558139534883723</v>
      </c>
    </row>
    <row r="154" spans="2:35" x14ac:dyDescent="0.2">
      <c r="C154" s="36" t="s">
        <v>6</v>
      </c>
      <c r="D154" s="81">
        <v>1</v>
      </c>
      <c r="E154" s="81">
        <v>3.5396618522748291</v>
      </c>
      <c r="F154"/>
      <c r="G154"/>
      <c r="H154" s="36"/>
      <c r="I154" s="36" t="s">
        <v>6</v>
      </c>
      <c r="J154" s="81">
        <v>1</v>
      </c>
      <c r="K154" s="81">
        <v>0.67082301232627806</v>
      </c>
      <c r="L154"/>
      <c r="M154"/>
      <c r="N154" s="36"/>
      <c r="O154" s="36" t="s">
        <v>6</v>
      </c>
      <c r="P154" s="81">
        <v>1</v>
      </c>
      <c r="Q154" s="81">
        <v>0.18951612903225806</v>
      </c>
      <c r="R154"/>
      <c r="U154" t="s">
        <v>6</v>
      </c>
      <c r="V154" s="173">
        <v>1</v>
      </c>
      <c r="W154" s="173">
        <v>3.5396618522748291</v>
      </c>
      <c r="X154"/>
      <c r="Y154"/>
      <c r="Z154"/>
      <c r="AA154" t="s">
        <v>6</v>
      </c>
      <c r="AB154" s="173">
        <v>1</v>
      </c>
      <c r="AC154" s="173">
        <v>0.67082301232627806</v>
      </c>
      <c r="AD154"/>
      <c r="AG154" t="s">
        <v>6</v>
      </c>
      <c r="AH154" s="173">
        <v>1</v>
      </c>
      <c r="AI154" s="173">
        <v>0.18951612903225806</v>
      </c>
    </row>
    <row r="155" spans="2:35" x14ac:dyDescent="0.2">
      <c r="C155" s="36" t="s">
        <v>7</v>
      </c>
      <c r="D155" s="81">
        <v>1</v>
      </c>
      <c r="E155" s="81">
        <v>4.8517639549563194</v>
      </c>
      <c r="F155"/>
      <c r="G155"/>
      <c r="H155" s="36"/>
      <c r="I155" s="36" t="s">
        <v>7</v>
      </c>
      <c r="J155" s="81">
        <v>1</v>
      </c>
      <c r="K155" s="81">
        <v>1.0613233651466949</v>
      </c>
      <c r="L155"/>
      <c r="M155"/>
      <c r="N155" s="36"/>
      <c r="O155" s="36" t="s">
        <v>7</v>
      </c>
      <c r="P155" s="81">
        <v>1</v>
      </c>
      <c r="Q155" s="81">
        <v>0.21875</v>
      </c>
      <c r="R155"/>
      <c r="U155" t="s">
        <v>7</v>
      </c>
      <c r="V155" s="173">
        <v>1</v>
      </c>
      <c r="W155" s="173">
        <v>4.8517639549563194</v>
      </c>
      <c r="X155"/>
      <c r="Y155"/>
      <c r="Z155"/>
      <c r="AA155" t="s">
        <v>7</v>
      </c>
      <c r="AB155" s="173">
        <v>1</v>
      </c>
      <c r="AC155" s="173">
        <v>1.0613233651466949</v>
      </c>
      <c r="AD155"/>
      <c r="AG155" t="s">
        <v>7</v>
      </c>
      <c r="AH155" s="173">
        <v>1</v>
      </c>
      <c r="AI155" s="173">
        <v>0.21875</v>
      </c>
    </row>
    <row r="156" spans="2:35" x14ac:dyDescent="0.2">
      <c r="B156" s="36" t="s">
        <v>101</v>
      </c>
      <c r="C156" s="36" t="s">
        <v>59</v>
      </c>
      <c r="D156" s="81">
        <v>1</v>
      </c>
      <c r="E156" s="81">
        <v>3.1931726849816853</v>
      </c>
      <c r="F156"/>
      <c r="G156"/>
      <c r="H156" s="36" t="s">
        <v>101</v>
      </c>
      <c r="I156" s="36" t="s">
        <v>59</v>
      </c>
      <c r="J156" s="81">
        <v>1</v>
      </c>
      <c r="K156" s="81">
        <v>1.0498101978021979</v>
      </c>
      <c r="L156"/>
      <c r="M156"/>
      <c r="N156" s="36" t="s">
        <v>101</v>
      </c>
      <c r="O156" s="36" t="s">
        <v>59</v>
      </c>
      <c r="P156" s="81">
        <v>1</v>
      </c>
      <c r="Q156" s="81">
        <v>0.32876712328767121</v>
      </c>
      <c r="R156"/>
      <c r="T156" t="s">
        <v>101</v>
      </c>
      <c r="U156" t="s">
        <v>59</v>
      </c>
      <c r="V156" s="173">
        <v>1</v>
      </c>
      <c r="W156" s="173">
        <v>3.1931726849816853</v>
      </c>
      <c r="X156"/>
      <c r="Y156"/>
      <c r="Z156" t="s">
        <v>101</v>
      </c>
      <c r="AA156" t="s">
        <v>59</v>
      </c>
      <c r="AB156" s="173">
        <v>1</v>
      </c>
      <c r="AC156" s="173">
        <v>1.0498101978021979</v>
      </c>
      <c r="AD156"/>
      <c r="AF156" t="s">
        <v>101</v>
      </c>
      <c r="AG156" t="s">
        <v>59</v>
      </c>
      <c r="AH156" s="173">
        <v>1</v>
      </c>
      <c r="AI156" s="173">
        <v>0.32876712328767121</v>
      </c>
    </row>
    <row r="157" spans="2:35" x14ac:dyDescent="0.2">
      <c r="C157" s="36" t="s">
        <v>39</v>
      </c>
      <c r="D157" s="81">
        <v>1</v>
      </c>
      <c r="E157" s="81">
        <v>3.7712304736583744</v>
      </c>
      <c r="F157"/>
      <c r="G157"/>
      <c r="H157" s="36"/>
      <c r="I157" s="36" t="s">
        <v>39</v>
      </c>
      <c r="J157" s="81">
        <v>1</v>
      </c>
      <c r="K157" s="81">
        <v>1.1023596769155248</v>
      </c>
      <c r="L157"/>
      <c r="M157"/>
      <c r="N157" s="36"/>
      <c r="O157" s="36" t="s">
        <v>39</v>
      </c>
      <c r="P157" s="81">
        <v>1</v>
      </c>
      <c r="Q157" s="81">
        <v>0.29230769230769232</v>
      </c>
      <c r="R157"/>
      <c r="U157" t="s">
        <v>39</v>
      </c>
      <c r="V157" s="173">
        <v>1</v>
      </c>
      <c r="W157" s="173">
        <v>3.7712304736583744</v>
      </c>
      <c r="X157"/>
      <c r="Y157"/>
      <c r="Z157"/>
      <c r="AA157" t="s">
        <v>39</v>
      </c>
      <c r="AB157" s="173">
        <v>1</v>
      </c>
      <c r="AC157" s="173">
        <v>1.1023596769155248</v>
      </c>
      <c r="AD157"/>
      <c r="AG157" t="s">
        <v>39</v>
      </c>
      <c r="AH157" s="173">
        <v>1</v>
      </c>
      <c r="AI157" s="173">
        <v>0.29230769230769232</v>
      </c>
    </row>
    <row r="158" spans="2:35" x14ac:dyDescent="0.2">
      <c r="C158" s="36" t="s">
        <v>43</v>
      </c>
      <c r="D158" s="81">
        <v>1</v>
      </c>
      <c r="E158" s="81">
        <v>2.7654731657035767</v>
      </c>
      <c r="F158"/>
      <c r="G158"/>
      <c r="H158" s="36"/>
      <c r="I158" s="36" t="s">
        <v>43</v>
      </c>
      <c r="J158" s="81">
        <v>1</v>
      </c>
      <c r="K158" s="81">
        <v>0.96410991097922849</v>
      </c>
      <c r="L158"/>
      <c r="M158"/>
      <c r="N158" s="36"/>
      <c r="O158" s="36" t="s">
        <v>43</v>
      </c>
      <c r="P158" s="81">
        <v>1</v>
      </c>
      <c r="Q158" s="81">
        <v>0.34862385321100919</v>
      </c>
      <c r="R158"/>
      <c r="U158" t="s">
        <v>43</v>
      </c>
      <c r="V158" s="173">
        <v>1</v>
      </c>
      <c r="W158" s="173">
        <v>2.7654731657035767</v>
      </c>
      <c r="X158"/>
      <c r="Y158"/>
      <c r="Z158"/>
      <c r="AA158" t="s">
        <v>43</v>
      </c>
      <c r="AB158" s="173">
        <v>1</v>
      </c>
      <c r="AC158" s="173">
        <v>0.96410991097922849</v>
      </c>
      <c r="AD158"/>
      <c r="AG158" t="s">
        <v>43</v>
      </c>
      <c r="AH158" s="173">
        <v>1</v>
      </c>
      <c r="AI158" s="173">
        <v>0.34862385321100919</v>
      </c>
    </row>
    <row r="159" spans="2:35" x14ac:dyDescent="0.2">
      <c r="C159" s="36" t="s">
        <v>30</v>
      </c>
      <c r="D159" s="81">
        <v>1</v>
      </c>
      <c r="E159" s="81">
        <v>3.2315201457245708</v>
      </c>
      <c r="F159"/>
      <c r="G159"/>
      <c r="H159" s="36"/>
      <c r="I159" s="36" t="s">
        <v>30</v>
      </c>
      <c r="J159" s="81">
        <v>1</v>
      </c>
      <c r="K159" s="81">
        <v>0.88545165585427354</v>
      </c>
      <c r="L159"/>
      <c r="M159"/>
      <c r="N159" s="36"/>
      <c r="O159" s="36" t="s">
        <v>30</v>
      </c>
      <c r="P159" s="81">
        <v>1</v>
      </c>
      <c r="Q159" s="81">
        <v>0.27400468384074944</v>
      </c>
      <c r="R159"/>
      <c r="U159" t="s">
        <v>30</v>
      </c>
      <c r="V159" s="173">
        <v>1</v>
      </c>
      <c r="W159" s="173">
        <v>3.2315201457245708</v>
      </c>
      <c r="X159"/>
      <c r="Y159"/>
      <c r="Z159"/>
      <c r="AA159" t="s">
        <v>30</v>
      </c>
      <c r="AB159" s="173">
        <v>1</v>
      </c>
      <c r="AC159" s="173">
        <v>0.88545165585427354</v>
      </c>
      <c r="AD159"/>
      <c r="AG159" t="s">
        <v>30</v>
      </c>
      <c r="AH159" s="173">
        <v>1</v>
      </c>
      <c r="AI159" s="173">
        <v>0.27400468384074944</v>
      </c>
    </row>
    <row r="160" spans="2:35" x14ac:dyDescent="0.2">
      <c r="C160" s="36" t="s">
        <v>41</v>
      </c>
      <c r="D160" s="81">
        <v>1</v>
      </c>
      <c r="E160" s="81">
        <v>3.2825283248958499</v>
      </c>
      <c r="F160"/>
      <c r="G160"/>
      <c r="H160" s="36"/>
      <c r="I160" s="36" t="s">
        <v>41</v>
      </c>
      <c r="J160" s="81">
        <v>1</v>
      </c>
      <c r="K160" s="81">
        <v>0.79845283578547699</v>
      </c>
      <c r="L160"/>
      <c r="M160"/>
      <c r="N160" s="36"/>
      <c r="O160" s="36" t="s">
        <v>41</v>
      </c>
      <c r="P160" s="81">
        <v>1</v>
      </c>
      <c r="Q160" s="81">
        <v>0.24324324324324326</v>
      </c>
      <c r="R160"/>
      <c r="U160" t="s">
        <v>41</v>
      </c>
      <c r="V160" s="173">
        <v>1</v>
      </c>
      <c r="W160" s="173">
        <v>3.2825283248958499</v>
      </c>
      <c r="X160"/>
      <c r="Y160"/>
      <c r="Z160"/>
      <c r="AA160" t="s">
        <v>41</v>
      </c>
      <c r="AB160" s="173">
        <v>1</v>
      </c>
      <c r="AC160" s="173">
        <v>0.79845283578547699</v>
      </c>
      <c r="AD160"/>
      <c r="AG160" t="s">
        <v>41</v>
      </c>
      <c r="AH160" s="173">
        <v>1</v>
      </c>
      <c r="AI160" s="173">
        <v>0.24324324324324326</v>
      </c>
    </row>
    <row r="161" spans="2:35" x14ac:dyDescent="0.2">
      <c r="B161" s="36" t="s">
        <v>102</v>
      </c>
      <c r="C161" s="36" t="s">
        <v>55</v>
      </c>
      <c r="D161" s="81">
        <v>1</v>
      </c>
      <c r="E161" s="81">
        <v>4.7027865612648219</v>
      </c>
      <c r="F161"/>
      <c r="G161"/>
      <c r="H161" s="36" t="s">
        <v>102</v>
      </c>
      <c r="I161" s="36" t="s">
        <v>55</v>
      </c>
      <c r="J161" s="81">
        <v>1</v>
      </c>
      <c r="K161" s="81">
        <v>0.60035573122529651</v>
      </c>
      <c r="L161"/>
      <c r="M161"/>
      <c r="N161" s="36" t="s">
        <v>102</v>
      </c>
      <c r="O161" s="36" t="s">
        <v>55</v>
      </c>
      <c r="P161" s="81">
        <v>1</v>
      </c>
      <c r="Q161" s="81">
        <v>0.1276595744680851</v>
      </c>
      <c r="R161"/>
      <c r="T161" t="s">
        <v>102</v>
      </c>
      <c r="U161" t="s">
        <v>55</v>
      </c>
      <c r="V161" s="173">
        <v>1</v>
      </c>
      <c r="W161" s="173">
        <v>4.7027865612648219</v>
      </c>
      <c r="X161"/>
      <c r="Y161"/>
      <c r="Z161" t="s">
        <v>102</v>
      </c>
      <c r="AA161" t="s">
        <v>55</v>
      </c>
      <c r="AB161" s="173">
        <v>1</v>
      </c>
      <c r="AC161" s="173">
        <v>0.60035573122529651</v>
      </c>
      <c r="AD161"/>
      <c r="AF161" t="s">
        <v>102</v>
      </c>
      <c r="AG161" t="s">
        <v>55</v>
      </c>
      <c r="AH161" s="173">
        <v>1</v>
      </c>
      <c r="AI161" s="173">
        <v>0.1276595744680851</v>
      </c>
    </row>
    <row r="162" spans="2:35" x14ac:dyDescent="0.2">
      <c r="C162" s="36" t="s">
        <v>49</v>
      </c>
      <c r="D162" s="81">
        <v>1</v>
      </c>
      <c r="E162" s="81">
        <v>4.4459809424111887</v>
      </c>
      <c r="F162"/>
      <c r="G162"/>
      <c r="H162" s="36"/>
      <c r="I162" s="36" t="s">
        <v>49</v>
      </c>
      <c r="J162" s="81">
        <v>1</v>
      </c>
      <c r="K162" s="81">
        <v>1.4260693588866074</v>
      </c>
      <c r="L162"/>
      <c r="M162"/>
      <c r="N162" s="36"/>
      <c r="O162" s="36" t="s">
        <v>49</v>
      </c>
      <c r="P162" s="81">
        <v>1</v>
      </c>
      <c r="Q162" s="81">
        <v>0.32075471698113206</v>
      </c>
      <c r="R162"/>
      <c r="U162" t="s">
        <v>49</v>
      </c>
      <c r="V162" s="173">
        <v>1</v>
      </c>
      <c r="W162" s="173">
        <v>4.4459809424111887</v>
      </c>
      <c r="X162"/>
      <c r="Y162"/>
      <c r="Z162"/>
      <c r="AA162" t="s">
        <v>49</v>
      </c>
      <c r="AB162" s="173">
        <v>1</v>
      </c>
      <c r="AC162" s="173">
        <v>1.4260693588866074</v>
      </c>
      <c r="AD162"/>
      <c r="AG162" t="s">
        <v>49</v>
      </c>
      <c r="AH162" s="173">
        <v>1</v>
      </c>
      <c r="AI162" s="173">
        <v>0.32075471698113206</v>
      </c>
    </row>
    <row r="163" spans="2:35" x14ac:dyDescent="0.2">
      <c r="C163" s="36" t="s">
        <v>51</v>
      </c>
      <c r="D163" s="81">
        <v>1</v>
      </c>
      <c r="E163" s="81">
        <v>2.8784463622865628</v>
      </c>
      <c r="F163"/>
      <c r="G163"/>
      <c r="H163" s="36"/>
      <c r="I163" s="36" t="s">
        <v>51</v>
      </c>
      <c r="J163" s="81">
        <v>1</v>
      </c>
      <c r="K163" s="81">
        <v>0.94633853006681523</v>
      </c>
      <c r="L163"/>
      <c r="M163"/>
      <c r="N163" s="36"/>
      <c r="O163" s="36" t="s">
        <v>51</v>
      </c>
      <c r="P163" s="81">
        <v>1</v>
      </c>
      <c r="Q163" s="81">
        <v>0.32876712328767121</v>
      </c>
      <c r="R163"/>
      <c r="U163" t="s">
        <v>51</v>
      </c>
      <c r="V163" s="173">
        <v>1</v>
      </c>
      <c r="W163" s="173">
        <v>2.8784463622865628</v>
      </c>
      <c r="X163"/>
      <c r="Y163"/>
      <c r="Z163"/>
      <c r="AA163" t="s">
        <v>51</v>
      </c>
      <c r="AB163" s="173">
        <v>1</v>
      </c>
      <c r="AC163" s="173">
        <v>0.94633853006681523</v>
      </c>
      <c r="AD163"/>
      <c r="AG163" t="s">
        <v>51</v>
      </c>
      <c r="AH163" s="173">
        <v>1</v>
      </c>
      <c r="AI163" s="173">
        <v>0.32876712328767121</v>
      </c>
    </row>
    <row r="164" spans="2:35" x14ac:dyDescent="0.2">
      <c r="C164" s="36" t="s">
        <v>57</v>
      </c>
      <c r="D164" s="81">
        <v>1</v>
      </c>
      <c r="E164" s="81">
        <v>2.3087305915880503</v>
      </c>
      <c r="F164"/>
      <c r="G164"/>
      <c r="H164" s="36"/>
      <c r="I164" s="36" t="s">
        <v>57</v>
      </c>
      <c r="J164" s="81">
        <v>1</v>
      </c>
      <c r="K164" s="81">
        <v>0.7290728183962264</v>
      </c>
      <c r="L164"/>
      <c r="M164"/>
      <c r="N164" s="36"/>
      <c r="O164" s="36" t="s">
        <v>57</v>
      </c>
      <c r="P164" s="81">
        <v>1</v>
      </c>
      <c r="Q164" s="81">
        <v>0.31578947368421051</v>
      </c>
      <c r="R164"/>
      <c r="U164" t="s">
        <v>57</v>
      </c>
      <c r="V164" s="173">
        <v>1</v>
      </c>
      <c r="W164" s="173">
        <v>2.3087305915880503</v>
      </c>
      <c r="X164"/>
      <c r="Y164"/>
      <c r="Z164"/>
      <c r="AA164" t="s">
        <v>57</v>
      </c>
      <c r="AB164" s="173">
        <v>1</v>
      </c>
      <c r="AC164" s="173">
        <v>0.7290728183962264</v>
      </c>
      <c r="AD164"/>
      <c r="AG164" t="s">
        <v>57</v>
      </c>
      <c r="AH164" s="173">
        <v>1</v>
      </c>
      <c r="AI164" s="173">
        <v>0.31578947368421051</v>
      </c>
    </row>
    <row r="165" spans="2:35" x14ac:dyDescent="0.2">
      <c r="C165" s="36" t="s">
        <v>45</v>
      </c>
      <c r="D165" s="81">
        <v>1</v>
      </c>
      <c r="E165" s="81">
        <v>4.1731181664601866</v>
      </c>
      <c r="F165"/>
      <c r="G165"/>
      <c r="H165" s="36"/>
      <c r="I165" s="36" t="s">
        <v>45</v>
      </c>
      <c r="J165" s="81">
        <v>1</v>
      </c>
      <c r="K165" s="81">
        <v>1.0235950219619327</v>
      </c>
      <c r="L165"/>
      <c r="M165"/>
      <c r="N165" s="36"/>
      <c r="O165" s="36" t="s">
        <v>45</v>
      </c>
      <c r="P165" s="81">
        <v>1</v>
      </c>
      <c r="Q165" s="81">
        <v>0.24528301886792453</v>
      </c>
      <c r="R165"/>
      <c r="U165" t="s">
        <v>45</v>
      </c>
      <c r="V165" s="173">
        <v>1</v>
      </c>
      <c r="W165" s="173">
        <v>4.1731181664601866</v>
      </c>
      <c r="X165"/>
      <c r="Y165"/>
      <c r="Z165"/>
      <c r="AA165" t="s">
        <v>45</v>
      </c>
      <c r="AB165" s="173">
        <v>1</v>
      </c>
      <c r="AC165" s="173">
        <v>1.0235950219619327</v>
      </c>
      <c r="AD165"/>
      <c r="AG165" t="s">
        <v>45</v>
      </c>
      <c r="AH165" s="173">
        <v>1</v>
      </c>
      <c r="AI165" s="173">
        <v>0.24528301886792453</v>
      </c>
    </row>
    <row r="166" spans="2:35" x14ac:dyDescent="0.2">
      <c r="C166" s="36" t="s">
        <v>86</v>
      </c>
      <c r="D166" s="81">
        <v>1</v>
      </c>
      <c r="E166" s="81">
        <v>3.7158166465621236</v>
      </c>
      <c r="F166"/>
      <c r="G166"/>
      <c r="H166" s="36"/>
      <c r="I166" s="36" t="s">
        <v>86</v>
      </c>
      <c r="J166" s="81">
        <v>1</v>
      </c>
      <c r="K166" s="81">
        <v>1.2386055488540411</v>
      </c>
      <c r="L166"/>
      <c r="M166"/>
      <c r="N166" s="36"/>
      <c r="O166" s="36" t="s">
        <v>86</v>
      </c>
      <c r="P166" s="81">
        <v>1</v>
      </c>
      <c r="Q166" s="81">
        <v>0.33333333333333331</v>
      </c>
      <c r="R166"/>
      <c r="U166" t="s">
        <v>86</v>
      </c>
      <c r="V166" s="173">
        <v>1</v>
      </c>
      <c r="W166" s="173">
        <v>3.7158166465621236</v>
      </c>
      <c r="X166"/>
      <c r="Y166"/>
      <c r="Z166"/>
      <c r="AA166" t="s">
        <v>86</v>
      </c>
      <c r="AB166" s="173">
        <v>1</v>
      </c>
      <c r="AC166" s="173">
        <v>1.2386055488540411</v>
      </c>
      <c r="AD166"/>
      <c r="AG166" t="s">
        <v>86</v>
      </c>
      <c r="AH166" s="173">
        <v>1</v>
      </c>
      <c r="AI166" s="173">
        <v>0.33333333333333331</v>
      </c>
    </row>
    <row r="167" spans="2:35" x14ac:dyDescent="0.2">
      <c r="C167" s="36" t="s">
        <v>31</v>
      </c>
      <c r="D167" s="81">
        <v>1</v>
      </c>
      <c r="E167" s="81">
        <v>3.5197191002183081</v>
      </c>
      <c r="F167"/>
      <c r="G167"/>
      <c r="H167" s="36"/>
      <c r="I167" s="36" t="s">
        <v>31</v>
      </c>
      <c r="J167" s="81">
        <v>1</v>
      </c>
      <c r="K167" s="81">
        <v>1.086521983110869</v>
      </c>
      <c r="L167"/>
      <c r="M167"/>
      <c r="N167" s="36"/>
      <c r="O167" s="36" t="s">
        <v>31</v>
      </c>
      <c r="P167" s="81">
        <v>1</v>
      </c>
      <c r="Q167" s="81">
        <v>0.30869565217391304</v>
      </c>
      <c r="R167"/>
      <c r="U167" t="s">
        <v>31</v>
      </c>
      <c r="V167" s="173">
        <v>1</v>
      </c>
      <c r="W167" s="173">
        <v>3.5197191002183081</v>
      </c>
      <c r="X167"/>
      <c r="Y167"/>
      <c r="Z167"/>
      <c r="AA167" t="s">
        <v>31</v>
      </c>
      <c r="AB167" s="173">
        <v>1</v>
      </c>
      <c r="AC167" s="173">
        <v>1.086521983110869</v>
      </c>
      <c r="AD167"/>
      <c r="AG167" t="s">
        <v>31</v>
      </c>
      <c r="AH167" s="173">
        <v>1</v>
      </c>
      <c r="AI167" s="173">
        <v>0.30869565217391304</v>
      </c>
    </row>
    <row r="168" spans="2:35" x14ac:dyDescent="0.2">
      <c r="C168" s="36" t="s">
        <v>67</v>
      </c>
      <c r="D168" s="81">
        <v>1</v>
      </c>
      <c r="E168" s="81">
        <v>3.8031322949368103</v>
      </c>
      <c r="F168"/>
      <c r="G168"/>
      <c r="H168" s="36"/>
      <c r="I168" s="36" t="s">
        <v>67</v>
      </c>
      <c r="J168" s="81">
        <v>1</v>
      </c>
      <c r="K168" s="81">
        <v>1.0953021009418014</v>
      </c>
      <c r="L168"/>
      <c r="M168"/>
      <c r="N168" s="36"/>
      <c r="O168" s="36" t="s">
        <v>67</v>
      </c>
      <c r="P168" s="81">
        <v>1</v>
      </c>
      <c r="Q168" s="81">
        <v>0.28799999999999998</v>
      </c>
      <c r="R168"/>
      <c r="U168" t="s">
        <v>67</v>
      </c>
      <c r="V168" s="173">
        <v>1</v>
      </c>
      <c r="W168" s="173">
        <v>3.8031322949368103</v>
      </c>
      <c r="X168"/>
      <c r="Y168"/>
      <c r="Z168"/>
      <c r="AA168" t="s">
        <v>67</v>
      </c>
      <c r="AB168" s="173">
        <v>1</v>
      </c>
      <c r="AC168" s="173">
        <v>1.0953021009418014</v>
      </c>
      <c r="AD168"/>
      <c r="AG168" t="s">
        <v>67</v>
      </c>
      <c r="AH168" s="173">
        <v>1</v>
      </c>
      <c r="AI168" s="173">
        <v>0.28799999999999998</v>
      </c>
    </row>
    <row r="169" spans="2:35" x14ac:dyDescent="0.2">
      <c r="C169" s="36" t="s">
        <v>53</v>
      </c>
      <c r="D169" s="81">
        <v>1</v>
      </c>
      <c r="E169" s="81">
        <v>2.718919390275194</v>
      </c>
      <c r="F169"/>
      <c r="G169"/>
      <c r="H169" s="36"/>
      <c r="I169" s="36" t="s">
        <v>53</v>
      </c>
      <c r="J169" s="81">
        <v>1</v>
      </c>
      <c r="K169" s="81">
        <v>1.2278990794791198</v>
      </c>
      <c r="L169"/>
      <c r="M169"/>
      <c r="N169" s="36"/>
      <c r="O169" s="36" t="s">
        <v>53</v>
      </c>
      <c r="P169" s="81">
        <v>1</v>
      </c>
      <c r="Q169" s="81">
        <v>0.45161290322580644</v>
      </c>
      <c r="R169"/>
      <c r="U169" t="s">
        <v>53</v>
      </c>
      <c r="V169" s="173">
        <v>1</v>
      </c>
      <c r="W169" s="173">
        <v>2.718919390275194</v>
      </c>
      <c r="X169"/>
      <c r="Y169"/>
      <c r="Z169"/>
      <c r="AA169" t="s">
        <v>53</v>
      </c>
      <c r="AB169" s="173">
        <v>1</v>
      </c>
      <c r="AC169" s="173">
        <v>1.2278990794791198</v>
      </c>
      <c r="AD169"/>
      <c r="AG169" t="s">
        <v>53</v>
      </c>
      <c r="AH169" s="173">
        <v>1</v>
      </c>
      <c r="AI169" s="173">
        <v>0.45161290322580644</v>
      </c>
    </row>
    <row r="170" spans="2:35" x14ac:dyDescent="0.2">
      <c r="C170" s="36" t="s">
        <v>47</v>
      </c>
      <c r="D170" s="81">
        <v>1</v>
      </c>
      <c r="E170" s="81">
        <v>3.1095534506089311</v>
      </c>
      <c r="F170"/>
      <c r="G170"/>
      <c r="H170" s="36"/>
      <c r="I170" s="36" t="s">
        <v>47</v>
      </c>
      <c r="J170" s="81">
        <v>1</v>
      </c>
      <c r="K170" s="81">
        <v>0.38869418132611638</v>
      </c>
      <c r="L170"/>
      <c r="M170"/>
      <c r="N170" s="36"/>
      <c r="O170" s="36" t="s">
        <v>47</v>
      </c>
      <c r="P170" s="81">
        <v>1</v>
      </c>
      <c r="Q170" s="81">
        <v>0.125</v>
      </c>
      <c r="R170"/>
      <c r="U170" t="s">
        <v>47</v>
      </c>
      <c r="V170" s="173">
        <v>1</v>
      </c>
      <c r="W170" s="173">
        <v>3.1095534506089311</v>
      </c>
      <c r="X170"/>
      <c r="Y170"/>
      <c r="Z170"/>
      <c r="AA170" t="s">
        <v>47</v>
      </c>
      <c r="AB170" s="173">
        <v>1</v>
      </c>
      <c r="AC170" s="173">
        <v>0.38869418132611638</v>
      </c>
      <c r="AD170"/>
      <c r="AG170" t="s">
        <v>47</v>
      </c>
      <c r="AH170" s="173">
        <v>1</v>
      </c>
      <c r="AI170" s="173">
        <v>0.125</v>
      </c>
    </row>
    <row r="171" spans="2:35" x14ac:dyDescent="0.2">
      <c r="B171" s="36" t="s">
        <v>103</v>
      </c>
      <c r="C171" s="36" t="s">
        <v>5</v>
      </c>
      <c r="D171" s="81">
        <v>1</v>
      </c>
      <c r="E171" s="81">
        <v>3.6113093093093096</v>
      </c>
      <c r="F171"/>
      <c r="G171"/>
      <c r="H171" s="36" t="s">
        <v>103</v>
      </c>
      <c r="I171" s="36" t="s">
        <v>5</v>
      </c>
      <c r="J171" s="81">
        <v>1</v>
      </c>
      <c r="K171" s="81">
        <v>0.54169639639639644</v>
      </c>
      <c r="L171"/>
      <c r="M171"/>
      <c r="N171" s="36" t="s">
        <v>103</v>
      </c>
      <c r="O171" s="36" t="s">
        <v>5</v>
      </c>
      <c r="P171" s="81">
        <v>1</v>
      </c>
      <c r="Q171" s="81">
        <v>0.15</v>
      </c>
      <c r="R171"/>
      <c r="T171" t="s">
        <v>103</v>
      </c>
      <c r="U171" t="s">
        <v>5</v>
      </c>
      <c r="V171" s="173">
        <v>1</v>
      </c>
      <c r="W171" s="173">
        <v>3.6113093093093096</v>
      </c>
      <c r="X171"/>
      <c r="Y171"/>
      <c r="Z171" t="s">
        <v>103</v>
      </c>
      <c r="AA171" t="s">
        <v>5</v>
      </c>
      <c r="AB171" s="173">
        <v>1</v>
      </c>
      <c r="AC171" s="173">
        <v>0.54169639639639644</v>
      </c>
      <c r="AD171"/>
      <c r="AF171" t="s">
        <v>103</v>
      </c>
      <c r="AG171" t="s">
        <v>5</v>
      </c>
      <c r="AH171" s="173">
        <v>1</v>
      </c>
      <c r="AI171" s="173">
        <v>0.15</v>
      </c>
    </row>
    <row r="172" spans="2:35" x14ac:dyDescent="0.2">
      <c r="C172" s="36" t="s">
        <v>65</v>
      </c>
      <c r="D172" s="81">
        <v>1</v>
      </c>
      <c r="E172" s="81">
        <v>3.9563719665433243</v>
      </c>
      <c r="F172"/>
      <c r="G172"/>
      <c r="H172" s="36"/>
      <c r="I172" s="36" t="s">
        <v>65</v>
      </c>
      <c r="J172" s="81">
        <v>1</v>
      </c>
      <c r="K172" s="81">
        <v>1.0217004528985507</v>
      </c>
      <c r="L172"/>
      <c r="M172"/>
      <c r="N172" s="36"/>
      <c r="O172" s="36" t="s">
        <v>65</v>
      </c>
      <c r="P172" s="81">
        <v>1</v>
      </c>
      <c r="Q172" s="81">
        <v>0.25824175824175827</v>
      </c>
      <c r="R172"/>
      <c r="U172" t="s">
        <v>65</v>
      </c>
      <c r="V172" s="173">
        <v>1</v>
      </c>
      <c r="W172" s="173">
        <v>3.9563719665433243</v>
      </c>
      <c r="X172"/>
      <c r="Y172"/>
      <c r="Z172"/>
      <c r="AA172" t="s">
        <v>65</v>
      </c>
      <c r="AB172" s="173">
        <v>1</v>
      </c>
      <c r="AC172" s="173">
        <v>1.0217004528985507</v>
      </c>
      <c r="AD172"/>
      <c r="AG172" t="s">
        <v>65</v>
      </c>
      <c r="AH172" s="173">
        <v>1</v>
      </c>
      <c r="AI172" s="173">
        <v>0.25824175824175827</v>
      </c>
    </row>
    <row r="173" spans="2:35" x14ac:dyDescent="0.2">
      <c r="C173" s="36" t="s">
        <v>3</v>
      </c>
      <c r="D173" s="81">
        <v>1</v>
      </c>
      <c r="E173" s="81">
        <v>3.004300756670649</v>
      </c>
      <c r="F173"/>
      <c r="G173"/>
      <c r="H173" s="36"/>
      <c r="I173" s="36" t="s">
        <v>3</v>
      </c>
      <c r="J173" s="81">
        <v>1</v>
      </c>
      <c r="K173" s="81">
        <v>0.64377873357228199</v>
      </c>
      <c r="L173"/>
      <c r="M173"/>
      <c r="N173" s="36"/>
      <c r="O173" s="36" t="s">
        <v>3</v>
      </c>
      <c r="P173" s="81">
        <v>1</v>
      </c>
      <c r="Q173" s="81">
        <v>0.21428571428571427</v>
      </c>
      <c r="R173"/>
      <c r="U173" t="s">
        <v>3</v>
      </c>
      <c r="V173" s="173">
        <v>1</v>
      </c>
      <c r="W173" s="173">
        <v>3.004300756670649</v>
      </c>
      <c r="X173"/>
      <c r="Y173"/>
      <c r="Z173"/>
      <c r="AA173" t="s">
        <v>3</v>
      </c>
      <c r="AB173" s="173">
        <v>1</v>
      </c>
      <c r="AC173" s="173">
        <v>0.64377873357228199</v>
      </c>
      <c r="AD173"/>
      <c r="AG173" t="s">
        <v>3</v>
      </c>
      <c r="AH173" s="173">
        <v>1</v>
      </c>
      <c r="AI173" s="173">
        <v>0.21428571428571427</v>
      </c>
    </row>
    <row r="174" spans="2:35" x14ac:dyDescent="0.2">
      <c r="C174" s="36" t="s">
        <v>66</v>
      </c>
      <c r="D174" s="81">
        <v>1</v>
      </c>
      <c r="E174" s="81">
        <v>3.6339542096254496</v>
      </c>
      <c r="F174"/>
      <c r="G174"/>
      <c r="H174" s="36"/>
      <c r="I174" s="36" t="s">
        <v>66</v>
      </c>
      <c r="J174" s="81">
        <v>1</v>
      </c>
      <c r="K174" s="81">
        <v>0.91775884375744776</v>
      </c>
      <c r="L174"/>
      <c r="M174"/>
      <c r="N174" s="36"/>
      <c r="O174" s="36" t="s">
        <v>66</v>
      </c>
      <c r="P174" s="81">
        <v>1</v>
      </c>
      <c r="Q174" s="81">
        <v>0.25255102040816324</v>
      </c>
      <c r="R174"/>
      <c r="U174" t="s">
        <v>66</v>
      </c>
      <c r="V174" s="173">
        <v>1</v>
      </c>
      <c r="W174" s="173">
        <v>3.6339542096254496</v>
      </c>
      <c r="X174"/>
      <c r="Y174"/>
      <c r="Z174"/>
      <c r="AA174" t="s">
        <v>66</v>
      </c>
      <c r="AB174" s="173">
        <v>1</v>
      </c>
      <c r="AC174" s="173">
        <v>0.91775884375744776</v>
      </c>
      <c r="AD174"/>
      <c r="AG174" t="s">
        <v>66</v>
      </c>
      <c r="AH174" s="173">
        <v>1</v>
      </c>
      <c r="AI174" s="173">
        <v>0.25255102040816324</v>
      </c>
    </row>
    <row r="175" spans="2:35" x14ac:dyDescent="0.2">
      <c r="C175" s="36" t="s">
        <v>62</v>
      </c>
      <c r="D175" s="81">
        <v>1</v>
      </c>
      <c r="E175" s="81">
        <v>3.5587345846107823</v>
      </c>
      <c r="F175"/>
      <c r="G175"/>
      <c r="H175" s="36"/>
      <c r="I175" s="36" t="s">
        <v>62</v>
      </c>
      <c r="J175" s="81">
        <v>1</v>
      </c>
      <c r="K175" s="81">
        <v>1.1419819935691318</v>
      </c>
      <c r="L175"/>
      <c r="M175"/>
      <c r="N175" s="36"/>
      <c r="O175" s="36" t="s">
        <v>62</v>
      </c>
      <c r="P175" s="81">
        <v>1</v>
      </c>
      <c r="Q175" s="81">
        <v>0.32089552238805968</v>
      </c>
      <c r="R175"/>
      <c r="U175" t="s">
        <v>62</v>
      </c>
      <c r="V175" s="173">
        <v>1</v>
      </c>
      <c r="W175" s="173">
        <v>3.5587345846107823</v>
      </c>
      <c r="X175"/>
      <c r="Y175"/>
      <c r="Z175"/>
      <c r="AA175" t="s">
        <v>62</v>
      </c>
      <c r="AB175" s="173">
        <v>1</v>
      </c>
      <c r="AC175" s="173">
        <v>1.1419819935691318</v>
      </c>
      <c r="AD175"/>
      <c r="AG175" t="s">
        <v>62</v>
      </c>
      <c r="AH175" s="173">
        <v>1</v>
      </c>
      <c r="AI175" s="173">
        <v>0.32089552238805968</v>
      </c>
    </row>
    <row r="176" spans="2:35" x14ac:dyDescent="0.2">
      <c r="C176" s="36" t="s">
        <v>23</v>
      </c>
      <c r="D176" s="81">
        <v>1</v>
      </c>
      <c r="E176" s="81">
        <v>3.4190168821589122</v>
      </c>
      <c r="F176"/>
      <c r="G176"/>
      <c r="H176" s="36"/>
      <c r="I176" s="36" t="s">
        <v>23</v>
      </c>
      <c r="J176" s="81">
        <v>1</v>
      </c>
      <c r="K176" s="81">
        <v>0.54203926180568118</v>
      </c>
      <c r="L176"/>
      <c r="M176"/>
      <c r="N176" s="36"/>
      <c r="O176" s="36" t="s">
        <v>23</v>
      </c>
      <c r="P176" s="81">
        <v>1</v>
      </c>
      <c r="Q176" s="81">
        <v>0.15853658536585366</v>
      </c>
      <c r="R176"/>
      <c r="U176" t="s">
        <v>23</v>
      </c>
      <c r="V176" s="173">
        <v>1</v>
      </c>
      <c r="W176" s="173">
        <v>3.4190168821589122</v>
      </c>
      <c r="X176"/>
      <c r="Y176"/>
      <c r="Z176"/>
      <c r="AA176" t="s">
        <v>23</v>
      </c>
      <c r="AB176" s="173">
        <v>1</v>
      </c>
      <c r="AC176" s="173">
        <v>0.54203926180568118</v>
      </c>
      <c r="AD176"/>
      <c r="AG176" t="s">
        <v>23</v>
      </c>
      <c r="AH176" s="173">
        <v>1</v>
      </c>
      <c r="AI176" s="173">
        <v>0.15853658536585366</v>
      </c>
    </row>
    <row r="177" spans="2:35" x14ac:dyDescent="0.2">
      <c r="B177" s="36" t="s">
        <v>1</v>
      </c>
      <c r="C177" s="36" t="s">
        <v>1</v>
      </c>
      <c r="D177" s="81">
        <v>1</v>
      </c>
      <c r="E177" s="81">
        <v>2.1720487032975488</v>
      </c>
      <c r="F177"/>
      <c r="G177"/>
      <c r="H177" s="36" t="s">
        <v>1</v>
      </c>
      <c r="I177" s="36" t="s">
        <v>1</v>
      </c>
      <c r="J177" s="81">
        <v>1</v>
      </c>
      <c r="K177" s="81">
        <v>0.47390153526491974</v>
      </c>
      <c r="L177"/>
      <c r="M177"/>
      <c r="N177" s="36" t="s">
        <v>1</v>
      </c>
      <c r="O177" s="36" t="s">
        <v>1</v>
      </c>
      <c r="P177" s="81">
        <v>1</v>
      </c>
      <c r="Q177" s="81">
        <v>0.21818181818181817</v>
      </c>
      <c r="R177"/>
      <c r="T177" t="s">
        <v>1</v>
      </c>
      <c r="U177" t="s">
        <v>1</v>
      </c>
      <c r="V177" s="173">
        <v>1</v>
      </c>
      <c r="W177" s="173">
        <v>2.1720487032975488</v>
      </c>
      <c r="X177"/>
      <c r="Y177"/>
      <c r="Z177" t="s">
        <v>1</v>
      </c>
      <c r="AA177" t="s">
        <v>1</v>
      </c>
      <c r="AB177" s="173">
        <v>1</v>
      </c>
      <c r="AC177" s="173">
        <v>0.47390153526491974</v>
      </c>
      <c r="AD177"/>
      <c r="AF177" t="s">
        <v>1</v>
      </c>
      <c r="AG177" t="s">
        <v>1</v>
      </c>
      <c r="AH177" s="173">
        <v>1</v>
      </c>
      <c r="AI177" s="173">
        <v>0.21818181818181817</v>
      </c>
    </row>
    <row r="178" spans="2:35" x14ac:dyDescent="0.2">
      <c r="B178" s="36" t="s">
        <v>104</v>
      </c>
      <c r="C178" s="36" t="s">
        <v>17</v>
      </c>
      <c r="D178" s="81">
        <v>1</v>
      </c>
      <c r="E178" s="81">
        <v>2.2048008879781418</v>
      </c>
      <c r="F178"/>
      <c r="G178"/>
      <c r="H178" s="36" t="s">
        <v>104</v>
      </c>
      <c r="I178" s="36" t="s">
        <v>17</v>
      </c>
      <c r="J178" s="81">
        <v>1</v>
      </c>
      <c r="K178" s="81">
        <v>0.50880020491803279</v>
      </c>
      <c r="L178"/>
      <c r="M178"/>
      <c r="N178" s="36" t="s">
        <v>104</v>
      </c>
      <c r="O178" s="36" t="s">
        <v>17</v>
      </c>
      <c r="P178" s="81">
        <v>1</v>
      </c>
      <c r="Q178" s="81">
        <v>0.23076923076923078</v>
      </c>
      <c r="R178"/>
      <c r="T178" t="s">
        <v>104</v>
      </c>
      <c r="U178" t="s">
        <v>17</v>
      </c>
      <c r="V178" s="173">
        <v>1</v>
      </c>
      <c r="W178" s="173">
        <v>2.2048008879781418</v>
      </c>
      <c r="X178"/>
      <c r="Y178"/>
      <c r="Z178" t="s">
        <v>104</v>
      </c>
      <c r="AA178" t="s">
        <v>17</v>
      </c>
      <c r="AB178" s="173">
        <v>1</v>
      </c>
      <c r="AC178" s="173">
        <v>0.50880020491803279</v>
      </c>
      <c r="AD178"/>
      <c r="AF178" t="s">
        <v>104</v>
      </c>
      <c r="AG178" t="s">
        <v>17</v>
      </c>
      <c r="AH178" s="173">
        <v>1</v>
      </c>
      <c r="AI178" s="173">
        <v>0.23076923076923078</v>
      </c>
    </row>
    <row r="179" spans="2:35" x14ac:dyDescent="0.2">
      <c r="C179" s="36" t="s">
        <v>21</v>
      </c>
      <c r="D179" s="81">
        <v>1</v>
      </c>
      <c r="E179" s="81">
        <v>2.756410575010003</v>
      </c>
      <c r="F179"/>
      <c r="G179"/>
      <c r="H179" s="36"/>
      <c r="I179" s="36" t="s">
        <v>21</v>
      </c>
      <c r="J179" s="81">
        <v>1</v>
      </c>
      <c r="K179" s="81">
        <v>1.0488995993400896</v>
      </c>
      <c r="L179"/>
      <c r="M179"/>
      <c r="N179" s="36"/>
      <c r="O179" s="36" t="s">
        <v>21</v>
      </c>
      <c r="P179" s="81">
        <v>1</v>
      </c>
      <c r="Q179" s="81">
        <v>0.38053097345132741</v>
      </c>
      <c r="R179"/>
      <c r="U179" t="s">
        <v>21</v>
      </c>
      <c r="V179" s="173">
        <v>1</v>
      </c>
      <c r="W179" s="173">
        <v>2.756410575010003</v>
      </c>
      <c r="X179"/>
      <c r="Y179"/>
      <c r="Z179"/>
      <c r="AA179" t="s">
        <v>21</v>
      </c>
      <c r="AB179" s="173">
        <v>1</v>
      </c>
      <c r="AC179" s="173">
        <v>1.0488995993400896</v>
      </c>
      <c r="AD179"/>
      <c r="AG179" t="s">
        <v>21</v>
      </c>
      <c r="AH179" s="173">
        <v>1</v>
      </c>
      <c r="AI179" s="173">
        <v>0.38053097345132741</v>
      </c>
    </row>
    <row r="180" spans="2:35" x14ac:dyDescent="0.2">
      <c r="C180" s="36" t="s">
        <v>19</v>
      </c>
      <c r="D180" s="81">
        <v>1</v>
      </c>
      <c r="E180" s="81">
        <v>2.8052511206511985</v>
      </c>
      <c r="F180"/>
      <c r="G180"/>
      <c r="H180" s="36"/>
      <c r="I180" s="36" t="s">
        <v>19</v>
      </c>
      <c r="J180" s="81">
        <v>1</v>
      </c>
      <c r="K180" s="81">
        <v>0.86975034745080826</v>
      </c>
      <c r="L180"/>
      <c r="M180"/>
      <c r="N180" s="36"/>
      <c r="O180" s="36" t="s">
        <v>19</v>
      </c>
      <c r="P180" s="81">
        <v>1</v>
      </c>
      <c r="Q180" s="81">
        <v>0.31004366812227074</v>
      </c>
      <c r="R180"/>
      <c r="U180" t="s">
        <v>19</v>
      </c>
      <c r="V180" s="173">
        <v>1</v>
      </c>
      <c r="W180" s="173">
        <v>2.8052511206511985</v>
      </c>
      <c r="X180"/>
      <c r="Y180"/>
      <c r="Z180"/>
      <c r="AA180" t="s">
        <v>19</v>
      </c>
      <c r="AB180" s="173">
        <v>1</v>
      </c>
      <c r="AC180" s="173">
        <v>0.86975034745080826</v>
      </c>
      <c r="AD180"/>
      <c r="AG180" t="s">
        <v>19</v>
      </c>
      <c r="AH180" s="173">
        <v>1</v>
      </c>
      <c r="AI180" s="173">
        <v>0.31004366812227074</v>
      </c>
    </row>
    <row r="181" spans="2:35" x14ac:dyDescent="0.2">
      <c r="C181" s="36" t="s">
        <v>11</v>
      </c>
      <c r="D181" s="81">
        <v>1</v>
      </c>
      <c r="E181" s="81">
        <v>2.5216474171233845</v>
      </c>
      <c r="F181"/>
      <c r="G181"/>
      <c r="H181" s="36"/>
      <c r="I181" s="36" t="s">
        <v>11</v>
      </c>
      <c r="J181" s="81">
        <v>1</v>
      </c>
      <c r="K181" s="81">
        <v>0.73478467783727752</v>
      </c>
      <c r="L181"/>
      <c r="M181"/>
      <c r="N181" s="36"/>
      <c r="O181" s="36" t="s">
        <v>11</v>
      </c>
      <c r="P181" s="81">
        <v>1</v>
      </c>
      <c r="Q181" s="81">
        <v>0.29139072847682118</v>
      </c>
      <c r="R181"/>
      <c r="U181" t="s">
        <v>11</v>
      </c>
      <c r="V181" s="173">
        <v>1</v>
      </c>
      <c r="W181" s="173">
        <v>2.5216474171233845</v>
      </c>
      <c r="X181"/>
      <c r="Y181"/>
      <c r="Z181"/>
      <c r="AA181" t="s">
        <v>11</v>
      </c>
      <c r="AB181" s="173">
        <v>1</v>
      </c>
      <c r="AC181" s="173">
        <v>0.73478467783727752</v>
      </c>
      <c r="AD181"/>
      <c r="AG181" t="s">
        <v>11</v>
      </c>
      <c r="AH181" s="173">
        <v>1</v>
      </c>
      <c r="AI181" s="173">
        <v>0.29139072847682118</v>
      </c>
    </row>
    <row r="182" spans="2:35" x14ac:dyDescent="0.2">
      <c r="C182" s="36" t="s">
        <v>13</v>
      </c>
      <c r="D182" s="81">
        <v>1</v>
      </c>
      <c r="E182" s="81">
        <v>2.4273253188363211</v>
      </c>
      <c r="F182"/>
      <c r="G182"/>
      <c r="H182" s="36"/>
      <c r="I182" s="36" t="s">
        <v>13</v>
      </c>
      <c r="J182" s="81">
        <v>1</v>
      </c>
      <c r="K182" s="81">
        <v>0.87298542168674709</v>
      </c>
      <c r="L182"/>
      <c r="M182"/>
      <c r="N182" s="36"/>
      <c r="O182" s="36" t="s">
        <v>13</v>
      </c>
      <c r="P182" s="81">
        <v>1</v>
      </c>
      <c r="Q182" s="81">
        <v>0.35964912280701755</v>
      </c>
      <c r="R182"/>
      <c r="U182" t="s">
        <v>13</v>
      </c>
      <c r="V182" s="173">
        <v>1</v>
      </c>
      <c r="W182" s="173">
        <v>2.4273253188363211</v>
      </c>
      <c r="X182"/>
      <c r="Y182"/>
      <c r="Z182"/>
      <c r="AA182" t="s">
        <v>13</v>
      </c>
      <c r="AB182" s="173">
        <v>1</v>
      </c>
      <c r="AC182" s="173">
        <v>0.87298542168674709</v>
      </c>
      <c r="AD182"/>
      <c r="AG182" t="s">
        <v>13</v>
      </c>
      <c r="AH182" s="173">
        <v>1</v>
      </c>
      <c r="AI182" s="173">
        <v>0.35964912280701755</v>
      </c>
    </row>
    <row r="183" spans="2:35" x14ac:dyDescent="0.2">
      <c r="C183" s="36" t="s">
        <v>15</v>
      </c>
      <c r="D183" s="81">
        <v>1</v>
      </c>
      <c r="E183" s="81">
        <v>3.0194764047905998</v>
      </c>
      <c r="F183"/>
      <c r="G183"/>
      <c r="H183" s="36"/>
      <c r="I183" s="36" t="s">
        <v>15</v>
      </c>
      <c r="J183" s="81">
        <v>1</v>
      </c>
      <c r="K183" s="81">
        <v>0.96623244953299181</v>
      </c>
      <c r="L183"/>
      <c r="M183"/>
      <c r="N183" s="36"/>
      <c r="O183" s="36" t="s">
        <v>15</v>
      </c>
      <c r="P183" s="81">
        <v>1</v>
      </c>
      <c r="Q183" s="81">
        <v>0.32</v>
      </c>
      <c r="R183"/>
      <c r="U183" t="s">
        <v>15</v>
      </c>
      <c r="V183" s="173">
        <v>1</v>
      </c>
      <c r="W183" s="173">
        <v>3.0194764047905998</v>
      </c>
      <c r="X183"/>
      <c r="Y183"/>
      <c r="Z183"/>
      <c r="AA183" t="s">
        <v>15</v>
      </c>
      <c r="AB183" s="173">
        <v>1</v>
      </c>
      <c r="AC183" s="173">
        <v>0.96623244953299181</v>
      </c>
      <c r="AD183"/>
      <c r="AG183" t="s">
        <v>15</v>
      </c>
      <c r="AH183" s="173">
        <v>1</v>
      </c>
      <c r="AI183" s="173">
        <v>0.32</v>
      </c>
    </row>
    <row r="184" spans="2:35" x14ac:dyDescent="0.2">
      <c r="B184" s="36" t="s">
        <v>105</v>
      </c>
      <c r="C184" s="36" t="s">
        <v>37</v>
      </c>
      <c r="D184" s="81">
        <v>1</v>
      </c>
      <c r="E184" s="81">
        <v>3.0486558005752635</v>
      </c>
      <c r="F184"/>
      <c r="G184"/>
      <c r="H184" s="36" t="s">
        <v>105</v>
      </c>
      <c r="I184" s="36" t="s">
        <v>37</v>
      </c>
      <c r="J184" s="81">
        <v>1</v>
      </c>
      <c r="K184" s="81">
        <v>0.64668456375838923</v>
      </c>
      <c r="L184"/>
      <c r="M184"/>
      <c r="N184" s="36" t="s">
        <v>105</v>
      </c>
      <c r="O184" s="36" t="s">
        <v>37</v>
      </c>
      <c r="P184" s="81">
        <v>1</v>
      </c>
      <c r="Q184" s="81">
        <v>0.21212121212121213</v>
      </c>
      <c r="R184"/>
      <c r="T184" t="s">
        <v>105</v>
      </c>
      <c r="U184" t="s">
        <v>37</v>
      </c>
      <c r="V184" s="173">
        <v>1</v>
      </c>
      <c r="W184" s="173">
        <v>3.0486558005752635</v>
      </c>
      <c r="X184"/>
      <c r="Y184"/>
      <c r="Z184" t="s">
        <v>105</v>
      </c>
      <c r="AA184" t="s">
        <v>37</v>
      </c>
      <c r="AB184" s="173">
        <v>1</v>
      </c>
      <c r="AC184" s="173">
        <v>0.64668456375838923</v>
      </c>
      <c r="AD184"/>
      <c r="AF184" t="s">
        <v>105</v>
      </c>
      <c r="AG184" t="s">
        <v>37</v>
      </c>
      <c r="AH184" s="173">
        <v>1</v>
      </c>
      <c r="AI184" s="173">
        <v>0.21212121212121213</v>
      </c>
    </row>
    <row r="185" spans="2:35" x14ac:dyDescent="0.2">
      <c r="C185" s="36" t="s">
        <v>25</v>
      </c>
      <c r="D185" s="81">
        <v>1</v>
      </c>
      <c r="E185" s="81">
        <v>3.0469521716194827</v>
      </c>
      <c r="F185"/>
      <c r="G185"/>
      <c r="H185" s="36"/>
      <c r="I185" s="36" t="s">
        <v>25</v>
      </c>
      <c r="J185" s="81">
        <v>1</v>
      </c>
      <c r="K185" s="81">
        <v>1.197016924564797</v>
      </c>
      <c r="L185"/>
      <c r="M185"/>
      <c r="N185" s="36"/>
      <c r="O185" s="36" t="s">
        <v>25</v>
      </c>
      <c r="P185" s="81">
        <v>1</v>
      </c>
      <c r="Q185" s="81">
        <v>0.39285714285714285</v>
      </c>
      <c r="R185"/>
      <c r="U185" t="s">
        <v>25</v>
      </c>
      <c r="V185" s="173">
        <v>1</v>
      </c>
      <c r="W185" s="173">
        <v>3.0469521716194827</v>
      </c>
      <c r="X185"/>
      <c r="Y185"/>
      <c r="Z185"/>
      <c r="AA185" t="s">
        <v>25</v>
      </c>
      <c r="AB185" s="173">
        <v>1</v>
      </c>
      <c r="AC185" s="173">
        <v>1.197016924564797</v>
      </c>
      <c r="AD185"/>
      <c r="AG185" t="s">
        <v>25</v>
      </c>
      <c r="AH185" s="173">
        <v>1</v>
      </c>
      <c r="AI185" s="173">
        <v>0.39285714285714285</v>
      </c>
    </row>
    <row r="186" spans="2:35" x14ac:dyDescent="0.2">
      <c r="C186" s="36" t="s">
        <v>33</v>
      </c>
      <c r="D186" s="81">
        <v>1</v>
      </c>
      <c r="E186" s="81">
        <v>4.5582333873581842</v>
      </c>
      <c r="F186"/>
      <c r="G186"/>
      <c r="H186" s="36"/>
      <c r="I186" s="36" t="s">
        <v>33</v>
      </c>
      <c r="J186" s="81">
        <v>1</v>
      </c>
      <c r="K186" s="81">
        <v>0.22791166936790924</v>
      </c>
      <c r="L186"/>
      <c r="M186"/>
      <c r="N186" s="36"/>
      <c r="O186" s="36" t="s">
        <v>33</v>
      </c>
      <c r="P186" s="81">
        <v>1</v>
      </c>
      <c r="Q186" s="81">
        <v>0.05</v>
      </c>
      <c r="R186"/>
      <c r="U186" t="s">
        <v>33</v>
      </c>
      <c r="V186" s="173">
        <v>1</v>
      </c>
      <c r="W186" s="173">
        <v>4.5582333873581842</v>
      </c>
      <c r="X186"/>
      <c r="Y186"/>
      <c r="Z186"/>
      <c r="AA186" t="s">
        <v>33</v>
      </c>
      <c r="AB186" s="173">
        <v>1</v>
      </c>
      <c r="AC186" s="173">
        <v>0.22791166936790924</v>
      </c>
      <c r="AD186"/>
      <c r="AG186" t="s">
        <v>33</v>
      </c>
      <c r="AH186" s="173">
        <v>1</v>
      </c>
      <c r="AI186" s="173">
        <v>0.05</v>
      </c>
    </row>
    <row r="187" spans="2:35" x14ac:dyDescent="0.2">
      <c r="C187" s="36" t="s">
        <v>27</v>
      </c>
      <c r="D187" s="81">
        <v>1</v>
      </c>
      <c r="E187" s="81">
        <v>4.108597085583253</v>
      </c>
      <c r="F187"/>
      <c r="G187"/>
      <c r="H187" s="36"/>
      <c r="I187" s="36" t="s">
        <v>27</v>
      </c>
      <c r="J187" s="81">
        <v>1</v>
      </c>
      <c r="K187" s="81">
        <v>1.2554046650393273</v>
      </c>
      <c r="L187"/>
      <c r="M187"/>
      <c r="N187" s="36"/>
      <c r="O187" s="36" t="s">
        <v>27</v>
      </c>
      <c r="P187" s="81">
        <v>1</v>
      </c>
      <c r="Q187" s="81">
        <v>0.30555555555555558</v>
      </c>
      <c r="R187"/>
      <c r="U187" t="s">
        <v>27</v>
      </c>
      <c r="V187" s="173">
        <v>1</v>
      </c>
      <c r="W187" s="173">
        <v>4.108597085583253</v>
      </c>
      <c r="X187"/>
      <c r="Y187"/>
      <c r="Z187"/>
      <c r="AA187" t="s">
        <v>27</v>
      </c>
      <c r="AB187" s="173">
        <v>1</v>
      </c>
      <c r="AC187" s="173">
        <v>1.2554046650393273</v>
      </c>
      <c r="AD187"/>
      <c r="AG187" t="s">
        <v>27</v>
      </c>
      <c r="AH187" s="173">
        <v>1</v>
      </c>
      <c r="AI187" s="173">
        <v>0.30555555555555558</v>
      </c>
    </row>
    <row r="188" spans="2:35" x14ac:dyDescent="0.2">
      <c r="C188" s="36" t="s">
        <v>35</v>
      </c>
      <c r="D188" s="81">
        <v>1</v>
      </c>
      <c r="E188" s="81">
        <v>2.7378227084852904</v>
      </c>
      <c r="F188"/>
      <c r="G188"/>
      <c r="H188" s="36"/>
      <c r="I188" s="36" t="s">
        <v>35</v>
      </c>
      <c r="J188" s="81">
        <v>1</v>
      </c>
      <c r="K188" s="81">
        <v>0.48889691222951615</v>
      </c>
      <c r="L188"/>
      <c r="M188"/>
      <c r="N188" s="36"/>
      <c r="O188" s="36" t="s">
        <v>35</v>
      </c>
      <c r="P188" s="81">
        <v>1</v>
      </c>
      <c r="Q188" s="81">
        <v>0.17857142857142858</v>
      </c>
      <c r="R188"/>
      <c r="U188" t="s">
        <v>35</v>
      </c>
      <c r="V188" s="173">
        <v>1</v>
      </c>
      <c r="W188" s="173">
        <v>2.7378227084852904</v>
      </c>
      <c r="X188"/>
      <c r="Y188"/>
      <c r="Z188"/>
      <c r="AA188" t="s">
        <v>35</v>
      </c>
      <c r="AB188" s="173">
        <v>1</v>
      </c>
      <c r="AC188" s="173">
        <v>0.48889691222951615</v>
      </c>
      <c r="AD188"/>
      <c r="AG188" t="s">
        <v>35</v>
      </c>
      <c r="AH188" s="173">
        <v>1</v>
      </c>
      <c r="AI188" s="173">
        <v>0.17857142857142858</v>
      </c>
    </row>
    <row r="189" spans="2:35" x14ac:dyDescent="0.2">
      <c r="C189" s="36" t="s">
        <v>29</v>
      </c>
      <c r="D189" s="81">
        <v>1</v>
      </c>
      <c r="E189" s="81">
        <v>3.8913900636066701</v>
      </c>
      <c r="F189"/>
      <c r="G189"/>
      <c r="H189" s="36"/>
      <c r="I189" s="36" t="s">
        <v>29</v>
      </c>
      <c r="J189" s="81">
        <v>1</v>
      </c>
      <c r="K189" s="81">
        <v>1.4592712738525013</v>
      </c>
      <c r="L189"/>
      <c r="M189"/>
      <c r="N189" s="36"/>
      <c r="O189" s="36" t="s">
        <v>29</v>
      </c>
      <c r="P189" s="81">
        <v>1</v>
      </c>
      <c r="Q189" s="81">
        <v>0.375</v>
      </c>
      <c r="R189"/>
      <c r="U189" t="s">
        <v>29</v>
      </c>
      <c r="V189" s="173">
        <v>1</v>
      </c>
      <c r="W189" s="173">
        <v>3.8913900636066701</v>
      </c>
      <c r="X189"/>
      <c r="Y189"/>
      <c r="Z189"/>
      <c r="AA189" t="s">
        <v>29</v>
      </c>
      <c r="AB189" s="173">
        <v>1</v>
      </c>
      <c r="AC189" s="173">
        <v>1.4592712738525013</v>
      </c>
      <c r="AD189"/>
      <c r="AG189" t="s">
        <v>29</v>
      </c>
      <c r="AH189" s="173">
        <v>1</v>
      </c>
      <c r="AI189" s="173">
        <v>0.375</v>
      </c>
    </row>
    <row r="190" spans="2:35" x14ac:dyDescent="0.2">
      <c r="B190" s="36" t="s">
        <v>132</v>
      </c>
      <c r="D190" s="81">
        <v>1</v>
      </c>
      <c r="E190" s="81">
        <v>3.369038783355089</v>
      </c>
      <c r="F190"/>
      <c r="G190"/>
      <c r="H190" s="36" t="s">
        <v>132</v>
      </c>
      <c r="I190" s="36"/>
      <c r="J190" s="81">
        <v>1</v>
      </c>
      <c r="K190" s="81">
        <v>0.91762654793000309</v>
      </c>
      <c r="L190"/>
      <c r="M190"/>
      <c r="N190" s="36" t="s">
        <v>132</v>
      </c>
      <c r="O190" s="36"/>
      <c r="P190" s="81">
        <v>1</v>
      </c>
      <c r="Q190" s="81">
        <v>0.26985981308411217</v>
      </c>
      <c r="R190"/>
      <c r="T190" t="s">
        <v>132</v>
      </c>
      <c r="U190"/>
      <c r="V190" s="173">
        <v>1</v>
      </c>
      <c r="W190" s="173">
        <v>3.369038783355089</v>
      </c>
      <c r="X190"/>
      <c r="Y190"/>
      <c r="Z190" t="s">
        <v>132</v>
      </c>
      <c r="AA190"/>
      <c r="AB190" s="173">
        <v>1</v>
      </c>
      <c r="AC190" s="173">
        <v>0.91762654793000309</v>
      </c>
      <c r="AD190"/>
      <c r="AF190" t="s">
        <v>132</v>
      </c>
      <c r="AH190" s="173">
        <v>1</v>
      </c>
      <c r="AI190" s="173">
        <v>0.26985981308411217</v>
      </c>
    </row>
    <row r="191" spans="2:35" x14ac:dyDescent="0.2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U191"/>
      <c r="V191"/>
      <c r="W191"/>
      <c r="X191"/>
      <c r="Y191"/>
      <c r="Z191"/>
      <c r="AA191"/>
      <c r="AB191"/>
      <c r="AC191"/>
    </row>
    <row r="192" spans="2:35" x14ac:dyDescent="0.2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U192"/>
      <c r="V192"/>
      <c r="W192"/>
      <c r="X192"/>
      <c r="Y192"/>
      <c r="Z192"/>
      <c r="AA192"/>
      <c r="AB192"/>
      <c r="AC192"/>
    </row>
  </sheetData>
  <sortState xmlns:xlrd2="http://schemas.microsoft.com/office/spreadsheetml/2017/richdata2" ref="C151:AD189">
    <sortCondition descending="1" ref="AD151:AD189"/>
  </sortState>
  <conditionalFormatting pivot="1" sqref="D56:AD94">
    <cfRule type="colorScale" priority="10">
      <colorScale>
        <cfvo type="min"/>
        <cfvo type="num" val="1"/>
        <cfvo type="max"/>
        <color theme="5"/>
        <color rgb="FFFCFCFF"/>
        <color theme="9"/>
      </colorScale>
    </cfRule>
  </conditionalFormatting>
  <conditionalFormatting pivot="1" sqref="D107:AD145">
    <cfRule type="colorScale" priority="8">
      <colorScale>
        <cfvo type="min"/>
        <cfvo type="max"/>
        <color rgb="FFFCFCFF"/>
        <color theme="9"/>
      </colorScale>
    </cfRule>
  </conditionalFormatting>
  <conditionalFormatting pivot="1" sqref="D12:AD15 D16:AD20 D21:AD30 D31:AD36 D37:AD37 D38:AD43 D44:AD49">
    <cfRule type="colorScale" priority="7">
      <colorScale>
        <cfvo type="min"/>
        <cfvo type="percentile" val="50"/>
        <cfvo type="max"/>
        <color theme="5"/>
        <color theme="0"/>
        <color theme="9"/>
      </colorScale>
    </cfRule>
  </conditionalFormatting>
  <conditionalFormatting pivot="1" sqref="D152:E190">
    <cfRule type="colorScale" priority="3">
      <colorScale>
        <cfvo type="min"/>
        <cfvo type="max"/>
        <color rgb="FFFCFCFF"/>
        <color theme="9"/>
      </colorScale>
    </cfRule>
  </conditionalFormatting>
  <conditionalFormatting pivot="1" sqref="J152:K190">
    <cfRule type="colorScale" priority="2">
      <colorScale>
        <cfvo type="min"/>
        <cfvo type="num" val="1"/>
        <cfvo type="max"/>
        <color theme="5"/>
        <color rgb="FFFCFCFF"/>
        <color theme="9"/>
      </colorScale>
    </cfRule>
  </conditionalFormatting>
  <conditionalFormatting pivot="1" sqref="P152:Q155 P156:Q160 P161:Q170 P171:Q176 P177:Q177 P178:Q183 P184:Q189">
    <cfRule type="colorScale" priority="1">
      <colorScale>
        <cfvo type="min"/>
        <cfvo type="percentile" val="50"/>
        <cfvo type="max"/>
        <color theme="5"/>
        <color theme="0"/>
        <color theme="9"/>
      </colorScale>
    </cfRule>
  </conditionalFormatting>
  <pageMargins left="0.7" right="0.7" top="0.75" bottom="0.75" header="0.3" footer="0.3"/>
  <pageSetup paperSize="9" orientation="portrait" verticalDpi="0" r:id="rId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7F78E-C152-4A3C-86EB-B27F3670BB61}">
  <sheetPr>
    <tabColor theme="7" tint="0.39997558519241921"/>
  </sheetPr>
  <dimension ref="B4:H46"/>
  <sheetViews>
    <sheetView workbookViewId="0">
      <selection activeCell="G12" sqref="G12"/>
    </sheetView>
  </sheetViews>
  <sheetFormatPr baseColWidth="10" defaultRowHeight="12" x14ac:dyDescent="0.2"/>
  <cols>
    <col min="1" max="1" width="12" style="26"/>
    <col min="2" max="2" width="15.5" style="25" customWidth="1"/>
    <col min="3" max="5" width="19.5" style="25" customWidth="1"/>
    <col min="6" max="7" width="12" style="26"/>
    <col min="8" max="8" width="18.1640625" style="26" customWidth="1"/>
    <col min="9" max="10" width="12" style="26"/>
    <col min="11" max="11" width="126.5" style="26" customWidth="1"/>
    <col min="12" max="16384" width="12" style="26"/>
  </cols>
  <sheetData>
    <row r="4" spans="2:8" ht="64.5" customHeight="1" x14ac:dyDescent="0.2">
      <c r="B4" s="215" t="s">
        <v>186</v>
      </c>
      <c r="C4" s="215"/>
      <c r="D4" s="215"/>
      <c r="E4" s="215"/>
      <c r="F4" s="215"/>
      <c r="G4" s="215"/>
      <c r="H4" s="215"/>
    </row>
    <row r="5" spans="2:8" ht="50.25" customHeight="1" x14ac:dyDescent="0.2">
      <c r="B5" s="42"/>
      <c r="C5" s="178" t="s">
        <v>165</v>
      </c>
      <c r="D5" s="178" t="s">
        <v>166</v>
      </c>
      <c r="E5" s="178" t="s">
        <v>167</v>
      </c>
      <c r="F5" s="169"/>
      <c r="G5" s="169"/>
      <c r="H5" s="169"/>
    </row>
    <row r="6" spans="2:8" s="179" customFormat="1" ht="12.75" x14ac:dyDescent="0.2">
      <c r="B6" s="174" t="s">
        <v>29</v>
      </c>
      <c r="C6" s="180">
        <v>-0.625</v>
      </c>
      <c r="D6" s="180">
        <v>0.45927127385250133</v>
      </c>
      <c r="E6" s="180">
        <v>3.8913900636066701</v>
      </c>
      <c r="F6" s="170"/>
      <c r="G6" s="170"/>
      <c r="H6" s="170"/>
    </row>
    <row r="7" spans="2:8" s="179" customFormat="1" ht="12.75" x14ac:dyDescent="0.2">
      <c r="B7" s="174" t="s">
        <v>49</v>
      </c>
      <c r="C7" s="180">
        <v>-0.67924528301886788</v>
      </c>
      <c r="D7" s="180">
        <v>0.42606935888660746</v>
      </c>
      <c r="E7" s="180">
        <v>4.4459809424111887</v>
      </c>
      <c r="F7" s="170"/>
      <c r="G7" s="170"/>
      <c r="H7" s="170"/>
    </row>
    <row r="8" spans="2:8" s="179" customFormat="1" ht="12.75" x14ac:dyDescent="0.2">
      <c r="B8" s="174" t="s">
        <v>27</v>
      </c>
      <c r="C8" s="180">
        <v>-0.69444444444444442</v>
      </c>
      <c r="D8" s="180">
        <v>0.25540466503932729</v>
      </c>
      <c r="E8" s="180">
        <v>4.108597085583253</v>
      </c>
      <c r="F8" s="170"/>
      <c r="G8" s="170"/>
      <c r="H8" s="170"/>
    </row>
    <row r="9" spans="2:8" s="179" customFormat="1" ht="12.75" x14ac:dyDescent="0.2">
      <c r="B9" s="174" t="s">
        <v>86</v>
      </c>
      <c r="C9" s="180">
        <v>-0.66666666666666663</v>
      </c>
      <c r="D9" s="180">
        <v>0.23860554885404112</v>
      </c>
      <c r="E9" s="180">
        <v>3.7158166465621236</v>
      </c>
      <c r="F9" s="170"/>
      <c r="G9" s="170"/>
      <c r="H9" s="170"/>
    </row>
    <row r="10" spans="2:8" s="179" customFormat="1" ht="12.75" x14ac:dyDescent="0.2">
      <c r="B10" s="174" t="s">
        <v>53</v>
      </c>
      <c r="C10" s="180">
        <v>-0.54838709677419351</v>
      </c>
      <c r="D10" s="180">
        <v>0.22789907947911989</v>
      </c>
      <c r="E10" s="180">
        <v>2.718919390275194</v>
      </c>
      <c r="F10" s="170"/>
      <c r="G10" s="170"/>
      <c r="H10" s="170"/>
    </row>
    <row r="11" spans="2:8" s="179" customFormat="1" ht="12.75" x14ac:dyDescent="0.2">
      <c r="B11" s="174" t="s">
        <v>9</v>
      </c>
      <c r="C11" s="180">
        <v>-0.67441860465116277</v>
      </c>
      <c r="D11" s="180">
        <v>0.20676736951261662</v>
      </c>
      <c r="E11" s="180">
        <v>3.7064997777887516</v>
      </c>
      <c r="F11" s="170"/>
      <c r="G11" s="170"/>
      <c r="H11" s="170"/>
    </row>
    <row r="12" spans="2:8" s="179" customFormat="1" ht="12.75" x14ac:dyDescent="0.2">
      <c r="B12" s="174" t="s">
        <v>25</v>
      </c>
      <c r="C12" s="180">
        <v>-0.6071428571428571</v>
      </c>
      <c r="D12" s="180">
        <v>0.19701692456479691</v>
      </c>
      <c r="E12" s="180">
        <v>3.0469521716194827</v>
      </c>
      <c r="F12" s="170"/>
      <c r="G12" s="170"/>
      <c r="H12" s="170"/>
    </row>
    <row r="13" spans="2:8" s="179" customFormat="1" ht="12.75" x14ac:dyDescent="0.2">
      <c r="B13" s="174" t="s">
        <v>62</v>
      </c>
      <c r="C13" s="180">
        <v>-0.67910447761194026</v>
      </c>
      <c r="D13" s="180">
        <v>0.14198199356913174</v>
      </c>
      <c r="E13" s="180">
        <v>3.5587345846107823</v>
      </c>
      <c r="F13" s="170"/>
      <c r="G13" s="170"/>
      <c r="H13" s="170"/>
    </row>
    <row r="14" spans="2:8" s="179" customFormat="1" ht="12.75" x14ac:dyDescent="0.2">
      <c r="B14" s="174" t="s">
        <v>39</v>
      </c>
      <c r="C14" s="180">
        <v>-0.70769230769230773</v>
      </c>
      <c r="D14" s="180">
        <v>0.10235967691552494</v>
      </c>
      <c r="E14" s="180">
        <v>3.7712304736583744</v>
      </c>
      <c r="F14" s="170"/>
      <c r="G14" s="170"/>
      <c r="H14" s="170"/>
    </row>
    <row r="15" spans="2:8" s="179" customFormat="1" ht="12.75" x14ac:dyDescent="0.2">
      <c r="B15" s="174" t="s">
        <v>67</v>
      </c>
      <c r="C15" s="180">
        <v>-0.71199999999999997</v>
      </c>
      <c r="D15" s="180">
        <v>9.5302100941801429E-2</v>
      </c>
      <c r="E15" s="180">
        <v>3.8031322949368103</v>
      </c>
      <c r="F15" s="170"/>
      <c r="G15" s="170"/>
      <c r="H15" s="170"/>
    </row>
    <row r="16" spans="2:8" s="179" customFormat="1" ht="12.75" x14ac:dyDescent="0.2">
      <c r="B16" s="174" t="s">
        <v>31</v>
      </c>
      <c r="C16" s="180">
        <v>-0.69130434782608696</v>
      </c>
      <c r="D16" s="180">
        <v>8.6521983110869019E-2</v>
      </c>
      <c r="E16" s="180">
        <v>3.5197191002183081</v>
      </c>
      <c r="F16" s="170"/>
      <c r="G16" s="170"/>
      <c r="H16" s="170"/>
    </row>
    <row r="17" spans="2:8" s="179" customFormat="1" ht="12.75" x14ac:dyDescent="0.2">
      <c r="B17" s="174" t="s">
        <v>7</v>
      </c>
      <c r="C17" s="180">
        <v>-0.78125</v>
      </c>
      <c r="D17" s="180">
        <v>6.1323365146694939E-2</v>
      </c>
      <c r="E17" s="180">
        <v>4.8517639549563194</v>
      </c>
      <c r="F17" s="170"/>
      <c r="G17" s="170"/>
      <c r="H17" s="170"/>
    </row>
    <row r="18" spans="2:8" s="179" customFormat="1" ht="12.75" x14ac:dyDescent="0.2">
      <c r="B18" s="174" t="s">
        <v>59</v>
      </c>
      <c r="C18" s="180">
        <v>-0.67123287671232879</v>
      </c>
      <c r="D18" s="180">
        <v>4.9810197802197829E-2</v>
      </c>
      <c r="E18" s="180">
        <v>3.1931726849816853</v>
      </c>
      <c r="F18" s="170"/>
      <c r="G18" s="170"/>
      <c r="H18" s="170"/>
    </row>
    <row r="19" spans="2:8" s="179" customFormat="1" ht="12.75" x14ac:dyDescent="0.2">
      <c r="B19" s="174" t="s">
        <v>21</v>
      </c>
      <c r="C19" s="180">
        <v>-0.61946902654867253</v>
      </c>
      <c r="D19" s="180">
        <v>4.8899599340089507E-2</v>
      </c>
      <c r="E19" s="180">
        <v>2.756410575010003</v>
      </c>
      <c r="F19" s="170"/>
      <c r="G19" s="170"/>
      <c r="H19" s="170"/>
    </row>
    <row r="20" spans="2:8" s="179" customFormat="1" ht="12.75" x14ac:dyDescent="0.2">
      <c r="B20" s="174" t="s">
        <v>45</v>
      </c>
      <c r="C20" s="180">
        <v>-0.75471698113207553</v>
      </c>
      <c r="D20" s="180">
        <v>2.3595021961932715E-2</v>
      </c>
      <c r="E20" s="180">
        <v>4.1731181664601866</v>
      </c>
      <c r="F20" s="170"/>
      <c r="G20" s="170"/>
      <c r="H20" s="170"/>
    </row>
    <row r="21" spans="2:8" s="179" customFormat="1" ht="12.75" x14ac:dyDescent="0.2">
      <c r="B21" s="174" t="s">
        <v>65</v>
      </c>
      <c r="C21" s="180">
        <v>-0.74175824175824179</v>
      </c>
      <c r="D21" s="180">
        <v>2.1700452898550753E-2</v>
      </c>
      <c r="E21" s="180">
        <v>3.9563719665433243</v>
      </c>
      <c r="F21" s="170"/>
      <c r="G21" s="170"/>
      <c r="H21" s="170"/>
    </row>
    <row r="22" spans="2:8" s="179" customFormat="1" ht="12.75" x14ac:dyDescent="0.2">
      <c r="B22" s="174" t="s">
        <v>15</v>
      </c>
      <c r="C22" s="180">
        <v>-0.68</v>
      </c>
      <c r="D22" s="180">
        <v>-3.3767550467008189E-2</v>
      </c>
      <c r="E22" s="180">
        <v>3.0194764047905998</v>
      </c>
      <c r="F22" s="170"/>
      <c r="G22" s="170"/>
      <c r="H22" s="170"/>
    </row>
    <row r="23" spans="2:8" s="179" customFormat="1" ht="12.75" x14ac:dyDescent="0.2">
      <c r="B23" s="174" t="s">
        <v>43</v>
      </c>
      <c r="C23" s="180">
        <v>-0.65137614678899081</v>
      </c>
      <c r="D23" s="180">
        <v>-3.5890089020771489E-2</v>
      </c>
      <c r="E23" s="180">
        <v>2.7654731657035767</v>
      </c>
      <c r="F23" s="170"/>
      <c r="G23" s="170"/>
      <c r="H23" s="170"/>
    </row>
    <row r="24" spans="2:8" s="179" customFormat="1" ht="12.75" x14ac:dyDescent="0.2">
      <c r="B24" s="174" t="s">
        <v>51</v>
      </c>
      <c r="C24" s="180">
        <v>-0.67123287671232879</v>
      </c>
      <c r="D24" s="180">
        <v>-5.3661469933184811E-2</v>
      </c>
      <c r="E24" s="180">
        <v>2.8784463622865628</v>
      </c>
      <c r="F24" s="170"/>
      <c r="G24" s="170"/>
      <c r="H24" s="170"/>
    </row>
    <row r="25" spans="2:8" s="179" customFormat="1" ht="12.75" x14ac:dyDescent="0.2">
      <c r="B25" s="174" t="s">
        <v>66</v>
      </c>
      <c r="C25" s="180">
        <v>-0.74744897959183676</v>
      </c>
      <c r="D25" s="180">
        <v>-8.224115624255221E-2</v>
      </c>
      <c r="E25" s="180">
        <v>3.6339542096254496</v>
      </c>
      <c r="F25" s="170"/>
      <c r="G25" s="170"/>
      <c r="H25" s="170"/>
    </row>
    <row r="26" spans="2:8" s="179" customFormat="1" ht="12.75" x14ac:dyDescent="0.2">
      <c r="B26" s="174" t="s">
        <v>30</v>
      </c>
      <c r="C26" s="180">
        <v>-0.72599531615925061</v>
      </c>
      <c r="D26" s="180">
        <v>-0.11454834414572648</v>
      </c>
      <c r="E26" s="180">
        <v>3.2315201457245708</v>
      </c>
      <c r="F26" s="170"/>
      <c r="G26" s="170"/>
      <c r="H26" s="170"/>
    </row>
    <row r="27" spans="2:8" s="179" customFormat="1" ht="12.75" x14ac:dyDescent="0.2">
      <c r="B27" s="174" t="s">
        <v>61</v>
      </c>
      <c r="C27" s="180">
        <v>-0.78861788617886175</v>
      </c>
      <c r="D27" s="180">
        <v>-0.11548200361249399</v>
      </c>
      <c r="E27" s="180">
        <v>4.1844505213716632</v>
      </c>
      <c r="F27" s="170"/>
      <c r="G27" s="170"/>
      <c r="H27" s="170"/>
    </row>
    <row r="28" spans="2:8" s="179" customFormat="1" ht="12.75" x14ac:dyDescent="0.2">
      <c r="B28" s="174" t="s">
        <v>13</v>
      </c>
      <c r="C28" s="180">
        <v>-0.64035087719298245</v>
      </c>
      <c r="D28" s="180">
        <v>-0.12701457831325297</v>
      </c>
      <c r="E28" s="180">
        <v>2.4273253188363211</v>
      </c>
      <c r="F28" s="170"/>
      <c r="G28" s="170"/>
      <c r="H28" s="170"/>
    </row>
    <row r="29" spans="2:8" s="179" customFormat="1" ht="12.75" x14ac:dyDescent="0.2">
      <c r="B29" s="174" t="s">
        <v>19</v>
      </c>
      <c r="C29" s="180">
        <v>-0.68995633187772931</v>
      </c>
      <c r="D29" s="180">
        <v>-0.13024965254919171</v>
      </c>
      <c r="E29" s="180">
        <v>2.8052511206511985</v>
      </c>
      <c r="F29" s="170"/>
      <c r="G29" s="170"/>
      <c r="H29" s="170"/>
    </row>
    <row r="30" spans="2:8" s="179" customFormat="1" ht="12.75" x14ac:dyDescent="0.2">
      <c r="B30" s="174" t="s">
        <v>41</v>
      </c>
      <c r="C30" s="180">
        <v>-0.7567567567567568</v>
      </c>
      <c r="D30" s="180">
        <v>-0.20154716421452304</v>
      </c>
      <c r="E30" s="180">
        <v>3.2825283248958499</v>
      </c>
      <c r="F30" s="170"/>
      <c r="G30" s="170"/>
      <c r="H30" s="170"/>
    </row>
    <row r="31" spans="2:8" s="179" customFormat="1" ht="12.75" x14ac:dyDescent="0.2">
      <c r="B31" s="174" t="s">
        <v>11</v>
      </c>
      <c r="C31" s="180">
        <v>-0.70860927152317876</v>
      </c>
      <c r="D31" s="180">
        <v>-0.26521532216272242</v>
      </c>
      <c r="E31" s="180">
        <v>2.5216474171233845</v>
      </c>
      <c r="F31" s="170"/>
      <c r="G31" s="170"/>
      <c r="H31" s="170"/>
    </row>
    <row r="32" spans="2:8" s="179" customFormat="1" ht="12.75" x14ac:dyDescent="0.2">
      <c r="B32" s="174" t="s">
        <v>57</v>
      </c>
      <c r="C32" s="180">
        <v>-0.68421052631578949</v>
      </c>
      <c r="D32" s="180">
        <v>-0.2709271816037736</v>
      </c>
      <c r="E32" s="180">
        <v>2.3087305915880503</v>
      </c>
      <c r="F32" s="170"/>
      <c r="G32" s="170"/>
      <c r="H32" s="170"/>
    </row>
    <row r="33" spans="2:8" s="179" customFormat="1" ht="12.75" x14ac:dyDescent="0.2">
      <c r="B33" s="174" t="s">
        <v>6</v>
      </c>
      <c r="C33" s="180">
        <v>-0.81048387096774188</v>
      </c>
      <c r="D33" s="180">
        <v>-0.329176987673722</v>
      </c>
      <c r="E33" s="180">
        <v>3.5396618522748291</v>
      </c>
      <c r="F33" s="170"/>
      <c r="G33" s="170"/>
      <c r="H33" s="170"/>
    </row>
    <row r="34" spans="2:8" s="179" customFormat="1" ht="12.75" x14ac:dyDescent="0.2">
      <c r="B34" s="174" t="s">
        <v>37</v>
      </c>
      <c r="C34" s="180">
        <v>-0.78787878787878785</v>
      </c>
      <c r="D34" s="180">
        <v>-0.35331543624161077</v>
      </c>
      <c r="E34" s="180">
        <v>3.0486558005752635</v>
      </c>
      <c r="F34" s="170"/>
      <c r="G34" s="170"/>
      <c r="H34" s="170"/>
    </row>
    <row r="35" spans="2:8" s="179" customFormat="1" ht="12.75" x14ac:dyDescent="0.2">
      <c r="B35" s="174" t="s">
        <v>3</v>
      </c>
      <c r="C35" s="180">
        <v>-0.7857142857142857</v>
      </c>
      <c r="D35" s="180">
        <v>-0.35622126642771806</v>
      </c>
      <c r="E35" s="180">
        <v>3.004300756670649</v>
      </c>
      <c r="F35" s="170"/>
      <c r="G35" s="170"/>
      <c r="H35" s="170"/>
    </row>
    <row r="36" spans="2:8" s="179" customFormat="1" ht="12.75" x14ac:dyDescent="0.2">
      <c r="B36" s="174" t="s">
        <v>55</v>
      </c>
      <c r="C36" s="180">
        <v>-0.87234042553191493</v>
      </c>
      <c r="D36" s="180">
        <v>-0.39964426877470355</v>
      </c>
      <c r="E36" s="180">
        <v>4.7027865612648219</v>
      </c>
      <c r="F36" s="170"/>
      <c r="G36" s="170"/>
      <c r="H36" s="170"/>
    </row>
    <row r="37" spans="2:8" s="179" customFormat="1" ht="12.75" x14ac:dyDescent="0.2">
      <c r="B37" s="174" t="s">
        <v>23</v>
      </c>
      <c r="C37" s="180">
        <v>-0.84146341463414631</v>
      </c>
      <c r="D37" s="180">
        <v>-0.45796073819431876</v>
      </c>
      <c r="E37" s="180">
        <v>3.4190168821589122</v>
      </c>
      <c r="F37" s="170"/>
      <c r="G37" s="170"/>
      <c r="H37" s="170"/>
    </row>
    <row r="38" spans="2:8" s="179" customFormat="1" ht="12.75" x14ac:dyDescent="0.2">
      <c r="B38" s="174" t="s">
        <v>5</v>
      </c>
      <c r="C38" s="180">
        <v>-0.85</v>
      </c>
      <c r="D38" s="180">
        <v>-0.45830360360360362</v>
      </c>
      <c r="E38" s="180">
        <v>3.6113093093093096</v>
      </c>
      <c r="F38" s="170"/>
      <c r="G38" s="170"/>
      <c r="H38" s="170"/>
    </row>
    <row r="39" spans="2:8" s="179" customFormat="1" ht="12.75" x14ac:dyDescent="0.2">
      <c r="B39" s="174" t="s">
        <v>17</v>
      </c>
      <c r="C39" s="180">
        <v>-0.76923076923076927</v>
      </c>
      <c r="D39" s="180">
        <v>-0.49119979508196721</v>
      </c>
      <c r="E39" s="180">
        <v>2.2048008879781418</v>
      </c>
      <c r="F39" s="170"/>
      <c r="G39" s="170"/>
      <c r="H39" s="170"/>
    </row>
    <row r="40" spans="2:8" s="179" customFormat="1" ht="12.75" x14ac:dyDescent="0.2">
      <c r="B40" s="174" t="s">
        <v>35</v>
      </c>
      <c r="C40" s="180">
        <v>-0.8214285714285714</v>
      </c>
      <c r="D40" s="180">
        <v>-0.51110308777048385</v>
      </c>
      <c r="E40" s="180">
        <v>2.7378227084852904</v>
      </c>
      <c r="F40" s="170"/>
      <c r="G40" s="170"/>
      <c r="H40" s="170"/>
    </row>
    <row r="41" spans="2:8" s="179" customFormat="1" ht="12.75" x14ac:dyDescent="0.2">
      <c r="B41" s="174" t="s">
        <v>1</v>
      </c>
      <c r="C41" s="180">
        <v>-0.78181818181818186</v>
      </c>
      <c r="D41" s="180">
        <v>-0.52609846473508026</v>
      </c>
      <c r="E41" s="180">
        <v>2.1720487032975488</v>
      </c>
      <c r="F41" s="170"/>
      <c r="G41" s="170"/>
      <c r="H41" s="170"/>
    </row>
    <row r="42" spans="2:8" s="179" customFormat="1" ht="12.75" x14ac:dyDescent="0.2">
      <c r="B42" s="174" t="s">
        <v>47</v>
      </c>
      <c r="C42" s="180">
        <v>-0.875</v>
      </c>
      <c r="D42" s="180">
        <v>-0.61130581867388367</v>
      </c>
      <c r="E42" s="180">
        <v>3.1095534506089311</v>
      </c>
      <c r="F42" s="170"/>
      <c r="G42" s="170"/>
      <c r="H42" s="170"/>
    </row>
    <row r="43" spans="2:8" s="179" customFormat="1" ht="12.75" x14ac:dyDescent="0.2">
      <c r="B43" s="174" t="s">
        <v>33</v>
      </c>
      <c r="C43" s="180">
        <v>-0.95</v>
      </c>
      <c r="D43" s="180">
        <v>-0.77208833063209081</v>
      </c>
      <c r="E43" s="180">
        <v>4.5582333873581842</v>
      </c>
      <c r="F43" s="170"/>
      <c r="G43" s="170"/>
      <c r="H43" s="170"/>
    </row>
    <row r="44" spans="2:8" s="179" customFormat="1" ht="12.75" x14ac:dyDescent="0.2">
      <c r="B44" s="174"/>
      <c r="C44" s="180"/>
      <c r="D44" s="180"/>
      <c r="E44" s="180"/>
      <c r="F44" s="170"/>
      <c r="G44" s="170"/>
      <c r="H44" s="170"/>
    </row>
    <row r="45" spans="2:8" s="179" customFormat="1" ht="12.75" x14ac:dyDescent="0.2">
      <c r="B45" s="181" t="s">
        <v>2</v>
      </c>
      <c r="C45" s="182">
        <v>-0.73014018691588789</v>
      </c>
      <c r="D45" s="182">
        <v>-8.2373452069996939E-2</v>
      </c>
      <c r="E45" s="182">
        <v>3.369038783355089</v>
      </c>
      <c r="F45" s="170"/>
      <c r="G45" s="170"/>
      <c r="H45" s="170"/>
    </row>
    <row r="46" spans="2:8" s="179" customFormat="1" ht="12.75" x14ac:dyDescent="0.2">
      <c r="B46" s="174"/>
      <c r="C46" s="174"/>
      <c r="D46" s="174"/>
      <c r="E46" s="174"/>
      <c r="F46" s="170"/>
      <c r="G46" s="170"/>
      <c r="H46" s="170"/>
    </row>
  </sheetData>
  <mergeCells count="1">
    <mergeCell ref="B4:H4"/>
  </mergeCells>
  <conditionalFormatting sqref="G21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:C45">
    <cfRule type="colorScale" priority="12">
      <colorScale>
        <cfvo type="min"/>
        <cfvo type="percentile" val="50"/>
        <cfvo type="max"/>
        <color theme="5" tint="0.39997558519241921"/>
        <color rgb="FFFCFCFF"/>
        <color theme="4" tint="0.59999389629810485"/>
      </colorScale>
    </cfRule>
  </conditionalFormatting>
  <conditionalFormatting sqref="D6:D45">
    <cfRule type="colorScale" priority="14">
      <colorScale>
        <cfvo type="min"/>
        <cfvo type="percentile" val="50"/>
        <cfvo type="max"/>
        <color theme="5" tint="0.59999389629810485"/>
        <color rgb="FFFCFCFF"/>
        <color theme="8" tint="0.59999389629810485"/>
      </colorScale>
    </cfRule>
  </conditionalFormatting>
  <conditionalFormatting sqref="E6:E45">
    <cfRule type="colorScale" priority="16">
      <colorScale>
        <cfvo type="min"/>
        <cfvo type="percentile" val="50"/>
        <cfvo type="max"/>
        <color theme="5" tint="0.59999389629810485"/>
        <color rgb="FFFCFCFF"/>
        <color theme="8" tint="0.59999389629810485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2D0E-9B21-4304-A861-7DAB5BFCD322}">
  <sheetPr>
    <tabColor theme="7" tint="0.39997558519241921"/>
  </sheetPr>
  <dimension ref="B5:Q46"/>
  <sheetViews>
    <sheetView workbookViewId="0">
      <selection activeCell="S6" sqref="S6"/>
    </sheetView>
  </sheetViews>
  <sheetFormatPr baseColWidth="10" defaultRowHeight="12" x14ac:dyDescent="0.2"/>
  <cols>
    <col min="2" max="17" width="12" style="129"/>
  </cols>
  <sheetData>
    <row r="5" spans="2:17" s="169" customFormat="1" ht="50.25" customHeight="1" x14ac:dyDescent="0.2">
      <c r="B5" s="34" t="s">
        <v>83</v>
      </c>
      <c r="C5" s="34" t="s">
        <v>153</v>
      </c>
      <c r="D5" s="34" t="s">
        <v>156</v>
      </c>
      <c r="E5" s="34" t="s">
        <v>162</v>
      </c>
      <c r="F5" s="34" t="s">
        <v>163</v>
      </c>
      <c r="G5" s="34" t="s">
        <v>154</v>
      </c>
      <c r="H5" s="34" t="s">
        <v>157</v>
      </c>
      <c r="I5" s="34" t="s">
        <v>160</v>
      </c>
      <c r="J5" s="34" t="s">
        <v>164</v>
      </c>
      <c r="K5" s="34" t="s">
        <v>155</v>
      </c>
      <c r="L5" s="34" t="s">
        <v>158</v>
      </c>
      <c r="M5" s="34" t="s">
        <v>159</v>
      </c>
      <c r="N5" s="174" t="s">
        <v>150</v>
      </c>
      <c r="O5" s="174">
        <v>2021</v>
      </c>
      <c r="P5" s="174">
        <v>1995</v>
      </c>
      <c r="Q5" s="174" t="s">
        <v>161</v>
      </c>
    </row>
    <row r="6" spans="2:17" ht="12.75" x14ac:dyDescent="0.2">
      <c r="B6" s="129" t="s">
        <v>29</v>
      </c>
      <c r="C6" s="129">
        <v>32</v>
      </c>
      <c r="D6" s="129">
        <v>12</v>
      </c>
      <c r="E6" s="175">
        <f t="shared" ref="E6:E43" si="0">(D6-C6)/C6</f>
        <v>-0.625</v>
      </c>
      <c r="F6" s="175">
        <v>0.375</v>
      </c>
      <c r="G6" s="147">
        <v>1939</v>
      </c>
      <c r="H6" s="147">
        <v>2829.527</v>
      </c>
      <c r="I6" s="175">
        <v>1.4592712738525013</v>
      </c>
      <c r="J6" s="175">
        <f t="shared" ref="J6:J43" si="1">(H6-G6)/G6</f>
        <v>0.45927127385250133</v>
      </c>
      <c r="K6" s="147">
        <v>60.59375</v>
      </c>
      <c r="L6" s="147">
        <v>235.79391666666666</v>
      </c>
      <c r="M6" s="175">
        <v>3.8913900636066701</v>
      </c>
      <c r="N6" s="174" t="s">
        <v>29</v>
      </c>
      <c r="O6" s="176">
        <v>21</v>
      </c>
      <c r="P6" s="176">
        <v>31</v>
      </c>
      <c r="Q6" s="177">
        <f t="shared" ref="Q6:Q43" si="2">P6-O6</f>
        <v>10</v>
      </c>
    </row>
    <row r="7" spans="2:17" ht="12.75" x14ac:dyDescent="0.2">
      <c r="B7" s="129" t="s">
        <v>49</v>
      </c>
      <c r="C7" s="129">
        <v>53</v>
      </c>
      <c r="D7" s="129">
        <v>17</v>
      </c>
      <c r="E7" s="175">
        <f t="shared" si="0"/>
        <v>-0.67924528301886788</v>
      </c>
      <c r="F7" s="175">
        <v>0.32075471698113206</v>
      </c>
      <c r="G7" s="147">
        <v>4383</v>
      </c>
      <c r="H7" s="147">
        <v>6250.4620000000004</v>
      </c>
      <c r="I7" s="175">
        <v>1.4260693588866074</v>
      </c>
      <c r="J7" s="175">
        <f t="shared" si="1"/>
        <v>0.42606935888660746</v>
      </c>
      <c r="K7" s="147">
        <v>82.698113207547166</v>
      </c>
      <c r="L7" s="147">
        <v>367.67423529411769</v>
      </c>
      <c r="M7" s="175">
        <v>4.4459809424111887</v>
      </c>
      <c r="N7" s="174" t="s">
        <v>49</v>
      </c>
      <c r="O7" s="176">
        <v>1</v>
      </c>
      <c r="P7" s="176">
        <v>3</v>
      </c>
      <c r="Q7" s="177">
        <f t="shared" si="2"/>
        <v>2</v>
      </c>
    </row>
    <row r="8" spans="2:17" ht="12.75" x14ac:dyDescent="0.2">
      <c r="B8" s="129" t="s">
        <v>27</v>
      </c>
      <c r="C8" s="129">
        <v>108</v>
      </c>
      <c r="D8" s="129">
        <v>33</v>
      </c>
      <c r="E8" s="175">
        <f t="shared" si="0"/>
        <v>-0.69444444444444442</v>
      </c>
      <c r="F8" s="175">
        <v>0.30555555555555558</v>
      </c>
      <c r="G8" s="147">
        <v>7374</v>
      </c>
      <c r="H8" s="147">
        <v>9257.3539999999994</v>
      </c>
      <c r="I8" s="175">
        <v>1.2554046650393273</v>
      </c>
      <c r="J8" s="175">
        <f t="shared" si="1"/>
        <v>0.25540466503932729</v>
      </c>
      <c r="K8" s="147">
        <v>68.277777777777771</v>
      </c>
      <c r="L8" s="147">
        <v>280.52587878787875</v>
      </c>
      <c r="M8" s="175">
        <v>4.108597085583253</v>
      </c>
      <c r="N8" s="174" t="s">
        <v>27</v>
      </c>
      <c r="O8" s="176">
        <v>8</v>
      </c>
      <c r="P8" s="176">
        <v>19</v>
      </c>
      <c r="Q8" s="177">
        <f t="shared" si="2"/>
        <v>11</v>
      </c>
    </row>
    <row r="9" spans="2:17" ht="12.75" x14ac:dyDescent="0.2">
      <c r="B9" s="129" t="s">
        <v>86</v>
      </c>
      <c r="C9" s="129">
        <v>24</v>
      </c>
      <c r="D9" s="129">
        <v>8</v>
      </c>
      <c r="E9" s="175">
        <f t="shared" si="0"/>
        <v>-0.66666666666666663</v>
      </c>
      <c r="F9" s="175">
        <v>0.33333333333333331</v>
      </c>
      <c r="G9" s="147">
        <v>1658</v>
      </c>
      <c r="H9" s="147">
        <v>2053.6080000000002</v>
      </c>
      <c r="I9" s="175">
        <v>1.2386055488540411</v>
      </c>
      <c r="J9" s="175">
        <f t="shared" si="1"/>
        <v>0.23860554885404112</v>
      </c>
      <c r="K9" s="147">
        <v>69.083333333333329</v>
      </c>
      <c r="L9" s="147">
        <v>256.70100000000002</v>
      </c>
      <c r="M9" s="175">
        <v>3.7158166465621236</v>
      </c>
      <c r="N9" s="174" t="s">
        <v>86</v>
      </c>
      <c r="O9" s="176">
        <v>14</v>
      </c>
      <c r="P9" s="176">
        <v>18</v>
      </c>
      <c r="Q9" s="177">
        <f t="shared" si="2"/>
        <v>4</v>
      </c>
    </row>
    <row r="10" spans="2:17" ht="12.75" x14ac:dyDescent="0.2">
      <c r="B10" s="129" t="s">
        <v>53</v>
      </c>
      <c r="C10" s="129">
        <v>93</v>
      </c>
      <c r="D10" s="129">
        <v>42</v>
      </c>
      <c r="E10" s="175">
        <f t="shared" si="0"/>
        <v>-0.54838709677419351</v>
      </c>
      <c r="F10" s="175">
        <v>0.45161290322580644</v>
      </c>
      <c r="G10" s="147">
        <v>8908</v>
      </c>
      <c r="H10" s="147">
        <v>10938.125</v>
      </c>
      <c r="I10" s="175">
        <v>1.2278990794791198</v>
      </c>
      <c r="J10" s="175">
        <f t="shared" si="1"/>
        <v>0.22789907947911989</v>
      </c>
      <c r="K10" s="147">
        <v>95.784946236559136</v>
      </c>
      <c r="L10" s="147">
        <v>260.43154761904759</v>
      </c>
      <c r="M10" s="175">
        <v>2.718919390275194</v>
      </c>
      <c r="N10" s="174" t="s">
        <v>53</v>
      </c>
      <c r="O10" s="176">
        <v>12</v>
      </c>
      <c r="P10" s="176">
        <v>1</v>
      </c>
      <c r="Q10" s="177">
        <f t="shared" si="2"/>
        <v>-11</v>
      </c>
    </row>
    <row r="11" spans="2:17" ht="12.75" x14ac:dyDescent="0.2">
      <c r="B11" s="129" t="s">
        <v>9</v>
      </c>
      <c r="C11" s="129">
        <v>43</v>
      </c>
      <c r="D11" s="129">
        <v>14</v>
      </c>
      <c r="E11" s="175">
        <f t="shared" si="0"/>
        <v>-0.67441860465116277</v>
      </c>
      <c r="F11" s="175">
        <v>0.32558139534883723</v>
      </c>
      <c r="G11" s="147">
        <v>2893</v>
      </c>
      <c r="H11" s="147">
        <v>3491.1779999999999</v>
      </c>
      <c r="I11" s="175">
        <v>1.2067673695126166</v>
      </c>
      <c r="J11" s="175">
        <f t="shared" si="1"/>
        <v>0.20676736951261662</v>
      </c>
      <c r="K11" s="147">
        <v>67.279069767441854</v>
      </c>
      <c r="L11" s="147">
        <v>249.36985714285714</v>
      </c>
      <c r="M11" s="175">
        <v>3.7064997777887516</v>
      </c>
      <c r="N11" s="174" t="s">
        <v>9</v>
      </c>
      <c r="O11" s="176">
        <v>16</v>
      </c>
      <c r="P11" s="176">
        <v>21</v>
      </c>
      <c r="Q11" s="177">
        <f t="shared" si="2"/>
        <v>5</v>
      </c>
    </row>
    <row r="12" spans="2:17" ht="12.75" x14ac:dyDescent="0.2">
      <c r="B12" s="129" t="s">
        <v>25</v>
      </c>
      <c r="C12" s="129">
        <v>28</v>
      </c>
      <c r="D12" s="129">
        <v>11</v>
      </c>
      <c r="E12" s="175">
        <f t="shared" si="0"/>
        <v>-0.6071428571428571</v>
      </c>
      <c r="F12" s="175">
        <v>0.39285714285714285</v>
      </c>
      <c r="G12" s="147">
        <v>2068</v>
      </c>
      <c r="H12" s="147">
        <v>2475.431</v>
      </c>
      <c r="I12" s="175">
        <v>1.197016924564797</v>
      </c>
      <c r="J12" s="175">
        <f t="shared" si="1"/>
        <v>0.19701692456479691</v>
      </c>
      <c r="K12" s="147">
        <v>73.857142857142861</v>
      </c>
      <c r="L12" s="147">
        <v>225.03918181818182</v>
      </c>
      <c r="M12" s="175">
        <v>3.0469521716194827</v>
      </c>
      <c r="N12" s="174" t="s">
        <v>25</v>
      </c>
      <c r="O12" s="176">
        <v>24</v>
      </c>
      <c r="P12" s="176">
        <v>15</v>
      </c>
      <c r="Q12" s="177">
        <f t="shared" si="2"/>
        <v>-9</v>
      </c>
    </row>
    <row r="13" spans="2:17" ht="12.75" x14ac:dyDescent="0.2">
      <c r="B13" s="129" t="s">
        <v>62</v>
      </c>
      <c r="C13" s="129">
        <v>134</v>
      </c>
      <c r="D13" s="129">
        <v>43</v>
      </c>
      <c r="E13" s="175">
        <f t="shared" si="0"/>
        <v>-0.67910447761194026</v>
      </c>
      <c r="F13" s="175">
        <v>0.32089552238805968</v>
      </c>
      <c r="G13" s="147">
        <v>9330</v>
      </c>
      <c r="H13" s="147">
        <v>10654.691999999999</v>
      </c>
      <c r="I13" s="175">
        <v>1.1419819935691318</v>
      </c>
      <c r="J13" s="175">
        <f t="shared" si="1"/>
        <v>0.14198199356913174</v>
      </c>
      <c r="K13" s="147">
        <v>69.626865671641795</v>
      </c>
      <c r="L13" s="147">
        <v>247.7835348837209</v>
      </c>
      <c r="M13" s="175">
        <v>3.5587345846107823</v>
      </c>
      <c r="N13" s="174" t="s">
        <v>62</v>
      </c>
      <c r="O13" s="176">
        <v>19</v>
      </c>
      <c r="P13" s="176">
        <v>17</v>
      </c>
      <c r="Q13" s="177">
        <f t="shared" si="2"/>
        <v>-2</v>
      </c>
    </row>
    <row r="14" spans="2:17" ht="12.75" x14ac:dyDescent="0.2">
      <c r="B14" s="129" t="s">
        <v>39</v>
      </c>
      <c r="C14" s="129">
        <v>260</v>
      </c>
      <c r="D14" s="129">
        <v>76</v>
      </c>
      <c r="E14" s="175">
        <f t="shared" si="0"/>
        <v>-0.70769230769230773</v>
      </c>
      <c r="F14" s="175">
        <v>0.29230769230769232</v>
      </c>
      <c r="G14" s="147">
        <v>22409</v>
      </c>
      <c r="H14" s="147">
        <v>24702.777999999998</v>
      </c>
      <c r="I14" s="175">
        <v>1.1023596769155248</v>
      </c>
      <c r="J14" s="175">
        <f t="shared" si="1"/>
        <v>0.10235967691552494</v>
      </c>
      <c r="K14" s="35">
        <v>86.188461538461539</v>
      </c>
      <c r="L14" s="147">
        <v>325.0365526315789</v>
      </c>
      <c r="M14" s="175">
        <v>3.7712304736583744</v>
      </c>
      <c r="N14" s="174" t="s">
        <v>39</v>
      </c>
      <c r="O14" s="176">
        <v>2</v>
      </c>
      <c r="P14" s="176">
        <v>2</v>
      </c>
      <c r="Q14" s="177">
        <f t="shared" si="2"/>
        <v>0</v>
      </c>
    </row>
    <row r="15" spans="2:17" ht="12.75" x14ac:dyDescent="0.2">
      <c r="B15" s="129" t="s">
        <v>67</v>
      </c>
      <c r="C15" s="129">
        <v>250</v>
      </c>
      <c r="D15" s="129">
        <v>72</v>
      </c>
      <c r="E15" s="175">
        <f t="shared" si="0"/>
        <v>-0.71199999999999997</v>
      </c>
      <c r="F15" s="175">
        <v>0.28799999999999998</v>
      </c>
      <c r="G15" s="147">
        <v>16564</v>
      </c>
      <c r="H15" s="147">
        <v>18142.583999999999</v>
      </c>
      <c r="I15" s="175">
        <v>1.0953021009418014</v>
      </c>
      <c r="J15" s="175">
        <f t="shared" si="1"/>
        <v>9.5302100941801429E-2</v>
      </c>
      <c r="K15" s="147">
        <v>66.256</v>
      </c>
      <c r="L15" s="147">
        <v>251.98033333333331</v>
      </c>
      <c r="M15" s="175">
        <v>3.8031322949368103</v>
      </c>
      <c r="N15" s="174" t="s">
        <v>67</v>
      </c>
      <c r="O15" s="176">
        <v>15</v>
      </c>
      <c r="P15" s="176">
        <v>23</v>
      </c>
      <c r="Q15" s="177">
        <f t="shared" si="2"/>
        <v>8</v>
      </c>
    </row>
    <row r="16" spans="2:17" ht="12.75" x14ac:dyDescent="0.2">
      <c r="B16" s="129" t="s">
        <v>31</v>
      </c>
      <c r="C16" s="129">
        <v>230</v>
      </c>
      <c r="D16" s="129">
        <v>71</v>
      </c>
      <c r="E16" s="175">
        <f t="shared" si="0"/>
        <v>-0.69130434782608696</v>
      </c>
      <c r="F16" s="175">
        <v>0.30869565217391304</v>
      </c>
      <c r="G16" s="147">
        <v>18355</v>
      </c>
      <c r="H16" s="147">
        <v>19943.111000000001</v>
      </c>
      <c r="I16" s="175">
        <v>1.086521983110869</v>
      </c>
      <c r="J16" s="175">
        <f t="shared" si="1"/>
        <v>8.6521983110869019E-2</v>
      </c>
      <c r="K16" s="147">
        <v>79.804347826086953</v>
      </c>
      <c r="L16" s="147">
        <v>280.88888732394366</v>
      </c>
      <c r="M16" s="175">
        <v>3.5197191002183081</v>
      </c>
      <c r="N16" s="174" t="s">
        <v>31</v>
      </c>
      <c r="O16" s="176">
        <v>7</v>
      </c>
      <c r="P16" s="176">
        <v>7</v>
      </c>
      <c r="Q16" s="177">
        <f t="shared" si="2"/>
        <v>0</v>
      </c>
    </row>
    <row r="17" spans="2:17" ht="12.75" x14ac:dyDescent="0.2">
      <c r="B17" s="129" t="s">
        <v>7</v>
      </c>
      <c r="C17" s="129">
        <v>224</v>
      </c>
      <c r="D17" s="129">
        <v>49</v>
      </c>
      <c r="E17" s="175">
        <f t="shared" si="0"/>
        <v>-0.78125</v>
      </c>
      <c r="F17" s="175">
        <v>0.21875</v>
      </c>
      <c r="G17" s="147">
        <v>14145</v>
      </c>
      <c r="H17" s="147">
        <v>15012.419</v>
      </c>
      <c r="I17" s="175">
        <v>1.0613233651466949</v>
      </c>
      <c r="J17" s="175">
        <f t="shared" si="1"/>
        <v>6.1323365146694939E-2</v>
      </c>
      <c r="K17" s="147">
        <v>63.147321428571431</v>
      </c>
      <c r="L17" s="147">
        <v>306.37589795918365</v>
      </c>
      <c r="M17" s="175">
        <v>4.8517639549563194</v>
      </c>
      <c r="N17" s="174" t="s">
        <v>7</v>
      </c>
      <c r="O17" s="176">
        <v>3</v>
      </c>
      <c r="P17" s="176">
        <v>26</v>
      </c>
      <c r="Q17" s="177">
        <f t="shared" si="2"/>
        <v>23</v>
      </c>
    </row>
    <row r="18" spans="2:17" ht="12.75" x14ac:dyDescent="0.2">
      <c r="B18" s="129" t="s">
        <v>59</v>
      </c>
      <c r="C18" s="129">
        <v>146</v>
      </c>
      <c r="D18" s="129">
        <v>48</v>
      </c>
      <c r="E18" s="175">
        <f t="shared" si="0"/>
        <v>-0.67123287671232879</v>
      </c>
      <c r="F18" s="175">
        <v>0.32876712328767121</v>
      </c>
      <c r="G18" s="147">
        <v>11375</v>
      </c>
      <c r="H18" s="147">
        <v>11941.591</v>
      </c>
      <c r="I18" s="175">
        <v>1.0498101978021979</v>
      </c>
      <c r="J18" s="175">
        <f t="shared" si="1"/>
        <v>4.9810197802197829E-2</v>
      </c>
      <c r="K18" s="147">
        <v>77.910958904109592</v>
      </c>
      <c r="L18" s="147">
        <v>248.78314583333335</v>
      </c>
      <c r="M18" s="175">
        <v>3.1931726849816853</v>
      </c>
      <c r="N18" s="174" t="s">
        <v>59</v>
      </c>
      <c r="O18" s="176">
        <v>18</v>
      </c>
      <c r="P18" s="176">
        <v>9</v>
      </c>
      <c r="Q18" s="177">
        <f t="shared" si="2"/>
        <v>-9</v>
      </c>
    </row>
    <row r="19" spans="2:17" ht="12.75" x14ac:dyDescent="0.2">
      <c r="B19" s="129" t="s">
        <v>21</v>
      </c>
      <c r="C19" s="129">
        <v>113</v>
      </c>
      <c r="D19" s="129">
        <v>43</v>
      </c>
      <c r="E19" s="175">
        <f t="shared" si="0"/>
        <v>-0.61946902654867253</v>
      </c>
      <c r="F19" s="175">
        <v>0.38053097345132741</v>
      </c>
      <c r="G19" s="147">
        <v>8486</v>
      </c>
      <c r="H19" s="147">
        <v>8900.9619999999995</v>
      </c>
      <c r="I19" s="175">
        <v>1.0488995993400896</v>
      </c>
      <c r="J19" s="175">
        <f t="shared" si="1"/>
        <v>4.8899599340089507E-2</v>
      </c>
      <c r="K19" s="147">
        <v>75.097345132743357</v>
      </c>
      <c r="L19" s="147">
        <v>206.99911627906977</v>
      </c>
      <c r="M19" s="175">
        <v>2.756410575010003</v>
      </c>
      <c r="N19" s="174" t="s">
        <v>21</v>
      </c>
      <c r="O19" s="176">
        <v>26</v>
      </c>
      <c r="P19" s="176">
        <v>13</v>
      </c>
      <c r="Q19" s="177">
        <f t="shared" si="2"/>
        <v>-13</v>
      </c>
    </row>
    <row r="20" spans="2:17" ht="12.75" x14ac:dyDescent="0.2">
      <c r="B20" s="129" t="s">
        <v>45</v>
      </c>
      <c r="C20" s="129">
        <v>53</v>
      </c>
      <c r="D20" s="129">
        <v>13</v>
      </c>
      <c r="E20" s="175">
        <f t="shared" si="0"/>
        <v>-0.75471698113207553</v>
      </c>
      <c r="F20" s="175">
        <v>0.24528301886792453</v>
      </c>
      <c r="G20" s="147">
        <v>3415</v>
      </c>
      <c r="H20" s="147">
        <v>3495.5770000000002</v>
      </c>
      <c r="I20" s="175">
        <v>1.0235950219619327</v>
      </c>
      <c r="J20" s="175">
        <f t="shared" si="1"/>
        <v>2.3595021961932715E-2</v>
      </c>
      <c r="K20" s="147">
        <v>64.433962264150949</v>
      </c>
      <c r="L20" s="147">
        <v>268.89053846153848</v>
      </c>
      <c r="M20" s="175">
        <v>4.1731181664601866</v>
      </c>
      <c r="N20" s="174" t="s">
        <v>45</v>
      </c>
      <c r="O20" s="176">
        <v>10</v>
      </c>
      <c r="P20" s="176">
        <v>25</v>
      </c>
      <c r="Q20" s="177">
        <f t="shared" si="2"/>
        <v>15</v>
      </c>
    </row>
    <row r="21" spans="2:17" ht="12.75" x14ac:dyDescent="0.2">
      <c r="B21" s="129" t="s">
        <v>65</v>
      </c>
      <c r="C21" s="129">
        <v>182</v>
      </c>
      <c r="D21" s="129">
        <v>47</v>
      </c>
      <c r="E21" s="175">
        <f t="shared" si="0"/>
        <v>-0.74175824175824179</v>
      </c>
      <c r="F21" s="175">
        <v>0.25824175824175827</v>
      </c>
      <c r="G21" s="147">
        <v>11040</v>
      </c>
      <c r="H21" s="147">
        <v>11279.573</v>
      </c>
      <c r="I21" s="175">
        <v>1.0217004528985507</v>
      </c>
      <c r="J21" s="175">
        <f t="shared" si="1"/>
        <v>2.1700452898550753E-2</v>
      </c>
      <c r="K21" s="147">
        <v>60.659340659340657</v>
      </c>
      <c r="L21" s="147">
        <v>239.99091489361703</v>
      </c>
      <c r="M21" s="175">
        <v>3.9563719665433243</v>
      </c>
      <c r="N21" s="174" t="s">
        <v>65</v>
      </c>
      <c r="O21" s="176">
        <v>20</v>
      </c>
      <c r="P21" s="176">
        <v>30</v>
      </c>
      <c r="Q21" s="177">
        <f t="shared" si="2"/>
        <v>10</v>
      </c>
    </row>
    <row r="22" spans="2:17" ht="12.75" x14ac:dyDescent="0.2">
      <c r="B22" s="129" t="s">
        <v>15</v>
      </c>
      <c r="C22" s="129">
        <v>100</v>
      </c>
      <c r="D22" s="129">
        <v>32</v>
      </c>
      <c r="E22" s="175">
        <f t="shared" si="0"/>
        <v>-0.68</v>
      </c>
      <c r="F22" s="175">
        <v>0.32</v>
      </c>
      <c r="G22" s="147">
        <v>6638</v>
      </c>
      <c r="H22" s="147">
        <v>6413.8509999999997</v>
      </c>
      <c r="I22" s="175">
        <v>0.96623244953299181</v>
      </c>
      <c r="J22" s="175">
        <f t="shared" si="1"/>
        <v>-3.3767550467008189E-2</v>
      </c>
      <c r="K22" s="147">
        <v>66.38</v>
      </c>
      <c r="L22" s="147">
        <v>200.43284374999999</v>
      </c>
      <c r="M22" s="175">
        <v>3.0194764047905998</v>
      </c>
      <c r="N22" s="174" t="s">
        <v>15</v>
      </c>
      <c r="O22" s="176">
        <v>27</v>
      </c>
      <c r="P22" s="176">
        <v>22</v>
      </c>
      <c r="Q22" s="177">
        <f t="shared" si="2"/>
        <v>-5</v>
      </c>
    </row>
    <row r="23" spans="2:17" ht="12.75" x14ac:dyDescent="0.2">
      <c r="B23" s="129" t="s">
        <v>43</v>
      </c>
      <c r="C23" s="129">
        <v>109</v>
      </c>
      <c r="D23" s="129">
        <v>38</v>
      </c>
      <c r="E23" s="175">
        <f t="shared" si="0"/>
        <v>-0.65137614678899081</v>
      </c>
      <c r="F23" s="175">
        <v>0.34862385321100919</v>
      </c>
      <c r="G23" s="147">
        <v>8425</v>
      </c>
      <c r="H23" s="147">
        <v>8122.6260000000002</v>
      </c>
      <c r="I23" s="175">
        <v>0.96410991097922849</v>
      </c>
      <c r="J23" s="175">
        <f t="shared" si="1"/>
        <v>-3.5890089020771489E-2</v>
      </c>
      <c r="K23" s="147">
        <v>77.293577981651381</v>
      </c>
      <c r="L23" s="147">
        <v>213.7533157894737</v>
      </c>
      <c r="M23" s="175">
        <v>2.7654731657035767</v>
      </c>
      <c r="N23" s="174" t="s">
        <v>43</v>
      </c>
      <c r="O23" s="176">
        <v>25</v>
      </c>
      <c r="P23" s="176">
        <v>10</v>
      </c>
      <c r="Q23" s="177">
        <f t="shared" si="2"/>
        <v>-15</v>
      </c>
    </row>
    <row r="24" spans="2:17" ht="12.75" x14ac:dyDescent="0.2">
      <c r="B24" s="129" t="s">
        <v>51</v>
      </c>
      <c r="C24" s="129">
        <v>73</v>
      </c>
      <c r="D24" s="129">
        <v>24</v>
      </c>
      <c r="E24" s="175">
        <f t="shared" si="0"/>
        <v>-0.67123287671232879</v>
      </c>
      <c r="F24" s="175">
        <v>0.32876712328767121</v>
      </c>
      <c r="G24" s="147">
        <v>5837</v>
      </c>
      <c r="H24" s="147">
        <v>5523.7780000000002</v>
      </c>
      <c r="I24" s="175">
        <v>0.94633853006681523</v>
      </c>
      <c r="J24" s="175">
        <f t="shared" si="1"/>
        <v>-5.3661469933184811E-2</v>
      </c>
      <c r="K24" s="147">
        <v>79.958904109589042</v>
      </c>
      <c r="L24" s="147">
        <v>230.15741666666668</v>
      </c>
      <c r="M24" s="175">
        <v>2.8784463622865628</v>
      </c>
      <c r="N24" s="174" t="s">
        <v>51</v>
      </c>
      <c r="O24" s="176">
        <v>23</v>
      </c>
      <c r="P24" s="176">
        <v>6</v>
      </c>
      <c r="Q24" s="177">
        <f t="shared" si="2"/>
        <v>-17</v>
      </c>
    </row>
    <row r="25" spans="2:17" ht="12.75" x14ac:dyDescent="0.2">
      <c r="B25" s="34" t="s">
        <v>66</v>
      </c>
      <c r="C25" s="34">
        <v>392</v>
      </c>
      <c r="D25" s="129">
        <v>99</v>
      </c>
      <c r="E25" s="175">
        <f t="shared" si="0"/>
        <v>-0.74744897959183676</v>
      </c>
      <c r="F25" s="175">
        <v>0.25255102040816324</v>
      </c>
      <c r="G25" s="35">
        <v>29371</v>
      </c>
      <c r="H25" s="147">
        <v>26955.494999999999</v>
      </c>
      <c r="I25" s="175">
        <v>0.91775884375744776</v>
      </c>
      <c r="J25" s="175">
        <f t="shared" si="1"/>
        <v>-8.224115624255221E-2</v>
      </c>
      <c r="K25" s="147">
        <v>74.926020408163268</v>
      </c>
      <c r="L25" s="147">
        <v>272.27772727272725</v>
      </c>
      <c r="M25" s="175">
        <v>3.6339542096254496</v>
      </c>
      <c r="N25" s="174" t="s">
        <v>66</v>
      </c>
      <c r="O25" s="176">
        <v>9</v>
      </c>
      <c r="P25" s="176">
        <v>14</v>
      </c>
      <c r="Q25" s="177">
        <f t="shared" si="2"/>
        <v>5</v>
      </c>
    </row>
    <row r="26" spans="2:17" ht="12.75" x14ac:dyDescent="0.2">
      <c r="B26" s="129" t="s">
        <v>30</v>
      </c>
      <c r="C26" s="129">
        <v>427</v>
      </c>
      <c r="D26" s="129">
        <v>117</v>
      </c>
      <c r="E26" s="175">
        <f t="shared" si="0"/>
        <v>-0.72599531615925061</v>
      </c>
      <c r="F26" s="175">
        <v>0.27400468384074944</v>
      </c>
      <c r="G26" s="147">
        <v>35299</v>
      </c>
      <c r="H26" s="147">
        <v>31255.558000000001</v>
      </c>
      <c r="I26" s="175">
        <v>0.88545165585427354</v>
      </c>
      <c r="J26" s="175">
        <f t="shared" si="1"/>
        <v>-0.11454834414572648</v>
      </c>
      <c r="K26" s="147">
        <v>82.667447306791573</v>
      </c>
      <c r="L26" s="147">
        <v>267.14152136752136</v>
      </c>
      <c r="M26" s="175">
        <v>3.2315201457245708</v>
      </c>
      <c r="N26" s="174" t="s">
        <v>30</v>
      </c>
      <c r="O26" s="176">
        <v>11</v>
      </c>
      <c r="P26" s="176">
        <v>4</v>
      </c>
      <c r="Q26" s="177">
        <f t="shared" si="2"/>
        <v>-7</v>
      </c>
    </row>
    <row r="27" spans="2:17" ht="12.75" x14ac:dyDescent="0.2">
      <c r="B27" s="129" t="s">
        <v>61</v>
      </c>
      <c r="C27" s="129">
        <v>369</v>
      </c>
      <c r="D27" s="129">
        <v>78</v>
      </c>
      <c r="E27" s="175">
        <f t="shared" si="0"/>
        <v>-0.78861788617886175</v>
      </c>
      <c r="F27" s="175">
        <v>0.21138211382113822</v>
      </c>
      <c r="G27" s="147">
        <v>22699</v>
      </c>
      <c r="H27" s="147">
        <v>20077.673999999999</v>
      </c>
      <c r="I27" s="175">
        <v>0.88451799638750606</v>
      </c>
      <c r="J27" s="175">
        <f t="shared" si="1"/>
        <v>-0.11548200361249399</v>
      </c>
      <c r="K27" s="147">
        <v>61.514905149051494</v>
      </c>
      <c r="L27" s="147">
        <v>257.40607692307691</v>
      </c>
      <c r="M27" s="175">
        <v>4.1844505213716632</v>
      </c>
      <c r="N27" s="174" t="s">
        <v>61</v>
      </c>
      <c r="O27" s="176">
        <v>13</v>
      </c>
      <c r="P27" s="176">
        <v>29</v>
      </c>
      <c r="Q27" s="177">
        <f t="shared" si="2"/>
        <v>16</v>
      </c>
    </row>
    <row r="28" spans="2:17" ht="12.75" x14ac:dyDescent="0.2">
      <c r="B28" s="129" t="s">
        <v>13</v>
      </c>
      <c r="C28" s="129">
        <v>114</v>
      </c>
      <c r="D28" s="129">
        <v>41</v>
      </c>
      <c r="E28" s="175">
        <f t="shared" si="0"/>
        <v>-0.64035087719298245</v>
      </c>
      <c r="F28" s="175">
        <v>0.35964912280701755</v>
      </c>
      <c r="G28" s="147">
        <v>8300</v>
      </c>
      <c r="H28" s="147">
        <v>7245.7790000000005</v>
      </c>
      <c r="I28" s="175">
        <v>0.87298542168674709</v>
      </c>
      <c r="J28" s="175">
        <f t="shared" si="1"/>
        <v>-0.12701457831325297</v>
      </c>
      <c r="K28" s="147">
        <v>72.807017543859644</v>
      </c>
      <c r="L28" s="147">
        <v>176.72631707317075</v>
      </c>
      <c r="M28" s="175">
        <v>2.4273253188363211</v>
      </c>
      <c r="N28" s="174" t="s">
        <v>13</v>
      </c>
      <c r="O28" s="176">
        <v>32</v>
      </c>
      <c r="P28" s="176">
        <v>16</v>
      </c>
      <c r="Q28" s="177">
        <f t="shared" si="2"/>
        <v>-16</v>
      </c>
    </row>
    <row r="29" spans="2:17" ht="12.75" x14ac:dyDescent="0.2">
      <c r="B29" s="129" t="s">
        <v>19</v>
      </c>
      <c r="C29" s="129">
        <v>229</v>
      </c>
      <c r="D29" s="129">
        <v>71</v>
      </c>
      <c r="E29" s="175">
        <f t="shared" si="0"/>
        <v>-0.68995633187772931</v>
      </c>
      <c r="F29" s="175">
        <v>0.31004366812227074</v>
      </c>
      <c r="G29" s="147">
        <v>13671</v>
      </c>
      <c r="H29" s="147">
        <v>11890.357</v>
      </c>
      <c r="I29" s="175">
        <v>0.86975034745080826</v>
      </c>
      <c r="J29" s="175">
        <f t="shared" si="1"/>
        <v>-0.13024965254919171</v>
      </c>
      <c r="K29" s="147">
        <v>59.698689956331876</v>
      </c>
      <c r="L29" s="147">
        <v>167.46981690140845</v>
      </c>
      <c r="M29" s="175">
        <v>2.8052511206511985</v>
      </c>
      <c r="N29" s="174" t="s">
        <v>19</v>
      </c>
      <c r="O29" s="176">
        <v>35</v>
      </c>
      <c r="P29" s="176">
        <v>33</v>
      </c>
      <c r="Q29" s="177">
        <f t="shared" si="2"/>
        <v>-2</v>
      </c>
    </row>
    <row r="30" spans="2:17" ht="12.75" x14ac:dyDescent="0.2">
      <c r="B30" s="129" t="s">
        <v>41</v>
      </c>
      <c r="C30" s="129">
        <v>222</v>
      </c>
      <c r="D30" s="129">
        <v>54</v>
      </c>
      <c r="E30" s="175">
        <f t="shared" si="0"/>
        <v>-0.7567567567567568</v>
      </c>
      <c r="F30" s="175">
        <v>0.24324324324324326</v>
      </c>
      <c r="G30" s="147">
        <v>16856</v>
      </c>
      <c r="H30" s="147">
        <v>13458.721</v>
      </c>
      <c r="I30" s="175">
        <v>0.79845283578547699</v>
      </c>
      <c r="J30" s="175">
        <f t="shared" si="1"/>
        <v>-0.20154716421452304</v>
      </c>
      <c r="K30" s="147">
        <v>75.927927927927925</v>
      </c>
      <c r="L30" s="147">
        <v>249.23557407407407</v>
      </c>
      <c r="M30" s="175">
        <v>3.2825283248958499</v>
      </c>
      <c r="N30" s="174" t="s">
        <v>41</v>
      </c>
      <c r="O30" s="176">
        <v>17</v>
      </c>
      <c r="P30" s="176">
        <v>12</v>
      </c>
      <c r="Q30" s="177">
        <f t="shared" si="2"/>
        <v>-5</v>
      </c>
    </row>
    <row r="31" spans="2:17" ht="12.75" x14ac:dyDescent="0.2">
      <c r="B31" s="129" t="s">
        <v>11</v>
      </c>
      <c r="C31" s="129">
        <v>151</v>
      </c>
      <c r="D31" s="129">
        <v>44</v>
      </c>
      <c r="E31" s="175">
        <f t="shared" si="0"/>
        <v>-0.70860927152317876</v>
      </c>
      <c r="F31" s="175">
        <v>0.29139072847682118</v>
      </c>
      <c r="G31" s="147">
        <v>11578</v>
      </c>
      <c r="H31" s="147">
        <v>8507.3369999999995</v>
      </c>
      <c r="I31" s="175">
        <v>0.73478467783727752</v>
      </c>
      <c r="J31" s="175">
        <f t="shared" si="1"/>
        <v>-0.26521532216272242</v>
      </c>
      <c r="K31" s="147">
        <v>76.675496688741717</v>
      </c>
      <c r="L31" s="147">
        <v>193.34856818181817</v>
      </c>
      <c r="M31" s="175">
        <v>2.5216474171233845</v>
      </c>
      <c r="N31" s="174" t="s">
        <v>11</v>
      </c>
      <c r="O31" s="176">
        <v>29</v>
      </c>
      <c r="P31" s="176">
        <v>11</v>
      </c>
      <c r="Q31" s="177">
        <f t="shared" si="2"/>
        <v>-18</v>
      </c>
    </row>
    <row r="32" spans="2:17" ht="12.75" x14ac:dyDescent="0.2">
      <c r="B32" s="129" t="s">
        <v>57</v>
      </c>
      <c r="C32" s="129">
        <v>57</v>
      </c>
      <c r="D32" s="129">
        <v>18</v>
      </c>
      <c r="E32" s="175">
        <f t="shared" si="0"/>
        <v>-0.68421052631578949</v>
      </c>
      <c r="F32" s="175">
        <v>0.31578947368421051</v>
      </c>
      <c r="G32" s="147">
        <v>3392</v>
      </c>
      <c r="H32" s="147">
        <v>2473.0149999999999</v>
      </c>
      <c r="I32" s="175">
        <v>0.7290728183962264</v>
      </c>
      <c r="J32" s="175">
        <f t="shared" si="1"/>
        <v>-0.2709271816037736</v>
      </c>
      <c r="K32" s="147">
        <v>59.508771929824562</v>
      </c>
      <c r="L32" s="147">
        <v>137.38972222222222</v>
      </c>
      <c r="M32" s="175">
        <v>2.3087305915880503</v>
      </c>
      <c r="N32" s="174" t="s">
        <v>57</v>
      </c>
      <c r="O32" s="176">
        <v>37</v>
      </c>
      <c r="P32" s="176">
        <v>34</v>
      </c>
      <c r="Q32" s="177">
        <f t="shared" si="2"/>
        <v>-3</v>
      </c>
    </row>
    <row r="33" spans="2:17" ht="12.75" x14ac:dyDescent="0.2">
      <c r="B33" s="129" t="s">
        <v>6</v>
      </c>
      <c r="C33" s="129">
        <v>248</v>
      </c>
      <c r="D33" s="129">
        <v>47</v>
      </c>
      <c r="E33" s="175">
        <f t="shared" si="0"/>
        <v>-0.81048387096774188</v>
      </c>
      <c r="F33" s="175">
        <v>0.18951612903225806</v>
      </c>
      <c r="G33" s="147">
        <v>20363</v>
      </c>
      <c r="H33" s="147">
        <v>13659.968999999999</v>
      </c>
      <c r="I33" s="175">
        <v>0.67082301232627806</v>
      </c>
      <c r="J33" s="175">
        <f t="shared" si="1"/>
        <v>-0.329176987673722</v>
      </c>
      <c r="K33" s="147">
        <v>82.108870967741936</v>
      </c>
      <c r="L33" s="147">
        <v>290.63763829787234</v>
      </c>
      <c r="M33" s="175">
        <v>3.5396618522748291</v>
      </c>
      <c r="N33" s="174" t="s">
        <v>6</v>
      </c>
      <c r="O33" s="176">
        <v>5</v>
      </c>
      <c r="P33" s="176">
        <v>5</v>
      </c>
      <c r="Q33" s="177">
        <f t="shared" si="2"/>
        <v>0</v>
      </c>
    </row>
    <row r="34" spans="2:17" ht="12.75" x14ac:dyDescent="0.2">
      <c r="B34" s="129" t="s">
        <v>37</v>
      </c>
      <c r="C34" s="129">
        <v>33</v>
      </c>
      <c r="D34" s="129">
        <v>7</v>
      </c>
      <c r="E34" s="175">
        <f t="shared" si="0"/>
        <v>-0.78787878787878785</v>
      </c>
      <c r="F34" s="175">
        <v>0.21212121212121213</v>
      </c>
      <c r="G34" s="147">
        <v>1937</v>
      </c>
      <c r="H34" s="147">
        <v>1252.6279999999999</v>
      </c>
      <c r="I34" s="175">
        <v>0.64668456375838923</v>
      </c>
      <c r="J34" s="175">
        <f t="shared" si="1"/>
        <v>-0.35331543624161077</v>
      </c>
      <c r="K34" s="147">
        <v>58.696969696969695</v>
      </c>
      <c r="L34" s="147">
        <v>178.94685714285714</v>
      </c>
      <c r="M34" s="175">
        <v>3.0486558005752635</v>
      </c>
      <c r="N34" s="174" t="s">
        <v>37</v>
      </c>
      <c r="O34" s="176">
        <v>31</v>
      </c>
      <c r="P34" s="176">
        <v>35</v>
      </c>
      <c r="Q34" s="177">
        <f t="shared" si="2"/>
        <v>4</v>
      </c>
    </row>
    <row r="35" spans="2:17" ht="12.75" x14ac:dyDescent="0.2">
      <c r="B35" s="129" t="s">
        <v>3</v>
      </c>
      <c r="C35" s="129">
        <v>70</v>
      </c>
      <c r="D35" s="129">
        <v>15</v>
      </c>
      <c r="E35" s="175">
        <f t="shared" si="0"/>
        <v>-0.7857142857142857</v>
      </c>
      <c r="F35" s="175">
        <v>0.21428571428571427</v>
      </c>
      <c r="G35" s="147">
        <v>4185</v>
      </c>
      <c r="H35" s="147">
        <v>2694.2139999999999</v>
      </c>
      <c r="I35" s="175">
        <v>0.64377873357228199</v>
      </c>
      <c r="J35" s="175">
        <f t="shared" si="1"/>
        <v>-0.35622126642771806</v>
      </c>
      <c r="K35" s="147">
        <v>59.785714285714285</v>
      </c>
      <c r="L35" s="147">
        <v>179.61426666666665</v>
      </c>
      <c r="M35" s="175">
        <v>3.004300756670649</v>
      </c>
      <c r="N35" s="174" t="s">
        <v>3</v>
      </c>
      <c r="O35" s="176">
        <v>30</v>
      </c>
      <c r="P35" s="176">
        <v>32</v>
      </c>
      <c r="Q35" s="177">
        <f t="shared" si="2"/>
        <v>2</v>
      </c>
    </row>
    <row r="36" spans="2:17" ht="12.75" x14ac:dyDescent="0.2">
      <c r="B36" s="129" t="s">
        <v>55</v>
      </c>
      <c r="C36" s="129">
        <v>47</v>
      </c>
      <c r="D36" s="129">
        <v>6</v>
      </c>
      <c r="E36" s="175">
        <f t="shared" si="0"/>
        <v>-0.87234042553191493</v>
      </c>
      <c r="F36" s="175">
        <v>0.1276595744680851</v>
      </c>
      <c r="G36" s="147">
        <v>3036</v>
      </c>
      <c r="H36" s="147">
        <v>1822.68</v>
      </c>
      <c r="I36" s="175">
        <v>0.60035573122529651</v>
      </c>
      <c r="J36" s="175">
        <f t="shared" si="1"/>
        <v>-0.39964426877470355</v>
      </c>
      <c r="K36" s="147">
        <v>64.59574468085107</v>
      </c>
      <c r="L36" s="147">
        <v>303.78000000000003</v>
      </c>
      <c r="M36" s="175">
        <v>4.7027865612648219</v>
      </c>
      <c r="N36" s="174" t="s">
        <v>55</v>
      </c>
      <c r="O36" s="176">
        <v>4</v>
      </c>
      <c r="P36" s="176">
        <v>24</v>
      </c>
      <c r="Q36" s="177">
        <f t="shared" si="2"/>
        <v>20</v>
      </c>
    </row>
    <row r="37" spans="2:17" ht="12.75" x14ac:dyDescent="0.2">
      <c r="B37" s="129" t="s">
        <v>23</v>
      </c>
      <c r="C37" s="129">
        <v>82</v>
      </c>
      <c r="D37" s="129">
        <v>13</v>
      </c>
      <c r="E37" s="175">
        <f t="shared" si="0"/>
        <v>-0.84146341463414631</v>
      </c>
      <c r="F37" s="175">
        <v>0.15853658536585366</v>
      </c>
      <c r="G37" s="147">
        <v>5527</v>
      </c>
      <c r="H37" s="147">
        <v>2995.8510000000001</v>
      </c>
      <c r="I37" s="175">
        <v>0.54203926180568118</v>
      </c>
      <c r="J37" s="175">
        <f t="shared" si="1"/>
        <v>-0.45796073819431876</v>
      </c>
      <c r="K37" s="147">
        <v>67.402439024390247</v>
      </c>
      <c r="L37" s="147">
        <v>230.45007692307692</v>
      </c>
      <c r="M37" s="175">
        <v>3.4190168821589122</v>
      </c>
      <c r="N37" s="174" t="s">
        <v>23</v>
      </c>
      <c r="O37" s="176">
        <v>22</v>
      </c>
      <c r="P37" s="176">
        <v>20</v>
      </c>
      <c r="Q37" s="177">
        <f t="shared" si="2"/>
        <v>-2</v>
      </c>
    </row>
    <row r="38" spans="2:17" ht="12.75" x14ac:dyDescent="0.2">
      <c r="B38" s="129" t="s">
        <v>5</v>
      </c>
      <c r="C38" s="129">
        <v>20</v>
      </c>
      <c r="D38" s="129">
        <v>3</v>
      </c>
      <c r="E38" s="175">
        <f t="shared" si="0"/>
        <v>-0.85</v>
      </c>
      <c r="F38" s="175">
        <v>0.15</v>
      </c>
      <c r="G38" s="147">
        <v>1110</v>
      </c>
      <c r="H38" s="147">
        <v>601.28300000000002</v>
      </c>
      <c r="I38" s="175">
        <v>0.54169639639639644</v>
      </c>
      <c r="J38" s="175">
        <f t="shared" si="1"/>
        <v>-0.45830360360360362</v>
      </c>
      <c r="K38" s="147">
        <v>55.5</v>
      </c>
      <c r="L38" s="147">
        <v>200.42766666666668</v>
      </c>
      <c r="M38" s="175">
        <v>3.6113093093093096</v>
      </c>
      <c r="N38" s="174" t="s">
        <v>5</v>
      </c>
      <c r="O38" s="176">
        <v>28</v>
      </c>
      <c r="P38" s="176">
        <v>36</v>
      </c>
      <c r="Q38" s="177">
        <f t="shared" si="2"/>
        <v>8</v>
      </c>
    </row>
    <row r="39" spans="2:17" ht="12.75" x14ac:dyDescent="0.2">
      <c r="B39" s="129" t="s">
        <v>17</v>
      </c>
      <c r="C39" s="129">
        <v>78</v>
      </c>
      <c r="D39" s="129">
        <v>18</v>
      </c>
      <c r="E39" s="175">
        <f t="shared" si="0"/>
        <v>-0.76923076923076927</v>
      </c>
      <c r="F39" s="175">
        <v>0.23076923076923078</v>
      </c>
      <c r="G39" s="147">
        <v>3904</v>
      </c>
      <c r="H39" s="147">
        <v>1986.356</v>
      </c>
      <c r="I39" s="175">
        <v>0.50880020491803279</v>
      </c>
      <c r="J39" s="175">
        <f t="shared" si="1"/>
        <v>-0.49119979508196721</v>
      </c>
      <c r="K39" s="147">
        <v>50.051282051282051</v>
      </c>
      <c r="L39" s="147">
        <v>110</v>
      </c>
      <c r="M39" s="175">
        <v>2.2048008879781418</v>
      </c>
      <c r="N39" s="174" t="s">
        <v>17</v>
      </c>
      <c r="O39" s="176">
        <v>38</v>
      </c>
      <c r="P39" s="176">
        <v>37</v>
      </c>
      <c r="Q39" s="177">
        <f t="shared" si="2"/>
        <v>-1</v>
      </c>
    </row>
    <row r="40" spans="2:17" ht="12.75" x14ac:dyDescent="0.2">
      <c r="B40" s="129" t="s">
        <v>35</v>
      </c>
      <c r="C40" s="129">
        <v>196</v>
      </c>
      <c r="D40" s="129">
        <v>35</v>
      </c>
      <c r="E40" s="175">
        <f t="shared" si="0"/>
        <v>-0.8214285714285714</v>
      </c>
      <c r="F40" s="175">
        <v>0.17857142857142858</v>
      </c>
      <c r="G40" s="147">
        <v>12339</v>
      </c>
      <c r="H40" s="147">
        <v>6032.4989999999998</v>
      </c>
      <c r="I40" s="175">
        <v>0.48889691222951615</v>
      </c>
      <c r="J40" s="175">
        <f t="shared" si="1"/>
        <v>-0.51110308777048385</v>
      </c>
      <c r="K40" s="147">
        <v>62.954081632653065</v>
      </c>
      <c r="L40" s="147">
        <v>172.35711428571429</v>
      </c>
      <c r="M40" s="175">
        <v>2.7378227084852904</v>
      </c>
      <c r="N40" s="174" t="s">
        <v>35</v>
      </c>
      <c r="O40" s="176">
        <v>33</v>
      </c>
      <c r="P40" s="176">
        <v>27</v>
      </c>
      <c r="Q40" s="177">
        <f t="shared" si="2"/>
        <v>-6</v>
      </c>
    </row>
    <row r="41" spans="2:17" ht="12.75" x14ac:dyDescent="0.2">
      <c r="B41" s="129" t="s">
        <v>1</v>
      </c>
      <c r="C41" s="129">
        <v>110</v>
      </c>
      <c r="D41" s="129">
        <v>24</v>
      </c>
      <c r="E41" s="175">
        <f t="shared" si="0"/>
        <v>-0.78181818181818186</v>
      </c>
      <c r="F41" s="175">
        <v>0.21818181818181817</v>
      </c>
      <c r="G41" s="147">
        <v>8663</v>
      </c>
      <c r="H41" s="147">
        <v>4105.4089999999997</v>
      </c>
      <c r="I41" s="175">
        <v>0.47390153526491974</v>
      </c>
      <c r="J41" s="175">
        <f t="shared" si="1"/>
        <v>-0.52609846473508026</v>
      </c>
      <c r="K41" s="147">
        <v>78.75454545454545</v>
      </c>
      <c r="L41" s="147">
        <v>171.05870833333333</v>
      </c>
      <c r="M41" s="175">
        <v>2.1720487032975488</v>
      </c>
      <c r="N41" s="174" t="s">
        <v>1</v>
      </c>
      <c r="O41" s="176">
        <v>34</v>
      </c>
      <c r="P41" s="176">
        <v>8</v>
      </c>
      <c r="Q41" s="177">
        <f t="shared" si="2"/>
        <v>-26</v>
      </c>
    </row>
    <row r="42" spans="2:17" ht="12.75" x14ac:dyDescent="0.2">
      <c r="B42" s="129" t="s">
        <v>47</v>
      </c>
      <c r="C42" s="129">
        <v>16</v>
      </c>
      <c r="D42" s="129">
        <v>2</v>
      </c>
      <c r="E42" s="175">
        <f t="shared" si="0"/>
        <v>-0.875</v>
      </c>
      <c r="F42" s="175">
        <v>0.125</v>
      </c>
      <c r="G42" s="147">
        <v>739</v>
      </c>
      <c r="H42" s="147">
        <v>287.245</v>
      </c>
      <c r="I42" s="175">
        <v>0.38869418132611638</v>
      </c>
      <c r="J42" s="175">
        <f t="shared" si="1"/>
        <v>-0.61130581867388367</v>
      </c>
      <c r="K42" s="147">
        <v>46.1875</v>
      </c>
      <c r="L42" s="147">
        <v>143.6225</v>
      </c>
      <c r="M42" s="175">
        <v>3.1095534506089311</v>
      </c>
      <c r="N42" s="174" t="s">
        <v>47</v>
      </c>
      <c r="O42" s="176">
        <v>36</v>
      </c>
      <c r="P42" s="176">
        <v>38</v>
      </c>
      <c r="Q42" s="177">
        <f t="shared" si="2"/>
        <v>2</v>
      </c>
    </row>
    <row r="43" spans="2:17" ht="12.75" x14ac:dyDescent="0.2">
      <c r="B43" s="129" t="s">
        <v>33</v>
      </c>
      <c r="C43" s="129">
        <v>20</v>
      </c>
      <c r="D43" s="129">
        <v>1</v>
      </c>
      <c r="E43" s="175">
        <f t="shared" si="0"/>
        <v>-0.95</v>
      </c>
      <c r="F43" s="175">
        <v>0.05</v>
      </c>
      <c r="G43" s="147">
        <v>1234</v>
      </c>
      <c r="H43" s="147">
        <v>281.24299999999999</v>
      </c>
      <c r="I43" s="175">
        <v>0.22791166936790924</v>
      </c>
      <c r="J43" s="175">
        <f t="shared" si="1"/>
        <v>-0.77208833063209081</v>
      </c>
      <c r="K43" s="147">
        <v>61.7</v>
      </c>
      <c r="L43" s="147">
        <v>281.24299999999999</v>
      </c>
      <c r="M43" s="175">
        <v>4.5582333873581842</v>
      </c>
      <c r="N43" s="174" t="s">
        <v>33</v>
      </c>
      <c r="O43" s="176">
        <v>6</v>
      </c>
      <c r="P43" s="176">
        <v>28</v>
      </c>
      <c r="Q43" s="177">
        <f t="shared" si="2"/>
        <v>22</v>
      </c>
    </row>
    <row r="44" spans="2:17" ht="12.75" x14ac:dyDescent="0.2">
      <c r="E44" s="175"/>
      <c r="F44" s="175"/>
      <c r="G44" s="147"/>
      <c r="I44" s="175"/>
      <c r="J44" s="175"/>
      <c r="K44" s="147"/>
      <c r="M44" s="175"/>
      <c r="N44" s="174"/>
      <c r="O44" s="176"/>
      <c r="P44" s="176"/>
      <c r="Q44" s="177"/>
    </row>
    <row r="45" spans="2:17" ht="12.75" x14ac:dyDescent="0.2">
      <c r="E45" s="175"/>
      <c r="F45" s="175"/>
      <c r="G45" s="147"/>
      <c r="I45" s="175"/>
      <c r="J45" s="175"/>
      <c r="K45" s="147"/>
      <c r="M45" s="175"/>
      <c r="N45" s="174"/>
      <c r="O45" s="176"/>
      <c r="P45" s="176"/>
      <c r="Q45" s="177"/>
    </row>
    <row r="46" spans="2:17" x14ac:dyDescent="0.2">
      <c r="B46" s="129" t="s">
        <v>127</v>
      </c>
      <c r="C46" s="129">
        <v>5136</v>
      </c>
      <c r="D46" s="147">
        <v>1386</v>
      </c>
      <c r="E46" s="175">
        <f t="shared" ref="E46" si="3">(D46-C46)/C46</f>
        <v>-0.73014018691588789</v>
      </c>
      <c r="F46" s="175">
        <v>0.26985981308411217</v>
      </c>
      <c r="G46" s="147">
        <v>369445</v>
      </c>
      <c r="H46" s="147">
        <v>339012.54</v>
      </c>
      <c r="I46" s="175">
        <v>0.91762654793000309</v>
      </c>
      <c r="J46" s="175">
        <f>(H46-G46)/G46</f>
        <v>-8.2373452069996939E-2</v>
      </c>
      <c r="K46" s="147">
        <v>69.363016931604975</v>
      </c>
      <c r="L46" s="147">
        <v>233.68669417309286</v>
      </c>
      <c r="M46" s="175">
        <v>3.369038783355089</v>
      </c>
    </row>
  </sheetData>
  <sortState xmlns:xlrd2="http://schemas.microsoft.com/office/spreadsheetml/2017/richdata2" ref="B6:Q43">
    <sortCondition descending="1" ref="J6:J43"/>
  </sortState>
  <conditionalFormatting sqref="S21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:E46">
    <cfRule type="colorScale" priority="6">
      <colorScale>
        <cfvo type="min"/>
        <cfvo type="percentile" val="50"/>
        <cfvo type="max"/>
        <color theme="5" tint="0.39997558519241921"/>
        <color rgb="FFFCFCFF"/>
        <color theme="4" tint="0.59999389629810485"/>
      </colorScale>
    </cfRule>
  </conditionalFormatting>
  <conditionalFormatting sqref="J6:J46">
    <cfRule type="colorScale" priority="2">
      <colorScale>
        <cfvo type="min"/>
        <cfvo type="percentile" val="50"/>
        <cfvo type="max"/>
        <color theme="5" tint="0.59999389629810485"/>
        <color rgb="FFFCFCFF"/>
        <color theme="8" tint="0.59999389629810485"/>
      </colorScale>
    </cfRule>
  </conditionalFormatting>
  <conditionalFormatting sqref="M6:M46">
    <cfRule type="colorScale" priority="1">
      <colorScale>
        <cfvo type="min"/>
        <cfvo type="percentile" val="50"/>
        <cfvo type="max"/>
        <color theme="5" tint="0.59999389629810485"/>
        <color rgb="FFFCFCFF"/>
        <color theme="8" tint="0.59999389629810485"/>
      </colorScale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8110A-F6D2-4621-8C7F-3D6BA02C6001}">
  <sheetPr>
    <tabColor theme="9"/>
  </sheetPr>
  <dimension ref="B2:AC51"/>
  <sheetViews>
    <sheetView workbookViewId="0">
      <selection activeCell="Z6" sqref="Z6"/>
    </sheetView>
  </sheetViews>
  <sheetFormatPr baseColWidth="10" defaultRowHeight="12" x14ac:dyDescent="0.2"/>
  <cols>
    <col min="1" max="1" width="5.33203125" customWidth="1"/>
    <col min="2" max="2" width="16.6640625" customWidth="1"/>
    <col min="3" max="3" width="8.6640625" customWidth="1"/>
    <col min="4" max="4" width="5.83203125" customWidth="1"/>
    <col min="5" max="5" width="15" bestFit="1" customWidth="1"/>
    <col min="6" max="6" width="9" bestFit="1" customWidth="1"/>
    <col min="8" max="8" width="15" bestFit="1" customWidth="1"/>
    <col min="9" max="9" width="10.33203125" customWidth="1"/>
    <col min="10" max="10" width="5" customWidth="1"/>
    <col min="11" max="11" width="15" bestFit="1" customWidth="1"/>
    <col min="12" max="12" width="11" customWidth="1"/>
    <col min="15" max="15" width="8.6640625" customWidth="1"/>
    <col min="16" max="16" width="5.83203125" customWidth="1"/>
    <col min="18" max="18" width="8" customWidth="1"/>
    <col min="24" max="24" width="12" style="169"/>
    <col min="25" max="25" width="24.1640625" style="169" customWidth="1"/>
    <col min="26" max="26" width="12" style="169"/>
  </cols>
  <sheetData>
    <row r="2" spans="2:29" x14ac:dyDescent="0.2">
      <c r="B2" t="s">
        <v>92</v>
      </c>
      <c r="E2" t="str">
        <f>_xlfn.CONCAT("Antall melkeleverandører i ",B6," i ",C9)</f>
        <v>Antall melkeleverandører i Trøndelag i 2021</v>
      </c>
    </row>
    <row r="3" spans="2:29" x14ac:dyDescent="0.2">
      <c r="B3" t="s">
        <v>2</v>
      </c>
      <c r="E3" t="str">
        <f>_xlfn.CONCAT("Innveid melkemengde til meireri i ",B6," i ",C9," i tusen liter")</f>
        <v>Innveid melkemengde til meireri i Trøndelag i 2021 i tusen liter</v>
      </c>
    </row>
    <row r="4" spans="2:29" x14ac:dyDescent="0.2">
      <c r="B4" t="s">
        <v>107</v>
      </c>
      <c r="E4" t="str">
        <f>_xlfn.CONCAT("Gjennomsnittlig innveid melkemengde per leverandør i ",B6," i ",F9," i tusen liter")</f>
        <v>Gjennomsnittlig innveid melkemengde per leverandør i Trøndelag i 2021 i tusen liter</v>
      </c>
    </row>
    <row r="5" spans="2:29" x14ac:dyDescent="0.2">
      <c r="B5" t="s">
        <v>108</v>
      </c>
    </row>
    <row r="6" spans="2:29" x14ac:dyDescent="0.2">
      <c r="B6" s="2" t="str">
        <f>IF(C10=B2,B3,IF(C10=B4,B5,C10))</f>
        <v>Trøndelag</v>
      </c>
      <c r="E6" t="str">
        <f>_xlfn.CONCAT("Melkemengde og leverandører i ",B6," i ",F9)</f>
        <v>Melkemengde og leverandører i Trøndelag i 2021</v>
      </c>
    </row>
    <row r="9" spans="2:29" ht="17.25" customHeight="1" x14ac:dyDescent="0.2">
      <c r="B9" s="3" t="s">
        <v>64</v>
      </c>
      <c r="C9" t="s" vm="2">
        <v>152</v>
      </c>
      <c r="E9" s="3" t="s">
        <v>64</v>
      </c>
      <c r="F9" t="s" vm="2">
        <v>152</v>
      </c>
      <c r="H9" s="3" t="s">
        <v>82</v>
      </c>
      <c r="I9" t="s" vm="1">
        <v>92</v>
      </c>
      <c r="K9" s="3" t="s">
        <v>82</v>
      </c>
      <c r="L9" t="s" vm="1">
        <v>92</v>
      </c>
      <c r="N9" s="3" t="s">
        <v>64</v>
      </c>
      <c r="O9" t="s" vm="2">
        <v>152</v>
      </c>
      <c r="Q9" s="3" t="s">
        <v>64</v>
      </c>
      <c r="R9" t="s" vm="2">
        <v>152</v>
      </c>
      <c r="W9" t="s">
        <v>149</v>
      </c>
      <c r="X9" s="169" t="s">
        <v>151</v>
      </c>
      <c r="Z9" s="170" t="s">
        <v>150</v>
      </c>
      <c r="AA9" s="171">
        <v>2021</v>
      </c>
      <c r="AB9" s="171">
        <v>1995</v>
      </c>
      <c r="AC9" s="171"/>
    </row>
    <row r="10" spans="2:29" ht="12.75" x14ac:dyDescent="0.2">
      <c r="B10" s="3" t="s">
        <v>82</v>
      </c>
      <c r="C10" t="s" vm="1">
        <v>92</v>
      </c>
      <c r="E10" s="3" t="s">
        <v>82</v>
      </c>
      <c r="F10" t="s" vm="1">
        <v>92</v>
      </c>
      <c r="H10" s="3" t="s">
        <v>64</v>
      </c>
      <c r="I10" t="s" vm="2">
        <v>152</v>
      </c>
      <c r="K10" s="3" t="s">
        <v>64</v>
      </c>
      <c r="L10" t="s" vm="2">
        <v>152</v>
      </c>
      <c r="N10" s="3" t="s">
        <v>82</v>
      </c>
      <c r="O10" t="s" vm="1">
        <v>92</v>
      </c>
      <c r="Q10" s="3" t="s">
        <v>82</v>
      </c>
      <c r="R10" t="s" vm="1">
        <v>92</v>
      </c>
      <c r="W10">
        <v>1</v>
      </c>
      <c r="X10" s="169" t="s">
        <v>53</v>
      </c>
      <c r="Z10" s="170" t="s">
        <v>49</v>
      </c>
      <c r="AA10" s="171">
        <v>1</v>
      </c>
      <c r="AB10" s="171">
        <v>3</v>
      </c>
      <c r="AC10" s="172">
        <f>AB10-AA10</f>
        <v>2</v>
      </c>
    </row>
    <row r="11" spans="2:29" ht="12.75" x14ac:dyDescent="0.2">
      <c r="W11">
        <v>2</v>
      </c>
      <c r="X11" s="169" t="s">
        <v>39</v>
      </c>
      <c r="Z11" s="170" t="s">
        <v>39</v>
      </c>
      <c r="AA11" s="171">
        <v>2</v>
      </c>
      <c r="AB11" s="171">
        <v>2</v>
      </c>
      <c r="AC11" s="172">
        <f t="shared" ref="AC11:AC47" si="0">AB11-AA11</f>
        <v>0</v>
      </c>
    </row>
    <row r="12" spans="2:29" ht="12.75" x14ac:dyDescent="0.2">
      <c r="B12" s="3" t="s">
        <v>83</v>
      </c>
      <c r="C12" t="s">
        <v>109</v>
      </c>
      <c r="E12" s="3" t="s">
        <v>78</v>
      </c>
      <c r="F12" t="s">
        <v>100</v>
      </c>
      <c r="H12" s="3" t="s">
        <v>83</v>
      </c>
      <c r="I12" t="s">
        <v>111</v>
      </c>
      <c r="K12" s="3" t="s">
        <v>78</v>
      </c>
      <c r="L12" t="s">
        <v>99</v>
      </c>
      <c r="N12" s="3" t="s">
        <v>83</v>
      </c>
      <c r="O12" t="s">
        <v>110</v>
      </c>
      <c r="Q12" s="3" t="s">
        <v>78</v>
      </c>
      <c r="R12" t="s">
        <v>110</v>
      </c>
      <c r="W12">
        <v>3</v>
      </c>
      <c r="X12" s="169" t="s">
        <v>49</v>
      </c>
      <c r="Z12" s="170" t="s">
        <v>7</v>
      </c>
      <c r="AA12" s="171">
        <v>3</v>
      </c>
      <c r="AB12" s="171">
        <v>26</v>
      </c>
      <c r="AC12" s="172">
        <f t="shared" si="0"/>
        <v>23</v>
      </c>
    </row>
    <row r="13" spans="2:29" ht="12.75" x14ac:dyDescent="0.2">
      <c r="B13" s="4" t="s">
        <v>30</v>
      </c>
      <c r="C13" s="21">
        <v>117</v>
      </c>
      <c r="E13" s="4" t="s">
        <v>30</v>
      </c>
      <c r="F13" s="21">
        <v>117</v>
      </c>
      <c r="H13" s="4" t="s">
        <v>30</v>
      </c>
      <c r="I13" s="21">
        <v>31255.558000000001</v>
      </c>
      <c r="K13" s="4" t="s">
        <v>30</v>
      </c>
      <c r="L13" s="21">
        <v>31255.558000000001</v>
      </c>
      <c r="N13" s="4" t="s">
        <v>49</v>
      </c>
      <c r="O13" s="21">
        <v>367.67423529411769</v>
      </c>
      <c r="Q13" s="4" t="s">
        <v>49</v>
      </c>
      <c r="R13" s="21">
        <v>367.67423529411769</v>
      </c>
      <c r="W13">
        <v>4</v>
      </c>
      <c r="X13" s="169" t="s">
        <v>30</v>
      </c>
      <c r="Z13" s="170" t="s">
        <v>55</v>
      </c>
      <c r="AA13" s="171">
        <v>4</v>
      </c>
      <c r="AB13" s="171">
        <v>24</v>
      </c>
      <c r="AC13" s="172">
        <f t="shared" si="0"/>
        <v>20</v>
      </c>
    </row>
    <row r="14" spans="2:29" ht="12.75" x14ac:dyDescent="0.2">
      <c r="B14" s="4" t="s">
        <v>66</v>
      </c>
      <c r="C14" s="21">
        <v>99</v>
      </c>
      <c r="E14" s="4" t="s">
        <v>66</v>
      </c>
      <c r="F14" s="21">
        <v>99</v>
      </c>
      <c r="H14" s="4" t="s">
        <v>66</v>
      </c>
      <c r="I14" s="21">
        <v>26955.494999999999</v>
      </c>
      <c r="K14" s="4" t="s">
        <v>66</v>
      </c>
      <c r="L14" s="21">
        <v>26955.494999999999</v>
      </c>
      <c r="N14" s="4" t="s">
        <v>39</v>
      </c>
      <c r="O14" s="21">
        <v>325.0365526315789</v>
      </c>
      <c r="Q14" s="4" t="s">
        <v>39</v>
      </c>
      <c r="R14" s="21">
        <v>325.0365526315789</v>
      </c>
      <c r="W14">
        <v>5</v>
      </c>
      <c r="X14" s="169" t="s">
        <v>6</v>
      </c>
      <c r="Z14" s="170" t="s">
        <v>6</v>
      </c>
      <c r="AA14" s="171">
        <v>5</v>
      </c>
      <c r="AB14" s="171">
        <v>5</v>
      </c>
      <c r="AC14" s="172">
        <f t="shared" si="0"/>
        <v>0</v>
      </c>
    </row>
    <row r="15" spans="2:29" ht="12.75" x14ac:dyDescent="0.2">
      <c r="B15" s="4" t="s">
        <v>61</v>
      </c>
      <c r="C15" s="21">
        <v>78</v>
      </c>
      <c r="E15" s="4" t="s">
        <v>61</v>
      </c>
      <c r="F15" s="21">
        <v>78</v>
      </c>
      <c r="H15" s="4" t="s">
        <v>39</v>
      </c>
      <c r="I15" s="21">
        <v>24702.777999999998</v>
      </c>
      <c r="K15" s="4" t="s">
        <v>39</v>
      </c>
      <c r="L15" s="21">
        <v>24702.777999999998</v>
      </c>
      <c r="N15" s="4" t="s">
        <v>7</v>
      </c>
      <c r="O15" s="21">
        <v>306.37589795918365</v>
      </c>
      <c r="Q15" s="4" t="s">
        <v>7</v>
      </c>
      <c r="R15" s="21">
        <v>306.37589795918365</v>
      </c>
      <c r="W15">
        <v>6</v>
      </c>
      <c r="X15" s="169" t="s">
        <v>51</v>
      </c>
      <c r="Z15" s="170" t="s">
        <v>33</v>
      </c>
      <c r="AA15" s="171">
        <v>6</v>
      </c>
      <c r="AB15" s="171">
        <v>28</v>
      </c>
      <c r="AC15" s="172">
        <f t="shared" si="0"/>
        <v>22</v>
      </c>
    </row>
    <row r="16" spans="2:29" ht="12.75" x14ac:dyDescent="0.2">
      <c r="B16" s="4" t="s">
        <v>39</v>
      </c>
      <c r="C16" s="21">
        <v>76</v>
      </c>
      <c r="E16" s="4" t="s">
        <v>39</v>
      </c>
      <c r="F16" s="21">
        <v>76</v>
      </c>
      <c r="H16" s="4" t="s">
        <v>61</v>
      </c>
      <c r="I16" s="21">
        <v>20077.673999999999</v>
      </c>
      <c r="K16" s="4" t="s">
        <v>61</v>
      </c>
      <c r="L16" s="21">
        <v>20077.673999999999</v>
      </c>
      <c r="N16" s="4" t="s">
        <v>55</v>
      </c>
      <c r="O16" s="21">
        <v>303.78000000000003</v>
      </c>
      <c r="Q16" s="4" t="s">
        <v>55</v>
      </c>
      <c r="R16" s="21">
        <v>303.78000000000003</v>
      </c>
      <c r="W16">
        <v>7</v>
      </c>
      <c r="X16" s="169" t="s">
        <v>31</v>
      </c>
      <c r="Z16" s="170" t="s">
        <v>31</v>
      </c>
      <c r="AA16" s="171">
        <v>7</v>
      </c>
      <c r="AB16" s="171">
        <v>7</v>
      </c>
      <c r="AC16" s="172">
        <f t="shared" si="0"/>
        <v>0</v>
      </c>
    </row>
    <row r="17" spans="2:29" ht="12.75" x14ac:dyDescent="0.2">
      <c r="B17" s="4" t="s">
        <v>67</v>
      </c>
      <c r="C17" s="21">
        <v>72</v>
      </c>
      <c r="E17" s="4" t="s">
        <v>67</v>
      </c>
      <c r="F17" s="21">
        <v>72</v>
      </c>
      <c r="H17" s="4" t="s">
        <v>31</v>
      </c>
      <c r="I17" s="21">
        <v>19943.111000000001</v>
      </c>
      <c r="K17" s="4" t="s">
        <v>31</v>
      </c>
      <c r="L17" s="21">
        <v>19943.111000000001</v>
      </c>
      <c r="N17" s="4" t="s">
        <v>6</v>
      </c>
      <c r="O17" s="21">
        <v>290.63763829787234</v>
      </c>
      <c r="Q17" s="4" t="s">
        <v>6</v>
      </c>
      <c r="R17" s="21">
        <v>290.63763829787234</v>
      </c>
      <c r="W17">
        <v>8</v>
      </c>
      <c r="X17" s="169" t="s">
        <v>1</v>
      </c>
      <c r="Z17" s="170" t="s">
        <v>27</v>
      </c>
      <c r="AA17" s="171">
        <v>8</v>
      </c>
      <c r="AB17" s="171">
        <v>19</v>
      </c>
      <c r="AC17" s="172">
        <f t="shared" si="0"/>
        <v>11</v>
      </c>
    </row>
    <row r="18" spans="2:29" ht="12.75" x14ac:dyDescent="0.2">
      <c r="B18" s="4" t="s">
        <v>19</v>
      </c>
      <c r="C18" s="21">
        <v>71</v>
      </c>
      <c r="E18" s="4" t="s">
        <v>19</v>
      </c>
      <c r="F18" s="21">
        <v>71</v>
      </c>
      <c r="H18" s="4" t="s">
        <v>67</v>
      </c>
      <c r="I18" s="21">
        <v>18142.583999999999</v>
      </c>
      <c r="K18" s="4" t="s">
        <v>67</v>
      </c>
      <c r="L18" s="21">
        <v>18142.583999999999</v>
      </c>
      <c r="N18" s="4" t="s">
        <v>33</v>
      </c>
      <c r="O18" s="21">
        <v>281.24299999999999</v>
      </c>
      <c r="Q18" s="4" t="s">
        <v>33</v>
      </c>
      <c r="R18" s="21">
        <v>281.24299999999999</v>
      </c>
      <c r="W18">
        <v>9</v>
      </c>
      <c r="X18" s="169" t="s">
        <v>59</v>
      </c>
      <c r="Z18" s="170" t="s">
        <v>66</v>
      </c>
      <c r="AA18" s="171">
        <v>9</v>
      </c>
      <c r="AB18" s="171">
        <v>14</v>
      </c>
      <c r="AC18" s="172">
        <f t="shared" si="0"/>
        <v>5</v>
      </c>
    </row>
    <row r="19" spans="2:29" ht="12.75" x14ac:dyDescent="0.2">
      <c r="B19" s="4" t="s">
        <v>31</v>
      </c>
      <c r="C19" s="21">
        <v>71</v>
      </c>
      <c r="E19" s="4" t="s">
        <v>31</v>
      </c>
      <c r="F19" s="21">
        <v>71</v>
      </c>
      <c r="H19" s="4" t="s">
        <v>7</v>
      </c>
      <c r="I19" s="21">
        <v>15012.419</v>
      </c>
      <c r="K19" s="4" t="s">
        <v>7</v>
      </c>
      <c r="L19" s="21">
        <v>15012.419</v>
      </c>
      <c r="N19" s="4" t="s">
        <v>31</v>
      </c>
      <c r="O19" s="21">
        <v>280.88888732394366</v>
      </c>
      <c r="Q19" s="4" t="s">
        <v>31</v>
      </c>
      <c r="R19" s="21">
        <v>280.88888732394366</v>
      </c>
      <c r="W19">
        <v>10</v>
      </c>
      <c r="X19" s="169" t="s">
        <v>43</v>
      </c>
      <c r="Z19" s="170" t="s">
        <v>45</v>
      </c>
      <c r="AA19" s="171">
        <v>10</v>
      </c>
      <c r="AB19" s="171">
        <v>25</v>
      </c>
      <c r="AC19" s="172">
        <f t="shared" si="0"/>
        <v>15</v>
      </c>
    </row>
    <row r="20" spans="2:29" ht="12.75" x14ac:dyDescent="0.2">
      <c r="B20" s="4" t="s">
        <v>41</v>
      </c>
      <c r="C20" s="21">
        <v>54</v>
      </c>
      <c r="E20" s="4" t="s">
        <v>41</v>
      </c>
      <c r="F20" s="21">
        <v>54</v>
      </c>
      <c r="H20" s="4" t="s">
        <v>6</v>
      </c>
      <c r="I20" s="21">
        <v>13659.968999999999</v>
      </c>
      <c r="K20" s="4" t="s">
        <v>6</v>
      </c>
      <c r="L20" s="21">
        <v>13659.968999999999</v>
      </c>
      <c r="N20" s="4" t="s">
        <v>27</v>
      </c>
      <c r="O20" s="21">
        <v>280.52587878787875</v>
      </c>
      <c r="Q20" s="4" t="s">
        <v>27</v>
      </c>
      <c r="R20" s="21">
        <v>280.52587878787875</v>
      </c>
      <c r="W20">
        <v>11</v>
      </c>
      <c r="X20" s="169" t="s">
        <v>11</v>
      </c>
      <c r="Z20" s="170" t="s">
        <v>30</v>
      </c>
      <c r="AA20" s="171">
        <v>11</v>
      </c>
      <c r="AB20" s="171">
        <v>4</v>
      </c>
      <c r="AC20" s="172">
        <f t="shared" si="0"/>
        <v>-7</v>
      </c>
    </row>
    <row r="21" spans="2:29" ht="12.75" x14ac:dyDescent="0.2">
      <c r="B21" s="4" t="s">
        <v>7</v>
      </c>
      <c r="C21" s="21">
        <v>49</v>
      </c>
      <c r="E21" s="4" t="s">
        <v>7</v>
      </c>
      <c r="F21" s="21">
        <v>49</v>
      </c>
      <c r="H21" s="4" t="s">
        <v>41</v>
      </c>
      <c r="I21" s="21">
        <v>13458.721</v>
      </c>
      <c r="K21" s="4" t="s">
        <v>41</v>
      </c>
      <c r="L21" s="21">
        <v>13458.721</v>
      </c>
      <c r="N21" s="4" t="s">
        <v>66</v>
      </c>
      <c r="O21" s="21">
        <v>272.27772727272725</v>
      </c>
      <c r="Q21" s="4" t="s">
        <v>66</v>
      </c>
      <c r="R21" s="21">
        <v>272.27772727272725</v>
      </c>
      <c r="W21">
        <v>12</v>
      </c>
      <c r="X21" s="169" t="s">
        <v>41</v>
      </c>
      <c r="Z21" s="170" t="s">
        <v>53</v>
      </c>
      <c r="AA21" s="171">
        <v>12</v>
      </c>
      <c r="AB21" s="171">
        <v>1</v>
      </c>
      <c r="AC21" s="172">
        <f t="shared" si="0"/>
        <v>-11</v>
      </c>
    </row>
    <row r="22" spans="2:29" ht="12.75" x14ac:dyDescent="0.2">
      <c r="B22" s="4" t="s">
        <v>59</v>
      </c>
      <c r="C22" s="21">
        <v>48</v>
      </c>
      <c r="E22" s="4" t="s">
        <v>59</v>
      </c>
      <c r="F22" s="21">
        <v>48</v>
      </c>
      <c r="H22" s="4" t="s">
        <v>59</v>
      </c>
      <c r="I22" s="21">
        <v>11941.591</v>
      </c>
      <c r="K22" s="4" t="s">
        <v>59</v>
      </c>
      <c r="L22" s="21">
        <v>11941.591</v>
      </c>
      <c r="N22" s="4" t="s">
        <v>45</v>
      </c>
      <c r="O22" s="21">
        <v>268.89053846153848</v>
      </c>
      <c r="Q22" s="4" t="s">
        <v>45</v>
      </c>
      <c r="R22" s="21">
        <v>268.89053846153848</v>
      </c>
      <c r="W22">
        <v>13</v>
      </c>
      <c r="X22" s="169" t="s">
        <v>21</v>
      </c>
      <c r="Z22" s="170" t="s">
        <v>61</v>
      </c>
      <c r="AA22" s="171">
        <v>13</v>
      </c>
      <c r="AB22" s="171">
        <v>29</v>
      </c>
      <c r="AC22" s="172">
        <f t="shared" si="0"/>
        <v>16</v>
      </c>
    </row>
    <row r="23" spans="2:29" ht="12.75" x14ac:dyDescent="0.2">
      <c r="B23" s="4" t="s">
        <v>6</v>
      </c>
      <c r="C23" s="21">
        <v>47</v>
      </c>
      <c r="E23" s="4" t="s">
        <v>6</v>
      </c>
      <c r="F23" s="21">
        <v>47</v>
      </c>
      <c r="H23" s="4" t="s">
        <v>19</v>
      </c>
      <c r="I23" s="21">
        <v>11890.357</v>
      </c>
      <c r="K23" s="4" t="s">
        <v>19</v>
      </c>
      <c r="L23" s="21">
        <v>11890.357</v>
      </c>
      <c r="N23" s="4" t="s">
        <v>30</v>
      </c>
      <c r="O23" s="21">
        <v>267.14152136752136</v>
      </c>
      <c r="Q23" s="4" t="s">
        <v>30</v>
      </c>
      <c r="R23" s="21">
        <v>267.14152136752136</v>
      </c>
      <c r="W23">
        <v>14</v>
      </c>
      <c r="X23" s="169" t="s">
        <v>66</v>
      </c>
      <c r="Z23" s="170" t="s">
        <v>86</v>
      </c>
      <c r="AA23" s="171">
        <v>14</v>
      </c>
      <c r="AB23" s="171">
        <v>18</v>
      </c>
      <c r="AC23" s="172">
        <f t="shared" si="0"/>
        <v>4</v>
      </c>
    </row>
    <row r="24" spans="2:29" ht="12.75" x14ac:dyDescent="0.2">
      <c r="B24" s="4" t="s">
        <v>65</v>
      </c>
      <c r="C24" s="21">
        <v>47</v>
      </c>
      <c r="E24" s="4" t="s">
        <v>65</v>
      </c>
      <c r="F24" s="21">
        <v>47</v>
      </c>
      <c r="H24" s="4" t="s">
        <v>65</v>
      </c>
      <c r="I24" s="21">
        <v>11279.573</v>
      </c>
      <c r="K24" s="4" t="s">
        <v>65</v>
      </c>
      <c r="L24" s="21">
        <v>11279.573</v>
      </c>
      <c r="N24" s="4" t="s">
        <v>53</v>
      </c>
      <c r="O24" s="21">
        <v>260.43154761904759</v>
      </c>
      <c r="Q24" s="4" t="s">
        <v>53</v>
      </c>
      <c r="R24" s="21">
        <v>260.43154761904759</v>
      </c>
      <c r="W24">
        <v>15</v>
      </c>
      <c r="X24" s="169" t="s">
        <v>25</v>
      </c>
      <c r="Z24" s="170" t="s">
        <v>67</v>
      </c>
      <c r="AA24" s="171">
        <v>15</v>
      </c>
      <c r="AB24" s="171">
        <v>23</v>
      </c>
      <c r="AC24" s="172">
        <f t="shared" si="0"/>
        <v>8</v>
      </c>
    </row>
    <row r="25" spans="2:29" ht="12.75" x14ac:dyDescent="0.2">
      <c r="B25" s="4" t="s">
        <v>11</v>
      </c>
      <c r="C25" s="21">
        <v>44</v>
      </c>
      <c r="E25" s="4" t="s">
        <v>11</v>
      </c>
      <c r="F25" s="21">
        <v>44</v>
      </c>
      <c r="H25" s="4" t="s">
        <v>53</v>
      </c>
      <c r="I25" s="21">
        <v>10938.125</v>
      </c>
      <c r="K25" s="4" t="s">
        <v>53</v>
      </c>
      <c r="L25" s="21">
        <v>10938.125</v>
      </c>
      <c r="N25" s="4" t="s">
        <v>61</v>
      </c>
      <c r="O25" s="21">
        <v>257.40607692307691</v>
      </c>
      <c r="Q25" s="4" t="s">
        <v>61</v>
      </c>
      <c r="R25" s="21">
        <v>257.40607692307691</v>
      </c>
      <c r="W25">
        <v>16</v>
      </c>
      <c r="X25" s="169" t="s">
        <v>13</v>
      </c>
      <c r="Z25" s="170" t="s">
        <v>9</v>
      </c>
      <c r="AA25" s="171">
        <v>16</v>
      </c>
      <c r="AB25" s="171">
        <v>21</v>
      </c>
      <c r="AC25" s="172">
        <f t="shared" si="0"/>
        <v>5</v>
      </c>
    </row>
    <row r="26" spans="2:29" ht="12.75" x14ac:dyDescent="0.2">
      <c r="B26" s="4" t="s">
        <v>21</v>
      </c>
      <c r="C26" s="21">
        <v>43</v>
      </c>
      <c r="E26" s="4" t="s">
        <v>21</v>
      </c>
      <c r="F26" s="21">
        <v>43</v>
      </c>
      <c r="H26" s="4" t="s">
        <v>62</v>
      </c>
      <c r="I26" s="21">
        <v>10654.691999999999</v>
      </c>
      <c r="K26" s="4" t="s">
        <v>62</v>
      </c>
      <c r="L26" s="21">
        <v>10654.691999999999</v>
      </c>
      <c r="N26" s="4" t="s">
        <v>86</v>
      </c>
      <c r="O26" s="21">
        <v>256.70100000000002</v>
      </c>
      <c r="Q26" s="4" t="s">
        <v>86</v>
      </c>
      <c r="R26" s="21">
        <v>256.70100000000002</v>
      </c>
      <c r="W26">
        <v>17</v>
      </c>
      <c r="X26" s="169" t="s">
        <v>62</v>
      </c>
      <c r="Z26" s="170" t="s">
        <v>41</v>
      </c>
      <c r="AA26" s="171">
        <v>17</v>
      </c>
      <c r="AB26" s="171">
        <v>12</v>
      </c>
      <c r="AC26" s="172">
        <f t="shared" si="0"/>
        <v>-5</v>
      </c>
    </row>
    <row r="27" spans="2:29" ht="12.75" x14ac:dyDescent="0.2">
      <c r="B27" s="4" t="s">
        <v>62</v>
      </c>
      <c r="C27" s="21">
        <v>43</v>
      </c>
      <c r="E27" s="4" t="s">
        <v>62</v>
      </c>
      <c r="F27" s="21">
        <v>43</v>
      </c>
      <c r="H27" s="4" t="s">
        <v>27</v>
      </c>
      <c r="I27" s="21">
        <v>9257.3539999999994</v>
      </c>
      <c r="K27" s="4" t="s">
        <v>27</v>
      </c>
      <c r="L27" s="21">
        <v>9257.3539999999994</v>
      </c>
      <c r="N27" s="4" t="s">
        <v>67</v>
      </c>
      <c r="O27" s="21">
        <v>251.98033333333331</v>
      </c>
      <c r="Q27" s="4" t="s">
        <v>67</v>
      </c>
      <c r="R27" s="21">
        <v>251.98033333333331</v>
      </c>
      <c r="W27">
        <v>18</v>
      </c>
      <c r="X27" s="169" t="s">
        <v>86</v>
      </c>
      <c r="Z27" s="170" t="s">
        <v>59</v>
      </c>
      <c r="AA27" s="171">
        <v>18</v>
      </c>
      <c r="AB27" s="171">
        <v>9</v>
      </c>
      <c r="AC27" s="172">
        <f t="shared" si="0"/>
        <v>-9</v>
      </c>
    </row>
    <row r="28" spans="2:29" ht="12.75" x14ac:dyDescent="0.2">
      <c r="B28" s="4" t="s">
        <v>53</v>
      </c>
      <c r="C28" s="21">
        <v>42</v>
      </c>
      <c r="E28" s="4" t="s">
        <v>53</v>
      </c>
      <c r="F28" s="21">
        <v>42</v>
      </c>
      <c r="H28" s="4" t="s">
        <v>21</v>
      </c>
      <c r="I28" s="21">
        <v>8900.9619999999995</v>
      </c>
      <c r="K28" s="4" t="s">
        <v>21</v>
      </c>
      <c r="L28" s="21">
        <v>8900.9619999999995</v>
      </c>
      <c r="N28" s="4" t="s">
        <v>9</v>
      </c>
      <c r="O28" s="21">
        <v>249.36985714285714</v>
      </c>
      <c r="Q28" s="4" t="s">
        <v>9</v>
      </c>
      <c r="R28" s="21">
        <v>249.36985714285714</v>
      </c>
      <c r="W28">
        <v>19</v>
      </c>
      <c r="X28" s="169" t="s">
        <v>27</v>
      </c>
      <c r="Z28" s="170" t="s">
        <v>62</v>
      </c>
      <c r="AA28" s="171">
        <v>19</v>
      </c>
      <c r="AB28" s="171">
        <v>17</v>
      </c>
      <c r="AC28" s="172">
        <f t="shared" si="0"/>
        <v>-2</v>
      </c>
    </row>
    <row r="29" spans="2:29" ht="12.75" x14ac:dyDescent="0.2">
      <c r="B29" s="4" t="s">
        <v>13</v>
      </c>
      <c r="C29" s="21">
        <v>41</v>
      </c>
      <c r="E29" s="4" t="s">
        <v>13</v>
      </c>
      <c r="F29" s="21">
        <v>41</v>
      </c>
      <c r="H29" s="4" t="s">
        <v>11</v>
      </c>
      <c r="I29" s="21">
        <v>8507.3369999999995</v>
      </c>
      <c r="K29" s="4" t="s">
        <v>11</v>
      </c>
      <c r="L29" s="21">
        <v>8507.3369999999995</v>
      </c>
      <c r="N29" s="4" t="s">
        <v>41</v>
      </c>
      <c r="O29" s="21">
        <v>249.23557407407407</v>
      </c>
      <c r="Q29" s="4" t="s">
        <v>41</v>
      </c>
      <c r="R29" s="21">
        <v>249.23557407407407</v>
      </c>
      <c r="W29">
        <v>20</v>
      </c>
      <c r="X29" s="169" t="s">
        <v>23</v>
      </c>
      <c r="Z29" s="170" t="s">
        <v>65</v>
      </c>
      <c r="AA29" s="171">
        <v>20</v>
      </c>
      <c r="AB29" s="171">
        <v>30</v>
      </c>
      <c r="AC29" s="172">
        <f t="shared" si="0"/>
        <v>10</v>
      </c>
    </row>
    <row r="30" spans="2:29" ht="12.75" x14ac:dyDescent="0.2">
      <c r="B30" s="4" t="s">
        <v>43</v>
      </c>
      <c r="C30" s="21">
        <v>38</v>
      </c>
      <c r="E30" s="4" t="s">
        <v>43</v>
      </c>
      <c r="F30" s="21">
        <v>38</v>
      </c>
      <c r="H30" s="4" t="s">
        <v>43</v>
      </c>
      <c r="I30" s="21">
        <v>8122.6260000000002</v>
      </c>
      <c r="K30" s="4" t="s">
        <v>43</v>
      </c>
      <c r="L30" s="21">
        <v>8122.6260000000002</v>
      </c>
      <c r="N30" s="4" t="s">
        <v>59</v>
      </c>
      <c r="O30" s="21">
        <v>248.78314583333335</v>
      </c>
      <c r="Q30" s="4" t="s">
        <v>59</v>
      </c>
      <c r="R30" s="21">
        <v>248.78314583333335</v>
      </c>
      <c r="W30">
        <v>21</v>
      </c>
      <c r="X30" s="169" t="s">
        <v>9</v>
      </c>
      <c r="Z30" s="170" t="s">
        <v>29</v>
      </c>
      <c r="AA30" s="171">
        <v>21</v>
      </c>
      <c r="AB30" s="171">
        <v>31</v>
      </c>
      <c r="AC30" s="172">
        <f t="shared" si="0"/>
        <v>10</v>
      </c>
    </row>
    <row r="31" spans="2:29" ht="12.75" x14ac:dyDescent="0.2">
      <c r="B31" s="4" t="s">
        <v>35</v>
      </c>
      <c r="C31" s="21">
        <v>35</v>
      </c>
      <c r="E31" s="4" t="s">
        <v>35</v>
      </c>
      <c r="F31" s="21">
        <v>35</v>
      </c>
      <c r="H31" s="4" t="s">
        <v>13</v>
      </c>
      <c r="I31" s="21">
        <v>7245.7790000000005</v>
      </c>
      <c r="K31" s="4" t="s">
        <v>13</v>
      </c>
      <c r="L31" s="21">
        <v>7245.7790000000005</v>
      </c>
      <c r="N31" s="4" t="s">
        <v>62</v>
      </c>
      <c r="O31" s="21">
        <v>247.7835348837209</v>
      </c>
      <c r="Q31" s="4" t="s">
        <v>62</v>
      </c>
      <c r="R31" s="21">
        <v>247.7835348837209</v>
      </c>
      <c r="W31">
        <v>22</v>
      </c>
      <c r="X31" s="169" t="s">
        <v>15</v>
      </c>
      <c r="Z31" s="170" t="s">
        <v>23</v>
      </c>
      <c r="AA31" s="171">
        <v>22</v>
      </c>
      <c r="AB31" s="171">
        <v>20</v>
      </c>
      <c r="AC31" s="172">
        <f t="shared" si="0"/>
        <v>-2</v>
      </c>
    </row>
    <row r="32" spans="2:29" ht="12.75" x14ac:dyDescent="0.2">
      <c r="B32" s="4" t="s">
        <v>27</v>
      </c>
      <c r="C32" s="21">
        <v>33</v>
      </c>
      <c r="E32" s="4" t="s">
        <v>27</v>
      </c>
      <c r="F32" s="21">
        <v>33</v>
      </c>
      <c r="H32" s="4" t="s">
        <v>15</v>
      </c>
      <c r="I32" s="21">
        <v>6413.8509999999997</v>
      </c>
      <c r="K32" s="4" t="s">
        <v>15</v>
      </c>
      <c r="L32" s="21">
        <v>6413.8509999999997</v>
      </c>
      <c r="N32" s="4" t="s">
        <v>65</v>
      </c>
      <c r="O32" s="21">
        <v>239.99091489361703</v>
      </c>
      <c r="Q32" s="4" t="s">
        <v>65</v>
      </c>
      <c r="R32" s="21">
        <v>239.99091489361703</v>
      </c>
      <c r="W32">
        <v>23</v>
      </c>
      <c r="X32" s="169" t="s">
        <v>67</v>
      </c>
      <c r="Z32" s="170" t="s">
        <v>51</v>
      </c>
      <c r="AA32" s="171">
        <v>23</v>
      </c>
      <c r="AB32" s="171">
        <v>6</v>
      </c>
      <c r="AC32" s="172">
        <f t="shared" si="0"/>
        <v>-17</v>
      </c>
    </row>
    <row r="33" spans="2:29" ht="12.75" x14ac:dyDescent="0.2">
      <c r="B33" s="4" t="s">
        <v>15</v>
      </c>
      <c r="C33" s="21">
        <v>32</v>
      </c>
      <c r="E33" s="4" t="s">
        <v>15</v>
      </c>
      <c r="F33" s="21">
        <v>32</v>
      </c>
      <c r="H33" s="4" t="s">
        <v>49</v>
      </c>
      <c r="I33" s="21">
        <v>6250.4620000000004</v>
      </c>
      <c r="K33" s="4" t="s">
        <v>49</v>
      </c>
      <c r="L33" s="21">
        <v>6250.4620000000004</v>
      </c>
      <c r="N33" s="4" t="s">
        <v>29</v>
      </c>
      <c r="O33" s="21">
        <v>235.79391666666666</v>
      </c>
      <c r="Q33" s="4" t="s">
        <v>29</v>
      </c>
      <c r="R33" s="21">
        <v>235.79391666666666</v>
      </c>
      <c r="W33">
        <v>24</v>
      </c>
      <c r="X33" s="169" t="s">
        <v>55</v>
      </c>
      <c r="Z33" s="170" t="s">
        <v>25</v>
      </c>
      <c r="AA33" s="171">
        <v>24</v>
      </c>
      <c r="AB33" s="171">
        <v>15</v>
      </c>
      <c r="AC33" s="172">
        <f t="shared" si="0"/>
        <v>-9</v>
      </c>
    </row>
    <row r="34" spans="2:29" ht="12.75" x14ac:dyDescent="0.2">
      <c r="B34" s="4" t="s">
        <v>1</v>
      </c>
      <c r="C34" s="21">
        <v>24</v>
      </c>
      <c r="E34" s="4" t="s">
        <v>1</v>
      </c>
      <c r="F34" s="21">
        <v>24</v>
      </c>
      <c r="H34" s="4" t="s">
        <v>35</v>
      </c>
      <c r="I34" s="21">
        <v>6032.4989999999998</v>
      </c>
      <c r="K34" s="4" t="s">
        <v>35</v>
      </c>
      <c r="L34" s="21">
        <v>6032.4989999999998</v>
      </c>
      <c r="N34" s="4" t="s">
        <v>23</v>
      </c>
      <c r="O34" s="21">
        <v>230.45007692307692</v>
      </c>
      <c r="Q34" s="4" t="s">
        <v>23</v>
      </c>
      <c r="R34" s="21">
        <v>230.45007692307692</v>
      </c>
      <c r="W34">
        <v>25</v>
      </c>
      <c r="X34" s="169" t="s">
        <v>45</v>
      </c>
      <c r="Z34" s="170" t="s">
        <v>43</v>
      </c>
      <c r="AA34" s="171">
        <v>25</v>
      </c>
      <c r="AB34" s="171">
        <v>10</v>
      </c>
      <c r="AC34" s="172">
        <f t="shared" si="0"/>
        <v>-15</v>
      </c>
    </row>
    <row r="35" spans="2:29" ht="12.75" x14ac:dyDescent="0.2">
      <c r="B35" s="4" t="s">
        <v>51</v>
      </c>
      <c r="C35" s="21">
        <v>24</v>
      </c>
      <c r="E35" s="4" t="s">
        <v>51</v>
      </c>
      <c r="F35" s="21">
        <v>24</v>
      </c>
      <c r="H35" s="4" t="s">
        <v>51</v>
      </c>
      <c r="I35" s="21">
        <v>5523.7780000000002</v>
      </c>
      <c r="K35" s="4" t="s">
        <v>51</v>
      </c>
      <c r="L35" s="21">
        <v>5523.7780000000002</v>
      </c>
      <c r="N35" s="4" t="s">
        <v>51</v>
      </c>
      <c r="O35" s="21">
        <v>230.15741666666668</v>
      </c>
      <c r="Q35" s="4" t="s">
        <v>51</v>
      </c>
      <c r="R35" s="21">
        <v>230.15741666666668</v>
      </c>
      <c r="W35">
        <v>26</v>
      </c>
      <c r="X35" s="169" t="s">
        <v>7</v>
      </c>
      <c r="Z35" s="170" t="s">
        <v>21</v>
      </c>
      <c r="AA35" s="171">
        <v>26</v>
      </c>
      <c r="AB35" s="171">
        <v>13</v>
      </c>
      <c r="AC35" s="172">
        <f t="shared" si="0"/>
        <v>-13</v>
      </c>
    </row>
    <row r="36" spans="2:29" ht="12.75" x14ac:dyDescent="0.2">
      <c r="B36" s="4" t="s">
        <v>57</v>
      </c>
      <c r="C36" s="21">
        <v>18</v>
      </c>
      <c r="E36" s="4" t="s">
        <v>57</v>
      </c>
      <c r="F36" s="21">
        <v>18</v>
      </c>
      <c r="H36" s="4" t="s">
        <v>1</v>
      </c>
      <c r="I36" s="21">
        <v>4105.4089999999997</v>
      </c>
      <c r="K36" s="4" t="s">
        <v>1</v>
      </c>
      <c r="L36" s="21">
        <v>4105.4089999999997</v>
      </c>
      <c r="N36" s="4" t="s">
        <v>25</v>
      </c>
      <c r="O36" s="21">
        <v>225.03918181818182</v>
      </c>
      <c r="Q36" s="4" t="s">
        <v>25</v>
      </c>
      <c r="R36" s="21">
        <v>225.03918181818182</v>
      </c>
      <c r="W36">
        <v>27</v>
      </c>
      <c r="X36" s="169" t="s">
        <v>35</v>
      </c>
      <c r="Z36" s="170" t="s">
        <v>15</v>
      </c>
      <c r="AA36" s="171">
        <v>27</v>
      </c>
      <c r="AB36" s="171">
        <v>22</v>
      </c>
      <c r="AC36" s="172">
        <f t="shared" si="0"/>
        <v>-5</v>
      </c>
    </row>
    <row r="37" spans="2:29" ht="12.75" x14ac:dyDescent="0.2">
      <c r="B37" s="4" t="s">
        <v>17</v>
      </c>
      <c r="C37" s="21">
        <v>18</v>
      </c>
      <c r="E37" s="4" t="s">
        <v>17</v>
      </c>
      <c r="F37" s="21">
        <v>18</v>
      </c>
      <c r="H37" s="4" t="s">
        <v>45</v>
      </c>
      <c r="I37" s="21">
        <v>3495.5770000000002</v>
      </c>
      <c r="K37" s="4" t="s">
        <v>45</v>
      </c>
      <c r="L37" s="21">
        <v>3495.5770000000002</v>
      </c>
      <c r="N37" s="4" t="s">
        <v>43</v>
      </c>
      <c r="O37" s="21">
        <v>213.7533157894737</v>
      </c>
      <c r="Q37" s="4" t="s">
        <v>43</v>
      </c>
      <c r="R37" s="21">
        <v>213.7533157894737</v>
      </c>
      <c r="W37">
        <v>28</v>
      </c>
      <c r="X37" s="169" t="s">
        <v>33</v>
      </c>
      <c r="Z37" s="170" t="s">
        <v>5</v>
      </c>
      <c r="AA37" s="171">
        <v>28</v>
      </c>
      <c r="AB37" s="171">
        <v>36</v>
      </c>
      <c r="AC37" s="172">
        <f t="shared" si="0"/>
        <v>8</v>
      </c>
    </row>
    <row r="38" spans="2:29" ht="12.75" x14ac:dyDescent="0.2">
      <c r="B38" s="4" t="s">
        <v>49</v>
      </c>
      <c r="C38" s="21">
        <v>17</v>
      </c>
      <c r="E38" s="4" t="s">
        <v>49</v>
      </c>
      <c r="F38" s="21">
        <v>17</v>
      </c>
      <c r="H38" s="4" t="s">
        <v>9</v>
      </c>
      <c r="I38" s="21">
        <v>3491.1779999999999</v>
      </c>
      <c r="K38" s="4" t="s">
        <v>9</v>
      </c>
      <c r="L38" s="21">
        <v>3491.1779999999999</v>
      </c>
      <c r="N38" s="4" t="s">
        <v>21</v>
      </c>
      <c r="O38" s="21">
        <v>206.99911627906977</v>
      </c>
      <c r="Q38" s="4" t="s">
        <v>21</v>
      </c>
      <c r="R38" s="21">
        <v>206.99911627906977</v>
      </c>
      <c r="W38">
        <v>29</v>
      </c>
      <c r="X38" s="169" t="s">
        <v>61</v>
      </c>
      <c r="Z38" s="170" t="s">
        <v>11</v>
      </c>
      <c r="AA38" s="171">
        <v>29</v>
      </c>
      <c r="AB38" s="171">
        <v>11</v>
      </c>
      <c r="AC38" s="172">
        <f t="shared" si="0"/>
        <v>-18</v>
      </c>
    </row>
    <row r="39" spans="2:29" ht="12.75" x14ac:dyDescent="0.2">
      <c r="B39" s="4" t="s">
        <v>3</v>
      </c>
      <c r="C39" s="21">
        <v>15</v>
      </c>
      <c r="E39" s="4" t="s">
        <v>3</v>
      </c>
      <c r="F39" s="21">
        <v>15</v>
      </c>
      <c r="H39" s="4" t="s">
        <v>23</v>
      </c>
      <c r="I39" s="21">
        <v>2995.8510000000001</v>
      </c>
      <c r="K39" s="4" t="s">
        <v>23</v>
      </c>
      <c r="L39" s="21">
        <v>2995.8510000000001</v>
      </c>
      <c r="N39" s="4" t="s">
        <v>15</v>
      </c>
      <c r="O39" s="21">
        <v>200.43284374999999</v>
      </c>
      <c r="Q39" s="4" t="s">
        <v>15</v>
      </c>
      <c r="R39" s="21">
        <v>200.43284374999999</v>
      </c>
      <c r="W39">
        <v>30</v>
      </c>
      <c r="X39" s="169" t="s">
        <v>65</v>
      </c>
      <c r="Z39" s="170" t="s">
        <v>3</v>
      </c>
      <c r="AA39" s="171">
        <v>30</v>
      </c>
      <c r="AB39" s="171">
        <v>32</v>
      </c>
      <c r="AC39" s="172">
        <f t="shared" si="0"/>
        <v>2</v>
      </c>
    </row>
    <row r="40" spans="2:29" ht="12.75" x14ac:dyDescent="0.2">
      <c r="B40" s="4" t="s">
        <v>9</v>
      </c>
      <c r="C40" s="21">
        <v>14</v>
      </c>
      <c r="E40" s="4" t="s">
        <v>9</v>
      </c>
      <c r="F40" s="21">
        <v>14</v>
      </c>
      <c r="H40" s="4" t="s">
        <v>29</v>
      </c>
      <c r="I40" s="21">
        <v>2829.527</v>
      </c>
      <c r="K40" s="4" t="s">
        <v>29</v>
      </c>
      <c r="L40" s="21">
        <v>2829.527</v>
      </c>
      <c r="N40" s="4" t="s">
        <v>5</v>
      </c>
      <c r="O40" s="21">
        <v>200.42766666666668</v>
      </c>
      <c r="Q40" s="4" t="s">
        <v>5</v>
      </c>
      <c r="R40" s="21">
        <v>200.42766666666668</v>
      </c>
      <c r="W40">
        <v>31</v>
      </c>
      <c r="X40" s="169" t="s">
        <v>29</v>
      </c>
      <c r="Z40" s="170" t="s">
        <v>37</v>
      </c>
      <c r="AA40" s="171">
        <v>31</v>
      </c>
      <c r="AB40" s="171">
        <v>35</v>
      </c>
      <c r="AC40" s="172">
        <f t="shared" si="0"/>
        <v>4</v>
      </c>
    </row>
    <row r="41" spans="2:29" ht="12.75" x14ac:dyDescent="0.2">
      <c r="B41" s="4" t="s">
        <v>45</v>
      </c>
      <c r="C41" s="21">
        <v>13</v>
      </c>
      <c r="E41" s="4" t="s">
        <v>45</v>
      </c>
      <c r="F41" s="21">
        <v>13</v>
      </c>
      <c r="H41" s="4" t="s">
        <v>3</v>
      </c>
      <c r="I41" s="21">
        <v>2694.2139999999999</v>
      </c>
      <c r="K41" s="4" t="s">
        <v>3</v>
      </c>
      <c r="L41" s="21">
        <v>2694.2139999999999</v>
      </c>
      <c r="N41" s="4" t="s">
        <v>11</v>
      </c>
      <c r="O41" s="21">
        <v>193.34856818181817</v>
      </c>
      <c r="Q41" s="4" t="s">
        <v>11</v>
      </c>
      <c r="R41" s="21">
        <v>193.34856818181817</v>
      </c>
      <c r="W41">
        <v>32</v>
      </c>
      <c r="X41" s="169" t="s">
        <v>3</v>
      </c>
      <c r="Z41" s="170" t="s">
        <v>13</v>
      </c>
      <c r="AA41" s="171">
        <v>32</v>
      </c>
      <c r="AB41" s="171">
        <v>16</v>
      </c>
      <c r="AC41" s="172">
        <f t="shared" si="0"/>
        <v>-16</v>
      </c>
    </row>
    <row r="42" spans="2:29" ht="12.75" x14ac:dyDescent="0.2">
      <c r="B42" s="4" t="s">
        <v>23</v>
      </c>
      <c r="C42" s="21">
        <v>13</v>
      </c>
      <c r="E42" s="4" t="s">
        <v>23</v>
      </c>
      <c r="F42" s="21">
        <v>13</v>
      </c>
      <c r="H42" s="4" t="s">
        <v>25</v>
      </c>
      <c r="I42" s="21">
        <v>2475.431</v>
      </c>
      <c r="K42" s="4" t="s">
        <v>25</v>
      </c>
      <c r="L42" s="21">
        <v>2475.431</v>
      </c>
      <c r="N42" s="4" t="s">
        <v>3</v>
      </c>
      <c r="O42" s="21">
        <v>179.61426666666665</v>
      </c>
      <c r="Q42" s="4" t="s">
        <v>3</v>
      </c>
      <c r="R42" s="21">
        <v>179.61426666666665</v>
      </c>
      <c r="W42">
        <v>33</v>
      </c>
      <c r="X42" s="169" t="s">
        <v>19</v>
      </c>
      <c r="Z42" s="170" t="s">
        <v>35</v>
      </c>
      <c r="AA42" s="171">
        <v>33</v>
      </c>
      <c r="AB42" s="171">
        <v>27</v>
      </c>
      <c r="AC42" s="172">
        <f t="shared" si="0"/>
        <v>-6</v>
      </c>
    </row>
    <row r="43" spans="2:29" ht="12.75" x14ac:dyDescent="0.2">
      <c r="B43" s="4" t="s">
        <v>29</v>
      </c>
      <c r="C43" s="21">
        <v>12</v>
      </c>
      <c r="E43" s="4" t="s">
        <v>29</v>
      </c>
      <c r="F43" s="21">
        <v>12</v>
      </c>
      <c r="H43" s="4" t="s">
        <v>57</v>
      </c>
      <c r="I43" s="21">
        <v>2473.0149999999999</v>
      </c>
      <c r="K43" s="4" t="s">
        <v>57</v>
      </c>
      <c r="L43" s="21">
        <v>2473.0149999999999</v>
      </c>
      <c r="N43" s="4" t="s">
        <v>37</v>
      </c>
      <c r="O43" s="21">
        <v>178.94685714285714</v>
      </c>
      <c r="Q43" s="4" t="s">
        <v>37</v>
      </c>
      <c r="R43" s="21">
        <v>178.94685714285714</v>
      </c>
      <c r="W43">
        <v>34</v>
      </c>
      <c r="X43" s="169" t="s">
        <v>57</v>
      </c>
      <c r="Z43" s="170" t="s">
        <v>1</v>
      </c>
      <c r="AA43" s="171">
        <v>34</v>
      </c>
      <c r="AB43" s="171">
        <v>8</v>
      </c>
      <c r="AC43" s="172">
        <f t="shared" si="0"/>
        <v>-26</v>
      </c>
    </row>
    <row r="44" spans="2:29" ht="12.75" x14ac:dyDescent="0.2">
      <c r="B44" s="4" t="s">
        <v>25</v>
      </c>
      <c r="C44" s="21">
        <v>11</v>
      </c>
      <c r="E44" s="4" t="s">
        <v>25</v>
      </c>
      <c r="F44" s="21">
        <v>11</v>
      </c>
      <c r="H44" s="4" t="s">
        <v>86</v>
      </c>
      <c r="I44" s="21">
        <v>2053.6080000000002</v>
      </c>
      <c r="K44" s="4" t="s">
        <v>86</v>
      </c>
      <c r="L44" s="21">
        <v>2053.6080000000002</v>
      </c>
      <c r="N44" s="4" t="s">
        <v>13</v>
      </c>
      <c r="O44" s="21">
        <v>176.72631707317075</v>
      </c>
      <c r="Q44" s="4" t="s">
        <v>13</v>
      </c>
      <c r="R44" s="21">
        <v>176.72631707317075</v>
      </c>
      <c r="W44">
        <v>35</v>
      </c>
      <c r="X44" s="169" t="s">
        <v>37</v>
      </c>
      <c r="Z44" s="170" t="s">
        <v>19</v>
      </c>
      <c r="AA44" s="171">
        <v>35</v>
      </c>
      <c r="AB44" s="171">
        <v>33</v>
      </c>
      <c r="AC44" s="172">
        <f t="shared" si="0"/>
        <v>-2</v>
      </c>
    </row>
    <row r="45" spans="2:29" ht="12.75" x14ac:dyDescent="0.2">
      <c r="B45" s="4" t="s">
        <v>86</v>
      </c>
      <c r="C45" s="21">
        <v>8</v>
      </c>
      <c r="E45" s="4" t="s">
        <v>86</v>
      </c>
      <c r="F45" s="21">
        <v>8</v>
      </c>
      <c r="H45" s="4" t="s">
        <v>17</v>
      </c>
      <c r="I45" s="21">
        <v>1986.356</v>
      </c>
      <c r="K45" s="4" t="s">
        <v>17</v>
      </c>
      <c r="L45" s="21">
        <v>1986.356</v>
      </c>
      <c r="N45" s="4" t="s">
        <v>35</v>
      </c>
      <c r="O45" s="21">
        <v>172.35711428571429</v>
      </c>
      <c r="Q45" s="4" t="s">
        <v>35</v>
      </c>
      <c r="R45" s="21">
        <v>172.35711428571429</v>
      </c>
      <c r="W45">
        <v>36</v>
      </c>
      <c r="X45" s="169" t="s">
        <v>5</v>
      </c>
      <c r="Z45" s="170" t="s">
        <v>47</v>
      </c>
      <c r="AA45" s="171">
        <v>36</v>
      </c>
      <c r="AB45" s="171">
        <v>38</v>
      </c>
      <c r="AC45" s="172">
        <f t="shared" si="0"/>
        <v>2</v>
      </c>
    </row>
    <row r="46" spans="2:29" ht="12.75" x14ac:dyDescent="0.2">
      <c r="B46" s="4" t="s">
        <v>37</v>
      </c>
      <c r="C46" s="21">
        <v>7</v>
      </c>
      <c r="E46" s="4" t="s">
        <v>37</v>
      </c>
      <c r="F46" s="21">
        <v>7</v>
      </c>
      <c r="H46" s="4" t="s">
        <v>55</v>
      </c>
      <c r="I46" s="21">
        <v>1822.68</v>
      </c>
      <c r="K46" s="4" t="s">
        <v>55</v>
      </c>
      <c r="L46" s="21">
        <v>1822.68</v>
      </c>
      <c r="N46" s="4" t="s">
        <v>1</v>
      </c>
      <c r="O46" s="21">
        <v>171.05870833333333</v>
      </c>
      <c r="Q46" s="4" t="s">
        <v>1</v>
      </c>
      <c r="R46" s="21">
        <v>171.05870833333333</v>
      </c>
      <c r="W46">
        <v>37</v>
      </c>
      <c r="X46" s="169" t="s">
        <v>17</v>
      </c>
      <c r="Z46" s="170" t="s">
        <v>57</v>
      </c>
      <c r="AA46" s="171">
        <v>37</v>
      </c>
      <c r="AB46" s="171">
        <v>34</v>
      </c>
      <c r="AC46" s="172">
        <f t="shared" si="0"/>
        <v>-3</v>
      </c>
    </row>
    <row r="47" spans="2:29" ht="12.75" x14ac:dyDescent="0.2">
      <c r="B47" s="4" t="s">
        <v>55</v>
      </c>
      <c r="C47" s="21">
        <v>6</v>
      </c>
      <c r="E47" s="4" t="s">
        <v>55</v>
      </c>
      <c r="F47" s="21">
        <v>6</v>
      </c>
      <c r="H47" s="4" t="s">
        <v>37</v>
      </c>
      <c r="I47" s="21">
        <v>1252.6279999999999</v>
      </c>
      <c r="K47" s="4" t="s">
        <v>37</v>
      </c>
      <c r="L47" s="21">
        <v>1252.6279999999999</v>
      </c>
      <c r="N47" s="4" t="s">
        <v>19</v>
      </c>
      <c r="O47" s="21">
        <v>167.46981690140845</v>
      </c>
      <c r="Q47" s="4" t="s">
        <v>19</v>
      </c>
      <c r="R47" s="21">
        <v>167.46981690140845</v>
      </c>
      <c r="W47">
        <v>38</v>
      </c>
      <c r="X47" s="169" t="s">
        <v>47</v>
      </c>
      <c r="Z47" s="170" t="s">
        <v>17</v>
      </c>
      <c r="AA47" s="171">
        <v>38</v>
      </c>
      <c r="AB47" s="171">
        <v>37</v>
      </c>
      <c r="AC47" s="172">
        <f t="shared" si="0"/>
        <v>-1</v>
      </c>
    </row>
    <row r="48" spans="2:29" ht="12.75" x14ac:dyDescent="0.2">
      <c r="B48" s="4" t="s">
        <v>5</v>
      </c>
      <c r="C48" s="21">
        <v>3</v>
      </c>
      <c r="E48" s="4" t="s">
        <v>5</v>
      </c>
      <c r="F48" s="21">
        <v>3</v>
      </c>
      <c r="H48" s="4" t="s">
        <v>5</v>
      </c>
      <c r="I48" s="21">
        <v>601.28300000000002</v>
      </c>
      <c r="K48" s="4" t="s">
        <v>5</v>
      </c>
      <c r="L48" s="21">
        <v>601.28300000000002</v>
      </c>
      <c r="N48" s="4" t="s">
        <v>47</v>
      </c>
      <c r="O48" s="21">
        <v>143.6225</v>
      </c>
      <c r="Q48" s="4" t="s">
        <v>47</v>
      </c>
      <c r="R48" s="21">
        <v>143.6225</v>
      </c>
      <c r="Z48" s="170"/>
      <c r="AA48" s="171"/>
      <c r="AB48" s="171"/>
      <c r="AC48" s="171"/>
    </row>
    <row r="49" spans="2:18" x14ac:dyDescent="0.2">
      <c r="B49" s="4" t="s">
        <v>47</v>
      </c>
      <c r="C49" s="21">
        <v>2</v>
      </c>
      <c r="E49" s="4" t="s">
        <v>47</v>
      </c>
      <c r="F49" s="21">
        <v>2</v>
      </c>
      <c r="H49" s="4" t="s">
        <v>47</v>
      </c>
      <c r="I49" s="21">
        <v>287.245</v>
      </c>
      <c r="K49" s="4" t="s">
        <v>47</v>
      </c>
      <c r="L49" s="21">
        <v>287.245</v>
      </c>
      <c r="N49" s="4" t="s">
        <v>57</v>
      </c>
      <c r="O49" s="21">
        <v>137.38972222222222</v>
      </c>
      <c r="Q49" s="4" t="s">
        <v>57</v>
      </c>
      <c r="R49" s="21">
        <v>137.38972222222222</v>
      </c>
    </row>
    <row r="50" spans="2:18" x14ac:dyDescent="0.2">
      <c r="B50" s="4" t="s">
        <v>33</v>
      </c>
      <c r="C50" s="21">
        <v>1</v>
      </c>
      <c r="E50" s="4" t="s">
        <v>33</v>
      </c>
      <c r="F50" s="21">
        <v>1</v>
      </c>
      <c r="H50" s="4" t="s">
        <v>33</v>
      </c>
      <c r="I50" s="21">
        <v>281.24299999999999</v>
      </c>
      <c r="K50" s="4" t="s">
        <v>33</v>
      </c>
      <c r="L50" s="21">
        <v>281.24299999999999</v>
      </c>
      <c r="N50" s="4" t="s">
        <v>17</v>
      </c>
      <c r="O50" s="21">
        <v>110.3531111111111</v>
      </c>
      <c r="Q50" s="4" t="s">
        <v>17</v>
      </c>
      <c r="R50" s="21">
        <v>110.3531111111111</v>
      </c>
    </row>
    <row r="51" spans="2:18" x14ac:dyDescent="0.2">
      <c r="B51" s="4" t="s">
        <v>127</v>
      </c>
      <c r="C51" s="21">
        <v>1386</v>
      </c>
      <c r="E51" s="4" t="s">
        <v>79</v>
      </c>
      <c r="F51" s="21">
        <v>1386</v>
      </c>
      <c r="H51" s="4" t="s">
        <v>125</v>
      </c>
      <c r="I51" s="21">
        <v>339012.54</v>
      </c>
      <c r="K51" s="4" t="s">
        <v>79</v>
      </c>
      <c r="L51" s="21">
        <v>339012.54</v>
      </c>
      <c r="N51" s="4" t="s">
        <v>126</v>
      </c>
      <c r="O51" s="21">
        <v>233.68669417309286</v>
      </c>
      <c r="Q51" s="4" t="s">
        <v>79</v>
      </c>
      <c r="R51" s="21">
        <v>233.68669417309286</v>
      </c>
    </row>
  </sheetData>
  <sortState xmlns:xlrd2="http://schemas.microsoft.com/office/spreadsheetml/2017/richdata2" ref="W10:X47">
    <sortCondition ref="W9:W47"/>
  </sortState>
  <pageMargins left="0.7" right="0.7" top="0.75" bottom="0.75" header="0.3" footer="0.3"/>
  <pageSetup paperSize="9" orientation="portrait" verticalDpi="0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0C4D1-AFAD-433E-847D-2CF4E1490B89}">
  <sheetPr>
    <tabColor theme="5" tint="0.39997558519241921"/>
  </sheetPr>
  <dimension ref="C2:M73"/>
  <sheetViews>
    <sheetView showGridLines="0" showRowColHeaders="0" workbookViewId="0">
      <selection activeCell="O53" sqref="O53"/>
    </sheetView>
  </sheetViews>
  <sheetFormatPr baseColWidth="10" defaultRowHeight="12" x14ac:dyDescent="0.2"/>
  <cols>
    <col min="1" max="1" width="4" style="26" customWidth="1"/>
    <col min="2" max="2" width="32.33203125" style="26" customWidth="1"/>
    <col min="3" max="3" width="12" style="25" customWidth="1"/>
    <col min="4" max="4" width="9.1640625" style="25" customWidth="1"/>
    <col min="5" max="5" width="3.83203125" style="25" customWidth="1"/>
    <col min="6" max="6" width="12" style="25" customWidth="1"/>
    <col min="7" max="7" width="10.5" style="25" customWidth="1"/>
    <col min="8" max="8" width="4.1640625" style="25" customWidth="1"/>
    <col min="9" max="9" width="12" style="25" customWidth="1"/>
    <col min="10" max="10" width="9.1640625" style="25" customWidth="1"/>
    <col min="11" max="11" width="8.6640625" style="26" customWidth="1"/>
    <col min="12" max="18" width="12" style="26"/>
    <col min="19" max="19" width="10.1640625" style="26" customWidth="1"/>
    <col min="20" max="20" width="12" style="26"/>
    <col min="21" max="21" width="7.1640625" style="26" customWidth="1"/>
    <col min="22" max="16384" width="12" style="26"/>
  </cols>
  <sheetData>
    <row r="2" spans="3:13" ht="31.5" customHeight="1" x14ac:dyDescent="0.2">
      <c r="C2" s="203" t="str">
        <f>'PD Rang'!E6</f>
        <v>Melkemengde og leverandører i Trøndelag i 2021</v>
      </c>
      <c r="D2" s="203"/>
      <c r="E2" s="203"/>
      <c r="F2" s="203"/>
      <c r="G2" s="203"/>
      <c r="H2" s="203"/>
      <c r="I2" s="203"/>
      <c r="J2" s="203"/>
    </row>
    <row r="3" spans="3:13" s="25" customFormat="1" ht="11.25" customHeight="1" x14ac:dyDescent="0.2">
      <c r="C3" s="103" t="s">
        <v>131</v>
      </c>
      <c r="D3" s="102"/>
      <c r="E3" s="102"/>
      <c r="F3" s="102"/>
      <c r="G3" s="102"/>
      <c r="H3" s="102"/>
      <c r="I3" s="102"/>
      <c r="J3" s="102"/>
    </row>
    <row r="4" spans="3:13" x14ac:dyDescent="0.2">
      <c r="C4" s="30" t="s">
        <v>113</v>
      </c>
      <c r="D4" s="31"/>
      <c r="E4" s="31"/>
      <c r="F4" s="31"/>
      <c r="G4" s="31"/>
      <c r="H4" s="31"/>
      <c r="I4" s="31"/>
      <c r="J4" s="31"/>
    </row>
    <row r="6" spans="3:13" ht="75" customHeight="1" x14ac:dyDescent="0.2">
      <c r="C6" s="202" t="str">
        <f>'PD Rang'!E2</f>
        <v>Antall melkeleverandører i Trøndelag i 2021</v>
      </c>
      <c r="D6" s="202"/>
      <c r="E6" s="74"/>
      <c r="F6" s="202" t="str">
        <f>'PD Rang'!E3</f>
        <v>Innveid melkemengde til meireri i Trøndelag i 2021 i tusen liter</v>
      </c>
      <c r="G6" s="202"/>
      <c r="H6" s="74"/>
      <c r="I6" s="202" t="str">
        <f>'PD Rang'!E4</f>
        <v>Gjennomsnittlig innveid melkemengde per leverandør i Trøndelag i 2021 i tusen liter</v>
      </c>
      <c r="J6" s="202"/>
    </row>
    <row r="7" spans="3:13" ht="32.25" customHeight="1" x14ac:dyDescent="0.2">
      <c r="C7" s="71" t="str">
        <f>IF('PD Rang'!B12=0," ",'PD Rang'!B12)</f>
        <v>Kommune</v>
      </c>
      <c r="D7" s="72" t="s">
        <v>112</v>
      </c>
      <c r="E7" s="73" t="str">
        <f>IF('PD Rang'!D12=0," ",'PD Rang'!D12)</f>
        <v xml:space="preserve"> </v>
      </c>
      <c r="F7" s="71" t="str">
        <f>IF('PD Rang'!H12=0," ",'PD Rang'!H12)</f>
        <v>Kommune</v>
      </c>
      <c r="G7" s="72" t="str">
        <f>IF('PD Rang'!I12=0," ",'PD Rang'!I12)</f>
        <v>Melke-mengde</v>
      </c>
      <c r="H7" s="73" t="str">
        <f>IF('PD Rang'!J12=0," ",'PD Rang'!J12)</f>
        <v xml:space="preserve"> </v>
      </c>
      <c r="I7" s="71" t="str">
        <f>IF('PD Rang'!N12=0," ",'PD Rang'!N12)</f>
        <v>Kommune</v>
      </c>
      <c r="J7" s="72" t="str">
        <f>IF('PD Rang'!O12=0," ",'PD Rang'!O12)</f>
        <v>Gj.snitt</v>
      </c>
      <c r="K7" s="26" t="str">
        <f>IF('PD Rang'!T12=0," ",'PD Rang'!T12)</f>
        <v xml:space="preserve"> </v>
      </c>
      <c r="L7" s="26" t="str">
        <f>IF('PD Rang'!U12=0," ",'PD Rang'!U12)</f>
        <v xml:space="preserve"> </v>
      </c>
      <c r="M7" s="26" t="str">
        <f>IF('PD Rang'!V12=0," ",'PD Rang'!V12)</f>
        <v xml:space="preserve"> </v>
      </c>
    </row>
    <row r="8" spans="3:13" ht="14.1" customHeight="1" x14ac:dyDescent="0.2">
      <c r="C8" s="34" t="str">
        <f>IF('PD Rang'!B13=0," ",'PD Rang'!B13)</f>
        <v>Steinkjer</v>
      </c>
      <c r="D8" s="35">
        <f>IF('PD Rang'!C13=0," ",'PD Rang'!C13)</f>
        <v>117</v>
      </c>
      <c r="E8" s="25" t="str">
        <f>IF('PD Rang'!D13=0," ",'PD Rang'!D13)</f>
        <v xml:space="preserve"> </v>
      </c>
      <c r="F8" s="34" t="str">
        <f>IF('PD Rang'!H13=0," ",'PD Rang'!H13)</f>
        <v>Steinkjer</v>
      </c>
      <c r="G8" s="35">
        <f>IF('PD Rang'!I13=0," ",'PD Rang'!I13)</f>
        <v>31255.558000000001</v>
      </c>
      <c r="H8" s="25" t="str">
        <f>IF('PD Rang'!J13=0," ",'PD Rang'!J13)</f>
        <v xml:space="preserve"> </v>
      </c>
      <c r="I8" s="34" t="str">
        <f>IF('PD Rang'!N13=0," ",'PD Rang'!N13)</f>
        <v>Grong</v>
      </c>
      <c r="J8" s="69">
        <f>IF('PD Rang'!O13=0," ",'PD Rang'!O13)</f>
        <v>367.67423529411769</v>
      </c>
      <c r="K8" s="26" t="str">
        <f>IF('PD Rang'!T13=0," ",'PD Rang'!T13)</f>
        <v xml:space="preserve"> </v>
      </c>
      <c r="L8" s="26" t="str">
        <f>IF('PD Rang'!U13=0," ",'PD Rang'!U13)</f>
        <v xml:space="preserve"> </v>
      </c>
      <c r="M8" s="26" t="str">
        <f>IF('PD Rang'!V13=0," ",'PD Rang'!V13)</f>
        <v xml:space="preserve"> </v>
      </c>
    </row>
    <row r="9" spans="3:13" ht="14.1" customHeight="1" x14ac:dyDescent="0.2">
      <c r="C9" s="34" t="str">
        <f>IF('PD Rang'!B14=0," ",'PD Rang'!B14)</f>
        <v>Orkland</v>
      </c>
      <c r="D9" s="35">
        <f>IF('PD Rang'!C14=0," ",'PD Rang'!C14)</f>
        <v>99</v>
      </c>
      <c r="E9" s="25" t="str">
        <f>IF('PD Rang'!D14=0," ",'PD Rang'!D14)</f>
        <v xml:space="preserve"> </v>
      </c>
      <c r="F9" s="34" t="str">
        <f>IF('PD Rang'!H14=0," ",'PD Rang'!H14)</f>
        <v>Orkland</v>
      </c>
      <c r="G9" s="35">
        <f>IF('PD Rang'!I14=0," ",'PD Rang'!I14)</f>
        <v>26955.494999999999</v>
      </c>
      <c r="H9" s="25" t="str">
        <f>IF('PD Rang'!J14=0," ",'PD Rang'!J14)</f>
        <v xml:space="preserve"> </v>
      </c>
      <c r="I9" s="34" t="str">
        <f>IF('PD Rang'!N14=0," ",'PD Rang'!N14)</f>
        <v>Levanger</v>
      </c>
      <c r="J9" s="69">
        <f>IF('PD Rang'!O14=0," ",'PD Rang'!O14)</f>
        <v>325.0365526315789</v>
      </c>
      <c r="K9" s="26" t="str">
        <f>IF('PD Rang'!T14=0," ",'PD Rang'!T14)</f>
        <v xml:space="preserve"> </v>
      </c>
      <c r="L9" s="26" t="str">
        <f>IF('PD Rang'!U14=0," ",'PD Rang'!U14)</f>
        <v xml:space="preserve"> </v>
      </c>
      <c r="M9" s="26" t="str">
        <f>IF('PD Rang'!V14=0," ",'PD Rang'!V14)</f>
        <v xml:space="preserve"> </v>
      </c>
    </row>
    <row r="10" spans="3:13" ht="14.1" customHeight="1" x14ac:dyDescent="0.2">
      <c r="C10" s="34" t="str">
        <f>IF('PD Rang'!B15=0," ",'PD Rang'!B15)</f>
        <v>Indre Fosen</v>
      </c>
      <c r="D10" s="35">
        <f>IF('PD Rang'!C15=0," ",'PD Rang'!C15)</f>
        <v>78</v>
      </c>
      <c r="E10" s="25" t="str">
        <f>IF('PD Rang'!D15=0," ",'PD Rang'!D15)</f>
        <v xml:space="preserve"> </v>
      </c>
      <c r="F10" s="34" t="str">
        <f>IF('PD Rang'!H15=0," ",'PD Rang'!H15)</f>
        <v>Levanger</v>
      </c>
      <c r="G10" s="35">
        <f>IF('PD Rang'!I15=0," ",'PD Rang'!I15)</f>
        <v>24702.777999999998</v>
      </c>
      <c r="H10" s="25" t="str">
        <f>IF('PD Rang'!J15=0," ",'PD Rang'!J15)</f>
        <v xml:space="preserve"> </v>
      </c>
      <c r="I10" s="34" t="str">
        <f>IF('PD Rang'!N15=0," ",'PD Rang'!N15)</f>
        <v>Åfjord</v>
      </c>
      <c r="J10" s="69">
        <f>IF('PD Rang'!O15=0," ",'PD Rang'!O15)</f>
        <v>306.37589795918365</v>
      </c>
      <c r="K10" s="26" t="str">
        <f>IF('PD Rang'!T15=0," ",'PD Rang'!T15)</f>
        <v xml:space="preserve"> </v>
      </c>
      <c r="L10" s="26" t="str">
        <f>IF('PD Rang'!U15=0," ",'PD Rang'!U15)</f>
        <v xml:space="preserve"> </v>
      </c>
      <c r="M10" s="26" t="str">
        <f>IF('PD Rang'!V15=0," ",'PD Rang'!V15)</f>
        <v xml:space="preserve"> </v>
      </c>
    </row>
    <row r="11" spans="3:13" ht="14.1" customHeight="1" x14ac:dyDescent="0.2">
      <c r="C11" s="34" t="str">
        <f>IF('PD Rang'!B16=0," ",'PD Rang'!B16)</f>
        <v>Levanger</v>
      </c>
      <c r="D11" s="35">
        <f>IF('PD Rang'!C16=0," ",'PD Rang'!C16)</f>
        <v>76</v>
      </c>
      <c r="E11" s="25" t="str">
        <f>IF('PD Rang'!D16=0," ",'PD Rang'!D16)</f>
        <v xml:space="preserve"> </v>
      </c>
      <c r="F11" s="34" t="str">
        <f>IF('PD Rang'!H16=0," ",'PD Rang'!H16)</f>
        <v>Indre Fosen</v>
      </c>
      <c r="G11" s="35">
        <f>IF('PD Rang'!I16=0," ",'PD Rang'!I16)</f>
        <v>20077.673999999999</v>
      </c>
      <c r="H11" s="25" t="str">
        <f>IF('PD Rang'!J16=0," ",'PD Rang'!J16)</f>
        <v xml:space="preserve"> </v>
      </c>
      <c r="I11" s="34" t="str">
        <f>IF('PD Rang'!N16=0," ",'PD Rang'!N16)</f>
        <v>Flatanger</v>
      </c>
      <c r="J11" s="69">
        <f>IF('PD Rang'!O16=0," ",'PD Rang'!O16)</f>
        <v>303.78000000000003</v>
      </c>
      <c r="K11" s="26" t="str">
        <f>IF('PD Rang'!T16=0," ",'PD Rang'!T16)</f>
        <v xml:space="preserve"> </v>
      </c>
      <c r="L11" s="26" t="str">
        <f>IF('PD Rang'!U16=0," ",'PD Rang'!U16)</f>
        <v xml:space="preserve"> </v>
      </c>
      <c r="M11" s="26" t="str">
        <f>IF('PD Rang'!V16=0," ",'PD Rang'!V16)</f>
        <v xml:space="preserve"> </v>
      </c>
    </row>
    <row r="12" spans="3:13" ht="14.1" customHeight="1" x14ac:dyDescent="0.2">
      <c r="C12" s="34" t="str">
        <f>IF('PD Rang'!B17=0," ",'PD Rang'!B17)</f>
        <v>Nærøysund</v>
      </c>
      <c r="D12" s="35">
        <f>IF('PD Rang'!C17=0," ",'PD Rang'!C17)</f>
        <v>72</v>
      </c>
      <c r="E12" s="25" t="str">
        <f>IF('PD Rang'!D17=0," ",'PD Rang'!D17)</f>
        <v xml:space="preserve"> </v>
      </c>
      <c r="F12" s="34" t="str">
        <f>IF('PD Rang'!H17=0," ",'PD Rang'!H17)</f>
        <v>Namsos</v>
      </c>
      <c r="G12" s="35">
        <f>IF('PD Rang'!I17=0," ",'PD Rang'!I17)</f>
        <v>19943.111000000001</v>
      </c>
      <c r="H12" s="25" t="str">
        <f>IF('PD Rang'!J17=0," ",'PD Rang'!J17)</f>
        <v xml:space="preserve"> </v>
      </c>
      <c r="I12" s="34" t="str">
        <f>IF('PD Rang'!N17=0," ",'PD Rang'!N17)</f>
        <v>Ørland</v>
      </c>
      <c r="J12" s="69">
        <f>IF('PD Rang'!O17=0," ",'PD Rang'!O17)</f>
        <v>290.63763829787234</v>
      </c>
      <c r="K12" s="26" t="str">
        <f>IF('PD Rang'!T17=0," ",'PD Rang'!T17)</f>
        <v xml:space="preserve"> </v>
      </c>
      <c r="L12" s="26" t="str">
        <f>IF('PD Rang'!U17=0," ",'PD Rang'!U17)</f>
        <v xml:space="preserve"> </v>
      </c>
      <c r="M12" s="26" t="str">
        <f>IF('PD Rang'!V17=0," ",'PD Rang'!V17)</f>
        <v xml:space="preserve"> </v>
      </c>
    </row>
    <row r="13" spans="3:13" ht="14.1" customHeight="1" x14ac:dyDescent="0.2">
      <c r="C13" s="34" t="str">
        <f>IF('PD Rang'!B18=0," ",'PD Rang'!B18)</f>
        <v>Midtre Gauldal</v>
      </c>
      <c r="D13" s="35">
        <f>IF('PD Rang'!C18=0," ",'PD Rang'!C18)</f>
        <v>71</v>
      </c>
      <c r="E13" s="25" t="str">
        <f>IF('PD Rang'!D18=0," ",'PD Rang'!D18)</f>
        <v xml:space="preserve"> </v>
      </c>
      <c r="F13" s="34" t="str">
        <f>IF('PD Rang'!H18=0," ",'PD Rang'!H18)</f>
        <v>Nærøysund</v>
      </c>
      <c r="G13" s="35">
        <f>IF('PD Rang'!I18=0," ",'PD Rang'!I18)</f>
        <v>18142.583999999999</v>
      </c>
      <c r="H13" s="25" t="str">
        <f>IF('PD Rang'!J18=0," ",'PD Rang'!J18)</f>
        <v xml:space="preserve"> </v>
      </c>
      <c r="I13" s="34" t="str">
        <f>IF('PD Rang'!N18=0," ",'PD Rang'!N18)</f>
        <v>Meråker</v>
      </c>
      <c r="J13" s="69">
        <f>IF('PD Rang'!O18=0," ",'PD Rang'!O18)</f>
        <v>281.24299999999999</v>
      </c>
      <c r="K13" s="26" t="str">
        <f>IF('PD Rang'!T18=0," ",'PD Rang'!T18)</f>
        <v xml:space="preserve"> </v>
      </c>
      <c r="L13" s="26" t="str">
        <f>IF('PD Rang'!U18=0," ",'PD Rang'!U18)</f>
        <v xml:space="preserve"> </v>
      </c>
      <c r="M13" s="26" t="str">
        <f>IF('PD Rang'!V18=0," ",'PD Rang'!V18)</f>
        <v xml:space="preserve"> </v>
      </c>
    </row>
    <row r="14" spans="3:13" ht="14.1" customHeight="1" x14ac:dyDescent="0.2">
      <c r="C14" s="34" t="str">
        <f>IF('PD Rang'!B19=0," ",'PD Rang'!B19)</f>
        <v>Namsos</v>
      </c>
      <c r="D14" s="35">
        <f>IF('PD Rang'!C19=0," ",'PD Rang'!C19)</f>
        <v>71</v>
      </c>
      <c r="E14" s="25" t="str">
        <f>IF('PD Rang'!D19=0," ",'PD Rang'!D19)</f>
        <v xml:space="preserve"> </v>
      </c>
      <c r="F14" s="34" t="str">
        <f>IF('PD Rang'!H19=0," ",'PD Rang'!H19)</f>
        <v>Åfjord</v>
      </c>
      <c r="G14" s="35">
        <f>IF('PD Rang'!I19=0," ",'PD Rang'!I19)</f>
        <v>15012.419</v>
      </c>
      <c r="H14" s="25" t="str">
        <f>IF('PD Rang'!J19=0," ",'PD Rang'!J19)</f>
        <v xml:space="preserve"> </v>
      </c>
      <c r="I14" s="34" t="str">
        <f>IF('PD Rang'!N19=0," ",'PD Rang'!N19)</f>
        <v>Namsos</v>
      </c>
      <c r="J14" s="69">
        <f>IF('PD Rang'!O19=0," ",'PD Rang'!O19)</f>
        <v>280.88888732394366</v>
      </c>
      <c r="K14" s="26" t="str">
        <f>IF('PD Rang'!T19=0," ",'PD Rang'!T19)</f>
        <v xml:space="preserve"> </v>
      </c>
      <c r="L14" s="26" t="str">
        <f>IF('PD Rang'!U19=0," ",'PD Rang'!U19)</f>
        <v xml:space="preserve"> </v>
      </c>
      <c r="M14" s="26" t="str">
        <f>IF('PD Rang'!V19=0," ",'PD Rang'!V19)</f>
        <v xml:space="preserve"> </v>
      </c>
    </row>
    <row r="15" spans="3:13" ht="14.1" customHeight="1" x14ac:dyDescent="0.2">
      <c r="C15" s="34" t="str">
        <f>IF('PD Rang'!B20=0," ",'PD Rang'!B20)</f>
        <v>Verdal</v>
      </c>
      <c r="D15" s="35">
        <f>IF('PD Rang'!C20=0," ",'PD Rang'!C20)</f>
        <v>54</v>
      </c>
      <c r="E15" s="25" t="str">
        <f>IF('PD Rang'!D20=0," ",'PD Rang'!D20)</f>
        <v xml:space="preserve"> </v>
      </c>
      <c r="F15" s="34" t="str">
        <f>IF('PD Rang'!H20=0," ",'PD Rang'!H20)</f>
        <v>Ørland</v>
      </c>
      <c r="G15" s="35">
        <f>IF('PD Rang'!I20=0," ",'PD Rang'!I20)</f>
        <v>13659.968999999999</v>
      </c>
      <c r="H15" s="25" t="str">
        <f>IF('PD Rang'!J20=0," ",'PD Rang'!J20)</f>
        <v xml:space="preserve"> </v>
      </c>
      <c r="I15" s="34" t="str">
        <f>IF('PD Rang'!N20=0," ",'PD Rang'!N20)</f>
        <v>Selbu</v>
      </c>
      <c r="J15" s="69">
        <f>IF('PD Rang'!O20=0," ",'PD Rang'!O20)</f>
        <v>280.52587878787875</v>
      </c>
      <c r="K15" s="26" t="str">
        <f>IF('PD Rang'!T20=0," ",'PD Rang'!T20)</f>
        <v xml:space="preserve"> </v>
      </c>
      <c r="L15" s="26" t="str">
        <f>IF('PD Rang'!U20=0," ",'PD Rang'!U20)</f>
        <v xml:space="preserve"> </v>
      </c>
      <c r="M15" s="26" t="str">
        <f>IF('PD Rang'!V20=0," ",'PD Rang'!V20)</f>
        <v xml:space="preserve"> </v>
      </c>
    </row>
    <row r="16" spans="3:13" ht="14.1" customHeight="1" x14ac:dyDescent="0.2">
      <c r="C16" s="34" t="str">
        <f>IF('PD Rang'!B21=0," ",'PD Rang'!B21)</f>
        <v>Åfjord</v>
      </c>
      <c r="D16" s="35">
        <f>IF('PD Rang'!C21=0," ",'PD Rang'!C21)</f>
        <v>49</v>
      </c>
      <c r="E16" s="25" t="str">
        <f>IF('PD Rang'!D21=0," ",'PD Rang'!D21)</f>
        <v xml:space="preserve"> </v>
      </c>
      <c r="F16" s="34" t="str">
        <f>IF('PD Rang'!H21=0," ",'PD Rang'!H21)</f>
        <v>Verdal</v>
      </c>
      <c r="G16" s="35">
        <f>IF('PD Rang'!I21=0," ",'PD Rang'!I21)</f>
        <v>13458.721</v>
      </c>
      <c r="H16" s="25" t="str">
        <f>IF('PD Rang'!J21=0," ",'PD Rang'!J21)</f>
        <v xml:space="preserve"> </v>
      </c>
      <c r="I16" s="34" t="str">
        <f>IF('PD Rang'!N21=0," ",'PD Rang'!N21)</f>
        <v>Orkland</v>
      </c>
      <c r="J16" s="69">
        <f>IF('PD Rang'!O21=0," ",'PD Rang'!O21)</f>
        <v>272.27772727272725</v>
      </c>
      <c r="K16" s="26" t="str">
        <f>IF('PD Rang'!T21=0," ",'PD Rang'!T21)</f>
        <v xml:space="preserve"> </v>
      </c>
      <c r="L16" s="26" t="str">
        <f>IF('PD Rang'!U21=0," ",'PD Rang'!U21)</f>
        <v xml:space="preserve"> </v>
      </c>
      <c r="M16" s="26" t="str">
        <f>IF('PD Rang'!V21=0," ",'PD Rang'!V21)</f>
        <v xml:space="preserve"> </v>
      </c>
    </row>
    <row r="17" spans="3:10" ht="14.1" customHeight="1" x14ac:dyDescent="0.2">
      <c r="C17" s="34" t="str">
        <f>IF('PD Rang'!B22=0," ",'PD Rang'!B22)</f>
        <v>Inderøy</v>
      </c>
      <c r="D17" s="35">
        <f>IF('PD Rang'!C22=0," ",'PD Rang'!C22)</f>
        <v>48</v>
      </c>
      <c r="E17" s="25" t="str">
        <f>IF('PD Rang'!D22=0," ",'PD Rang'!D22)</f>
        <v xml:space="preserve"> </v>
      </c>
      <c r="F17" s="34" t="str">
        <f>IF('PD Rang'!H22=0," ",'PD Rang'!H22)</f>
        <v>Inderøy</v>
      </c>
      <c r="G17" s="35">
        <f>IF('PD Rang'!I22=0," ",'PD Rang'!I22)</f>
        <v>11941.591</v>
      </c>
      <c r="H17" s="25" t="str">
        <f>IF('PD Rang'!J22=0," ",'PD Rang'!J22)</f>
        <v xml:space="preserve"> </v>
      </c>
      <c r="I17" s="34" t="str">
        <f>IF('PD Rang'!N22=0," ",'PD Rang'!N22)</f>
        <v>Lierne</v>
      </c>
      <c r="J17" s="69">
        <f>IF('PD Rang'!O22=0," ",'PD Rang'!O22)</f>
        <v>268.89053846153848</v>
      </c>
    </row>
    <row r="18" spans="3:10" ht="14.1" customHeight="1" x14ac:dyDescent="0.2">
      <c r="C18" s="34" t="str">
        <f>IF('PD Rang'!B23=0," ",'PD Rang'!B23)</f>
        <v>Ørland</v>
      </c>
      <c r="D18" s="35">
        <f>IF('PD Rang'!C23=0," ",'PD Rang'!C23)</f>
        <v>47</v>
      </c>
      <c r="E18" s="25" t="str">
        <f>IF('PD Rang'!D23=0," ",'PD Rang'!D23)</f>
        <v xml:space="preserve"> </v>
      </c>
      <c r="F18" s="34" t="str">
        <f>IF('PD Rang'!H23=0," ",'PD Rang'!H23)</f>
        <v>Midtre Gauldal</v>
      </c>
      <c r="G18" s="35">
        <f>IF('PD Rang'!I23=0," ",'PD Rang'!I23)</f>
        <v>11890.357</v>
      </c>
      <c r="H18" s="25" t="str">
        <f>IF('PD Rang'!J23=0," ",'PD Rang'!J23)</f>
        <v xml:space="preserve"> </v>
      </c>
      <c r="I18" s="34" t="str">
        <f>IF('PD Rang'!N23=0," ",'PD Rang'!N23)</f>
        <v>Steinkjer</v>
      </c>
      <c r="J18" s="69">
        <f>IF('PD Rang'!O23=0," ",'PD Rang'!O23)</f>
        <v>267.14152136752136</v>
      </c>
    </row>
    <row r="19" spans="3:10" ht="14.1" customHeight="1" x14ac:dyDescent="0.2">
      <c r="C19" s="34" t="str">
        <f>IF('PD Rang'!B24=0," ",'PD Rang'!B24)</f>
        <v>Heim</v>
      </c>
      <c r="D19" s="35">
        <f>IF('PD Rang'!C24=0," ",'PD Rang'!C24)</f>
        <v>47</v>
      </c>
      <c r="E19" s="25" t="str">
        <f>IF('PD Rang'!D24=0," ",'PD Rang'!D24)</f>
        <v xml:space="preserve"> </v>
      </c>
      <c r="F19" s="34" t="str">
        <f>IF('PD Rang'!H24=0," ",'PD Rang'!H24)</f>
        <v>Heim</v>
      </c>
      <c r="G19" s="35">
        <f>IF('PD Rang'!I24=0," ",'PD Rang'!I24)</f>
        <v>11279.573</v>
      </c>
      <c r="H19" s="25" t="str">
        <f>IF('PD Rang'!J24=0," ",'PD Rang'!J24)</f>
        <v xml:space="preserve"> </v>
      </c>
      <c r="I19" s="34" t="str">
        <f>IF('PD Rang'!N24=0," ",'PD Rang'!N24)</f>
        <v>Overhalla</v>
      </c>
      <c r="J19" s="69">
        <f>IF('PD Rang'!O24=0," ",'PD Rang'!O24)</f>
        <v>260.43154761904759</v>
      </c>
    </row>
    <row r="20" spans="3:10" ht="14.1" customHeight="1" x14ac:dyDescent="0.2">
      <c r="C20" s="34" t="str">
        <f>IF('PD Rang'!B25=0," ",'PD Rang'!B25)</f>
        <v>Oppdal</v>
      </c>
      <c r="D20" s="35">
        <f>IF('PD Rang'!C25=0," ",'PD Rang'!C25)</f>
        <v>44</v>
      </c>
      <c r="E20" s="25" t="str">
        <f>IF('PD Rang'!D25=0," ",'PD Rang'!D25)</f>
        <v xml:space="preserve"> </v>
      </c>
      <c r="F20" s="34" t="str">
        <f>IF('PD Rang'!H25=0," ",'PD Rang'!H25)</f>
        <v>Overhalla</v>
      </c>
      <c r="G20" s="35">
        <f>IF('PD Rang'!I25=0," ",'PD Rang'!I25)</f>
        <v>10938.125</v>
      </c>
      <c r="H20" s="25" t="str">
        <f>IF('PD Rang'!J25=0," ",'PD Rang'!J25)</f>
        <v xml:space="preserve"> </v>
      </c>
      <c r="I20" s="34" t="str">
        <f>IF('PD Rang'!N25=0," ",'PD Rang'!N25)</f>
        <v>Indre Fosen</v>
      </c>
      <c r="J20" s="69">
        <f>IF('PD Rang'!O25=0," ",'PD Rang'!O25)</f>
        <v>257.40607692307691</v>
      </c>
    </row>
    <row r="21" spans="3:10" ht="14.1" customHeight="1" x14ac:dyDescent="0.2">
      <c r="C21" s="34" t="str">
        <f>IF('PD Rang'!B26=0," ",'PD Rang'!B26)</f>
        <v>Melhus</v>
      </c>
      <c r="D21" s="35">
        <f>IF('PD Rang'!C26=0," ",'PD Rang'!C26)</f>
        <v>43</v>
      </c>
      <c r="E21" s="25" t="str">
        <f>IF('PD Rang'!D26=0," ",'PD Rang'!D26)</f>
        <v xml:space="preserve"> </v>
      </c>
      <c r="F21" s="34" t="str">
        <f>IF('PD Rang'!H26=0," ",'PD Rang'!H26)</f>
        <v>Rindal</v>
      </c>
      <c r="G21" s="35">
        <f>IF('PD Rang'!I26=0," ",'PD Rang'!I26)</f>
        <v>10654.691999999999</v>
      </c>
      <c r="H21" s="25" t="str">
        <f>IF('PD Rang'!J26=0," ",'PD Rang'!J26)</f>
        <v xml:space="preserve"> </v>
      </c>
      <c r="I21" s="34" t="str">
        <f>IF('PD Rang'!N26=0," ",'PD Rang'!N26)</f>
        <v>Namskogan</v>
      </c>
      <c r="J21" s="69">
        <f>IF('PD Rang'!O26=0," ",'PD Rang'!O26)</f>
        <v>256.70100000000002</v>
      </c>
    </row>
    <row r="22" spans="3:10" ht="14.1" customHeight="1" x14ac:dyDescent="0.2">
      <c r="C22" s="34" t="str">
        <f>IF('PD Rang'!B27=0," ",'PD Rang'!B27)</f>
        <v>Rindal</v>
      </c>
      <c r="D22" s="35">
        <f>IF('PD Rang'!C27=0," ",'PD Rang'!C27)</f>
        <v>43</v>
      </c>
      <c r="E22" s="25" t="str">
        <f>IF('PD Rang'!D27=0," ",'PD Rang'!D27)</f>
        <v xml:space="preserve"> </v>
      </c>
      <c r="F22" s="34" t="str">
        <f>IF('PD Rang'!H27=0," ",'PD Rang'!H27)</f>
        <v>Selbu</v>
      </c>
      <c r="G22" s="35">
        <f>IF('PD Rang'!I27=0," ",'PD Rang'!I27)</f>
        <v>9257.3539999999994</v>
      </c>
      <c r="H22" s="25" t="str">
        <f>IF('PD Rang'!J27=0," ",'PD Rang'!J27)</f>
        <v xml:space="preserve"> </v>
      </c>
      <c r="I22" s="34" t="str">
        <f>IF('PD Rang'!N27=0," ",'PD Rang'!N27)</f>
        <v>Nærøysund</v>
      </c>
      <c r="J22" s="69">
        <f>IF('PD Rang'!O27=0," ",'PD Rang'!O27)</f>
        <v>251.98033333333331</v>
      </c>
    </row>
    <row r="23" spans="3:10" ht="14.1" customHeight="1" x14ac:dyDescent="0.2">
      <c r="C23" s="34" t="str">
        <f>IF('PD Rang'!B28=0," ",'PD Rang'!B28)</f>
        <v>Overhalla</v>
      </c>
      <c r="D23" s="35">
        <f>IF('PD Rang'!C28=0," ",'PD Rang'!C28)</f>
        <v>42</v>
      </c>
      <c r="E23" s="25" t="str">
        <f>IF('PD Rang'!D28=0," ",'PD Rang'!D28)</f>
        <v xml:space="preserve"> </v>
      </c>
      <c r="F23" s="34" t="str">
        <f>IF('PD Rang'!H28=0," ",'PD Rang'!H28)</f>
        <v>Melhus</v>
      </c>
      <c r="G23" s="35">
        <f>IF('PD Rang'!I28=0," ",'PD Rang'!I28)</f>
        <v>8900.9619999999995</v>
      </c>
      <c r="H23" s="25" t="str">
        <f>IF('PD Rang'!J28=0," ",'PD Rang'!J28)</f>
        <v xml:space="preserve"> </v>
      </c>
      <c r="I23" s="34" t="str">
        <f>IF('PD Rang'!N28=0," ",'PD Rang'!N28)</f>
        <v>Osen</v>
      </c>
      <c r="J23" s="69">
        <f>IF('PD Rang'!O28=0," ",'PD Rang'!O28)</f>
        <v>249.36985714285714</v>
      </c>
    </row>
    <row r="24" spans="3:10" ht="14.1" customHeight="1" x14ac:dyDescent="0.2">
      <c r="C24" s="34" t="str">
        <f>IF('PD Rang'!B29=0," ",'PD Rang'!B29)</f>
        <v>Rennebu</v>
      </c>
      <c r="D24" s="35">
        <f>IF('PD Rang'!C29=0," ",'PD Rang'!C29)</f>
        <v>41</v>
      </c>
      <c r="E24" s="25" t="str">
        <f>IF('PD Rang'!D29=0," ",'PD Rang'!D29)</f>
        <v xml:space="preserve"> </v>
      </c>
      <c r="F24" s="34" t="str">
        <f>IF('PD Rang'!H29=0," ",'PD Rang'!H29)</f>
        <v>Oppdal</v>
      </c>
      <c r="G24" s="35">
        <f>IF('PD Rang'!I29=0," ",'PD Rang'!I29)</f>
        <v>8507.3369999999995</v>
      </c>
      <c r="H24" s="25" t="str">
        <f>IF('PD Rang'!J29=0," ",'PD Rang'!J29)</f>
        <v xml:space="preserve"> </v>
      </c>
      <c r="I24" s="34" t="str">
        <f>IF('PD Rang'!N29=0," ",'PD Rang'!N29)</f>
        <v>Verdal</v>
      </c>
      <c r="J24" s="69">
        <f>IF('PD Rang'!O29=0," ",'PD Rang'!O29)</f>
        <v>249.23557407407407</v>
      </c>
    </row>
    <row r="25" spans="3:10" ht="14.1" customHeight="1" x14ac:dyDescent="0.2">
      <c r="C25" s="34" t="str">
        <f>IF('PD Rang'!B30=0," ",'PD Rang'!B30)</f>
        <v>Snåsa</v>
      </c>
      <c r="D25" s="35">
        <f>IF('PD Rang'!C30=0," ",'PD Rang'!C30)</f>
        <v>38</v>
      </c>
      <c r="E25" s="25" t="str">
        <f>IF('PD Rang'!D30=0," ",'PD Rang'!D30)</f>
        <v xml:space="preserve"> </v>
      </c>
      <c r="F25" s="34" t="str">
        <f>IF('PD Rang'!H30=0," ",'PD Rang'!H30)</f>
        <v>Snåsa</v>
      </c>
      <c r="G25" s="35">
        <f>IF('PD Rang'!I30=0," ",'PD Rang'!I30)</f>
        <v>8122.6260000000002</v>
      </c>
      <c r="H25" s="25" t="str">
        <f>IF('PD Rang'!J30=0," ",'PD Rang'!J30)</f>
        <v xml:space="preserve"> </v>
      </c>
      <c r="I25" s="34" t="str">
        <f>IF('PD Rang'!N30=0," ",'PD Rang'!N30)</f>
        <v>Inderøy</v>
      </c>
      <c r="J25" s="69">
        <f>IF('PD Rang'!O30=0," ",'PD Rang'!O30)</f>
        <v>248.78314583333335</v>
      </c>
    </row>
    <row r="26" spans="3:10" ht="14.1" customHeight="1" x14ac:dyDescent="0.2">
      <c r="C26" s="34" t="str">
        <f>IF('PD Rang'!B31=0," ",'PD Rang'!B31)</f>
        <v>Stjørdal</v>
      </c>
      <c r="D26" s="35">
        <f>IF('PD Rang'!C31=0," ",'PD Rang'!C31)</f>
        <v>35</v>
      </c>
      <c r="E26" s="25" t="str">
        <f>IF('PD Rang'!D31=0," ",'PD Rang'!D31)</f>
        <v xml:space="preserve"> </v>
      </c>
      <c r="F26" s="34" t="str">
        <f>IF('PD Rang'!H31=0," ",'PD Rang'!H31)</f>
        <v>Rennebu</v>
      </c>
      <c r="G26" s="35">
        <f>IF('PD Rang'!I31=0," ",'PD Rang'!I31)</f>
        <v>7245.7790000000005</v>
      </c>
      <c r="H26" s="25" t="str">
        <f>IF('PD Rang'!J31=0," ",'PD Rang'!J31)</f>
        <v xml:space="preserve"> </v>
      </c>
      <c r="I26" s="34" t="str">
        <f>IF('PD Rang'!N31=0," ",'PD Rang'!N31)</f>
        <v>Rindal</v>
      </c>
      <c r="J26" s="69">
        <f>IF('PD Rang'!O31=0," ",'PD Rang'!O31)</f>
        <v>247.7835348837209</v>
      </c>
    </row>
    <row r="27" spans="3:10" ht="14.1" customHeight="1" x14ac:dyDescent="0.2">
      <c r="C27" s="34" t="str">
        <f>IF('PD Rang'!B32=0," ",'PD Rang'!B32)</f>
        <v>Selbu</v>
      </c>
      <c r="D27" s="35">
        <f>IF('PD Rang'!C32=0," ",'PD Rang'!C32)</f>
        <v>33</v>
      </c>
      <c r="E27" s="25" t="str">
        <f>IF('PD Rang'!D32=0," ",'PD Rang'!D32)</f>
        <v xml:space="preserve"> </v>
      </c>
      <c r="F27" s="34" t="str">
        <f>IF('PD Rang'!H32=0," ",'PD Rang'!H32)</f>
        <v>Røros</v>
      </c>
      <c r="G27" s="35">
        <f>IF('PD Rang'!I32=0," ",'PD Rang'!I32)</f>
        <v>6413.8509999999997</v>
      </c>
      <c r="H27" s="25" t="str">
        <f>IF('PD Rang'!J32=0," ",'PD Rang'!J32)</f>
        <v xml:space="preserve"> </v>
      </c>
      <c r="I27" s="34" t="str">
        <f>IF('PD Rang'!N32=0," ",'PD Rang'!N32)</f>
        <v>Heim</v>
      </c>
      <c r="J27" s="69">
        <f>IF('PD Rang'!O32=0," ",'PD Rang'!O32)</f>
        <v>239.99091489361703</v>
      </c>
    </row>
    <row r="28" spans="3:10" ht="14.1" customHeight="1" x14ac:dyDescent="0.2">
      <c r="C28" s="34" t="str">
        <f>IF('PD Rang'!B33=0," ",'PD Rang'!B33)</f>
        <v>Røros</v>
      </c>
      <c r="D28" s="35">
        <f>IF('PD Rang'!C33=0," ",'PD Rang'!C33)</f>
        <v>32</v>
      </c>
      <c r="E28" s="25" t="str">
        <f>IF('PD Rang'!D33=0," ",'PD Rang'!D33)</f>
        <v xml:space="preserve"> </v>
      </c>
      <c r="F28" s="34" t="str">
        <f>IF('PD Rang'!H33=0," ",'PD Rang'!H33)</f>
        <v>Grong</v>
      </c>
      <c r="G28" s="35">
        <f>IF('PD Rang'!I33=0," ",'PD Rang'!I33)</f>
        <v>6250.4620000000004</v>
      </c>
      <c r="H28" s="25" t="str">
        <f>IF('PD Rang'!J33=0," ",'PD Rang'!J33)</f>
        <v xml:space="preserve"> </v>
      </c>
      <c r="I28" s="34" t="str">
        <f>IF('PD Rang'!N33=0," ",'PD Rang'!N33)</f>
        <v>Tydal</v>
      </c>
      <c r="J28" s="69">
        <f>IF('PD Rang'!O33=0," ",'PD Rang'!O33)</f>
        <v>235.79391666666666</v>
      </c>
    </row>
    <row r="29" spans="3:10" ht="14.1" customHeight="1" x14ac:dyDescent="0.2">
      <c r="C29" s="34" t="str">
        <f>IF('PD Rang'!B34=0," ",'PD Rang'!B34)</f>
        <v>Trondheim</v>
      </c>
      <c r="D29" s="35">
        <f>IF('PD Rang'!C34=0," ",'PD Rang'!C34)</f>
        <v>24</v>
      </c>
      <c r="E29" s="25" t="str">
        <f>IF('PD Rang'!D34=0," ",'PD Rang'!D34)</f>
        <v xml:space="preserve"> </v>
      </c>
      <c r="F29" s="34" t="str">
        <f>IF('PD Rang'!H34=0," ",'PD Rang'!H34)</f>
        <v>Stjørdal</v>
      </c>
      <c r="G29" s="35">
        <f>IF('PD Rang'!I34=0," ",'PD Rang'!I34)</f>
        <v>6032.4989999999998</v>
      </c>
      <c r="H29" s="25" t="str">
        <f>IF('PD Rang'!J34=0," ",'PD Rang'!J34)</f>
        <v xml:space="preserve"> </v>
      </c>
      <c r="I29" s="34" t="str">
        <f>IF('PD Rang'!N34=0," ",'PD Rang'!N34)</f>
        <v>Skaun</v>
      </c>
      <c r="J29" s="69">
        <f>IF('PD Rang'!O34=0," ",'PD Rang'!O34)</f>
        <v>230.45007692307692</v>
      </c>
    </row>
    <row r="30" spans="3:10" ht="14.1" customHeight="1" x14ac:dyDescent="0.2">
      <c r="C30" s="34" t="str">
        <f>IF('PD Rang'!B35=0," ",'PD Rang'!B35)</f>
        <v>Høylandet</v>
      </c>
      <c r="D30" s="35">
        <f>IF('PD Rang'!C35=0," ",'PD Rang'!C35)</f>
        <v>24</v>
      </c>
      <c r="E30" s="25" t="str">
        <f>IF('PD Rang'!D35=0," ",'PD Rang'!D35)</f>
        <v xml:space="preserve"> </v>
      </c>
      <c r="F30" s="34" t="str">
        <f>IF('PD Rang'!H35=0," ",'PD Rang'!H35)</f>
        <v>Høylandet</v>
      </c>
      <c r="G30" s="35">
        <f>IF('PD Rang'!I35=0," ",'PD Rang'!I35)</f>
        <v>5523.7780000000002</v>
      </c>
      <c r="H30" s="25" t="str">
        <f>IF('PD Rang'!J35=0," ",'PD Rang'!J35)</f>
        <v xml:space="preserve"> </v>
      </c>
      <c r="I30" s="34" t="str">
        <f>IF('PD Rang'!N35=0," ",'PD Rang'!N35)</f>
        <v>Høylandet</v>
      </c>
      <c r="J30" s="69">
        <f>IF('PD Rang'!O35=0," ",'PD Rang'!O35)</f>
        <v>230.15741666666668</v>
      </c>
    </row>
    <row r="31" spans="3:10" ht="14.1" customHeight="1" x14ac:dyDescent="0.2">
      <c r="C31" s="34" t="str">
        <f>IF('PD Rang'!B36=0," ",'PD Rang'!B36)</f>
        <v>Leka</v>
      </c>
      <c r="D31" s="35">
        <f>IF('PD Rang'!C36=0," ",'PD Rang'!C36)</f>
        <v>18</v>
      </c>
      <c r="E31" s="25" t="str">
        <f>IF('PD Rang'!D36=0," ",'PD Rang'!D36)</f>
        <v xml:space="preserve"> </v>
      </c>
      <c r="F31" s="34" t="str">
        <f>IF('PD Rang'!H36=0," ",'PD Rang'!H36)</f>
        <v>Trondheim</v>
      </c>
      <c r="G31" s="35">
        <f>IF('PD Rang'!I36=0," ",'PD Rang'!I36)</f>
        <v>4105.4089999999997</v>
      </c>
      <c r="H31" s="25" t="str">
        <f>IF('PD Rang'!J36=0," ",'PD Rang'!J36)</f>
        <v xml:space="preserve"> </v>
      </c>
      <c r="I31" s="34" t="str">
        <f>IF('PD Rang'!N36=0," ",'PD Rang'!N36)</f>
        <v>Malvik</v>
      </c>
      <c r="J31" s="69">
        <f>IF('PD Rang'!O36=0," ",'PD Rang'!O36)</f>
        <v>225.03918181818182</v>
      </c>
    </row>
    <row r="32" spans="3:10" ht="14.1" customHeight="1" x14ac:dyDescent="0.2">
      <c r="C32" s="34" t="str">
        <f>IF('PD Rang'!B37=0," ",'PD Rang'!B37)</f>
        <v>Holtålen</v>
      </c>
      <c r="D32" s="35">
        <f>IF('PD Rang'!C37=0," ",'PD Rang'!C37)</f>
        <v>18</v>
      </c>
      <c r="E32" s="25" t="str">
        <f>IF('PD Rang'!D37=0," ",'PD Rang'!D37)</f>
        <v xml:space="preserve"> </v>
      </c>
      <c r="F32" s="34" t="str">
        <f>IF('PD Rang'!H37=0," ",'PD Rang'!H37)</f>
        <v>Lierne</v>
      </c>
      <c r="G32" s="35">
        <f>IF('PD Rang'!I37=0," ",'PD Rang'!I37)</f>
        <v>3495.5770000000002</v>
      </c>
      <c r="H32" s="25" t="str">
        <f>IF('PD Rang'!J37=0," ",'PD Rang'!J37)</f>
        <v xml:space="preserve"> </v>
      </c>
      <c r="I32" s="34" t="str">
        <f>IF('PD Rang'!N37=0," ",'PD Rang'!N37)</f>
        <v>Snåsa</v>
      </c>
      <c r="J32" s="69">
        <f>IF('PD Rang'!O37=0," ",'PD Rang'!O37)</f>
        <v>213.7533157894737</v>
      </c>
    </row>
    <row r="33" spans="3:10" ht="14.1" customHeight="1" x14ac:dyDescent="0.2">
      <c r="C33" s="34" t="str">
        <f>IF('PD Rang'!B38=0," ",'PD Rang'!B38)</f>
        <v>Grong</v>
      </c>
      <c r="D33" s="35">
        <f>IF('PD Rang'!C38=0," ",'PD Rang'!C38)</f>
        <v>17</v>
      </c>
      <c r="E33" s="25" t="str">
        <f>IF('PD Rang'!D38=0," ",'PD Rang'!D38)</f>
        <v xml:space="preserve"> </v>
      </c>
      <c r="F33" s="34" t="str">
        <f>IF('PD Rang'!H38=0," ",'PD Rang'!H38)</f>
        <v>Osen</v>
      </c>
      <c r="G33" s="35">
        <f>IF('PD Rang'!I38=0," ",'PD Rang'!I38)</f>
        <v>3491.1779999999999</v>
      </c>
      <c r="H33" s="25" t="str">
        <f>IF('PD Rang'!J38=0," ",'PD Rang'!J38)</f>
        <v xml:space="preserve"> </v>
      </c>
      <c r="I33" s="34" t="str">
        <f>IF('PD Rang'!N38=0," ",'PD Rang'!N38)</f>
        <v>Melhus</v>
      </c>
      <c r="J33" s="69">
        <f>IF('PD Rang'!O38=0," ",'PD Rang'!O38)</f>
        <v>206.99911627906977</v>
      </c>
    </row>
    <row r="34" spans="3:10" ht="14.1" customHeight="1" x14ac:dyDescent="0.2">
      <c r="C34" s="34" t="str">
        <f>IF('PD Rang'!B39=0," ",'PD Rang'!B39)</f>
        <v>Hitra</v>
      </c>
      <c r="D34" s="35">
        <f>IF('PD Rang'!C39=0," ",'PD Rang'!C39)</f>
        <v>15</v>
      </c>
      <c r="E34" s="25" t="str">
        <f>IF('PD Rang'!D39=0," ",'PD Rang'!D39)</f>
        <v xml:space="preserve"> </v>
      </c>
      <c r="F34" s="34" t="str">
        <f>IF('PD Rang'!H39=0," ",'PD Rang'!H39)</f>
        <v>Skaun</v>
      </c>
      <c r="G34" s="35">
        <f>IF('PD Rang'!I39=0," ",'PD Rang'!I39)</f>
        <v>2995.8510000000001</v>
      </c>
      <c r="H34" s="25" t="str">
        <f>IF('PD Rang'!J39=0," ",'PD Rang'!J39)</f>
        <v xml:space="preserve"> </v>
      </c>
      <c r="I34" s="34" t="str">
        <f>IF('PD Rang'!N39=0," ",'PD Rang'!N39)</f>
        <v>Røros</v>
      </c>
      <c r="J34" s="69">
        <f>IF('PD Rang'!O39=0," ",'PD Rang'!O39)</f>
        <v>200.43284374999999</v>
      </c>
    </row>
    <row r="35" spans="3:10" ht="14.1" customHeight="1" x14ac:dyDescent="0.2">
      <c r="C35" s="34" t="str">
        <f>IF('PD Rang'!B40=0," ",'PD Rang'!B40)</f>
        <v>Osen</v>
      </c>
      <c r="D35" s="35">
        <f>IF('PD Rang'!C40=0," ",'PD Rang'!C40)</f>
        <v>14</v>
      </c>
      <c r="E35" s="25" t="str">
        <f>IF('PD Rang'!D40=0," ",'PD Rang'!D40)</f>
        <v xml:space="preserve"> </v>
      </c>
      <c r="F35" s="34" t="str">
        <f>IF('PD Rang'!H40=0," ",'PD Rang'!H40)</f>
        <v>Tydal</v>
      </c>
      <c r="G35" s="35">
        <f>IF('PD Rang'!I40=0," ",'PD Rang'!I40)</f>
        <v>2829.527</v>
      </c>
      <c r="H35" s="25" t="str">
        <f>IF('PD Rang'!J40=0," ",'PD Rang'!J40)</f>
        <v xml:space="preserve"> </v>
      </c>
      <c r="I35" s="34" t="str">
        <f>IF('PD Rang'!N40=0," ",'PD Rang'!N40)</f>
        <v>Frøya</v>
      </c>
      <c r="J35" s="69">
        <f>IF('PD Rang'!O40=0," ",'PD Rang'!O40)</f>
        <v>200.42766666666668</v>
      </c>
    </row>
    <row r="36" spans="3:10" ht="14.1" customHeight="1" x14ac:dyDescent="0.2">
      <c r="C36" s="34" t="str">
        <f>IF('PD Rang'!B41=0," ",'PD Rang'!B41)</f>
        <v>Lierne</v>
      </c>
      <c r="D36" s="35">
        <f>IF('PD Rang'!C41=0," ",'PD Rang'!C41)</f>
        <v>13</v>
      </c>
      <c r="E36" s="25" t="str">
        <f>IF('PD Rang'!D41=0," ",'PD Rang'!D41)</f>
        <v xml:space="preserve"> </v>
      </c>
      <c r="F36" s="34" t="str">
        <f>IF('PD Rang'!H41=0," ",'PD Rang'!H41)</f>
        <v>Hitra</v>
      </c>
      <c r="G36" s="35">
        <f>IF('PD Rang'!I41=0," ",'PD Rang'!I41)</f>
        <v>2694.2139999999999</v>
      </c>
      <c r="H36" s="25" t="str">
        <f>IF('PD Rang'!J41=0," ",'PD Rang'!J41)</f>
        <v xml:space="preserve"> </v>
      </c>
      <c r="I36" s="34" t="str">
        <f>IF('PD Rang'!N41=0," ",'PD Rang'!N41)</f>
        <v>Oppdal</v>
      </c>
      <c r="J36" s="69">
        <f>IF('PD Rang'!O41=0," ",'PD Rang'!O41)</f>
        <v>193.34856818181817</v>
      </c>
    </row>
    <row r="37" spans="3:10" ht="14.1" customHeight="1" x14ac:dyDescent="0.2">
      <c r="C37" s="34" t="str">
        <f>IF('PD Rang'!B42=0," ",'PD Rang'!B42)</f>
        <v>Skaun</v>
      </c>
      <c r="D37" s="35">
        <f>IF('PD Rang'!C42=0," ",'PD Rang'!C42)</f>
        <v>13</v>
      </c>
      <c r="E37" s="25" t="str">
        <f>IF('PD Rang'!D42=0," ",'PD Rang'!D42)</f>
        <v xml:space="preserve"> </v>
      </c>
      <c r="F37" s="34" t="str">
        <f>IF('PD Rang'!H42=0," ",'PD Rang'!H42)</f>
        <v>Malvik</v>
      </c>
      <c r="G37" s="35">
        <f>IF('PD Rang'!I42=0," ",'PD Rang'!I42)</f>
        <v>2475.431</v>
      </c>
      <c r="H37" s="25" t="str">
        <f>IF('PD Rang'!J42=0," ",'PD Rang'!J42)</f>
        <v xml:space="preserve"> </v>
      </c>
      <c r="I37" s="34" t="str">
        <f>IF('PD Rang'!N42=0," ",'PD Rang'!N42)</f>
        <v>Hitra</v>
      </c>
      <c r="J37" s="69">
        <f>IF('PD Rang'!O42=0," ",'PD Rang'!O42)</f>
        <v>179.61426666666665</v>
      </c>
    </row>
    <row r="38" spans="3:10" ht="14.1" customHeight="1" x14ac:dyDescent="0.2">
      <c r="C38" s="34" t="str">
        <f>IF('PD Rang'!B43=0," ",'PD Rang'!B43)</f>
        <v>Tydal</v>
      </c>
      <c r="D38" s="35">
        <f>IF('PD Rang'!C43=0," ",'PD Rang'!C43)</f>
        <v>12</v>
      </c>
      <c r="E38" s="25" t="str">
        <f>IF('PD Rang'!D43=0," ",'PD Rang'!D43)</f>
        <v xml:space="preserve"> </v>
      </c>
      <c r="F38" s="34" t="str">
        <f>IF('PD Rang'!H43=0," ",'PD Rang'!H43)</f>
        <v>Leka</v>
      </c>
      <c r="G38" s="35">
        <f>IF('PD Rang'!I43=0," ",'PD Rang'!I43)</f>
        <v>2473.0149999999999</v>
      </c>
      <c r="H38" s="25" t="str">
        <f>IF('PD Rang'!J43=0," ",'PD Rang'!J43)</f>
        <v xml:space="preserve"> </v>
      </c>
      <c r="I38" s="34" t="str">
        <f>IF('PD Rang'!N43=0," ",'PD Rang'!N43)</f>
        <v>Frosta</v>
      </c>
      <c r="J38" s="69">
        <f>IF('PD Rang'!O43=0," ",'PD Rang'!O43)</f>
        <v>178.94685714285714</v>
      </c>
    </row>
    <row r="39" spans="3:10" ht="14.1" customHeight="1" x14ac:dyDescent="0.2">
      <c r="C39" s="34" t="str">
        <f>IF('PD Rang'!B44=0," ",'PD Rang'!B44)</f>
        <v>Malvik</v>
      </c>
      <c r="D39" s="35">
        <f>IF('PD Rang'!C44=0," ",'PD Rang'!C44)</f>
        <v>11</v>
      </c>
      <c r="E39" s="25" t="str">
        <f>IF('PD Rang'!D44=0," ",'PD Rang'!D44)</f>
        <v xml:space="preserve"> </v>
      </c>
      <c r="F39" s="34" t="str">
        <f>IF('PD Rang'!H44=0," ",'PD Rang'!H44)</f>
        <v>Namskogan</v>
      </c>
      <c r="G39" s="35">
        <f>IF('PD Rang'!I44=0," ",'PD Rang'!I44)</f>
        <v>2053.6080000000002</v>
      </c>
      <c r="H39" s="25" t="str">
        <f>IF('PD Rang'!J44=0," ",'PD Rang'!J44)</f>
        <v xml:space="preserve"> </v>
      </c>
      <c r="I39" s="34" t="str">
        <f>IF('PD Rang'!N44=0," ",'PD Rang'!N44)</f>
        <v>Rennebu</v>
      </c>
      <c r="J39" s="69">
        <f>IF('PD Rang'!O44=0," ",'PD Rang'!O44)</f>
        <v>176.72631707317075</v>
      </c>
    </row>
    <row r="40" spans="3:10" ht="14.1" customHeight="1" x14ac:dyDescent="0.2">
      <c r="C40" s="34" t="str">
        <f>IF('PD Rang'!B45=0," ",'PD Rang'!B45)</f>
        <v>Namskogan</v>
      </c>
      <c r="D40" s="35">
        <f>IF('PD Rang'!C45=0," ",'PD Rang'!C45)</f>
        <v>8</v>
      </c>
      <c r="E40" s="25" t="str">
        <f>IF('PD Rang'!D45=0," ",'PD Rang'!D45)</f>
        <v xml:space="preserve"> </v>
      </c>
      <c r="F40" s="34" t="str">
        <f>IF('PD Rang'!H45=0," ",'PD Rang'!H45)</f>
        <v>Holtålen</v>
      </c>
      <c r="G40" s="35">
        <f>IF('PD Rang'!I45=0," ",'PD Rang'!I45)</f>
        <v>1986.356</v>
      </c>
      <c r="H40" s="25" t="str">
        <f>IF('PD Rang'!J45=0," ",'PD Rang'!J45)</f>
        <v xml:space="preserve"> </v>
      </c>
      <c r="I40" s="34" t="str">
        <f>IF('PD Rang'!N45=0," ",'PD Rang'!N45)</f>
        <v>Stjørdal</v>
      </c>
      <c r="J40" s="69">
        <f>IF('PD Rang'!O45=0," ",'PD Rang'!O45)</f>
        <v>172.35711428571429</v>
      </c>
    </row>
    <row r="41" spans="3:10" ht="14.1" customHeight="1" x14ac:dyDescent="0.2">
      <c r="C41" s="34" t="str">
        <f>IF('PD Rang'!B46=0," ",'PD Rang'!B46)</f>
        <v>Frosta</v>
      </c>
      <c r="D41" s="35">
        <f>IF('PD Rang'!C46=0," ",'PD Rang'!C46)</f>
        <v>7</v>
      </c>
      <c r="E41" s="25" t="str">
        <f>IF('PD Rang'!D46=0," ",'PD Rang'!D46)</f>
        <v xml:space="preserve"> </v>
      </c>
      <c r="F41" s="34" t="str">
        <f>IF('PD Rang'!H46=0," ",'PD Rang'!H46)</f>
        <v>Flatanger</v>
      </c>
      <c r="G41" s="35">
        <f>IF('PD Rang'!I46=0," ",'PD Rang'!I46)</f>
        <v>1822.68</v>
      </c>
      <c r="H41" s="25" t="str">
        <f>IF('PD Rang'!J46=0," ",'PD Rang'!J46)</f>
        <v xml:space="preserve"> </v>
      </c>
      <c r="I41" s="34" t="str">
        <f>IF('PD Rang'!N46=0," ",'PD Rang'!N46)</f>
        <v>Trondheim</v>
      </c>
      <c r="J41" s="69">
        <f>IF('PD Rang'!O46=0," ",'PD Rang'!O46)</f>
        <v>171.05870833333333</v>
      </c>
    </row>
    <row r="42" spans="3:10" ht="14.1" customHeight="1" x14ac:dyDescent="0.2">
      <c r="C42" s="34" t="str">
        <f>IF('PD Rang'!B47=0," ",'PD Rang'!B47)</f>
        <v>Flatanger</v>
      </c>
      <c r="D42" s="35">
        <f>IF('PD Rang'!C47=0," ",'PD Rang'!C47)</f>
        <v>6</v>
      </c>
      <c r="E42" s="25" t="str">
        <f>IF('PD Rang'!D47=0," ",'PD Rang'!D47)</f>
        <v xml:space="preserve"> </v>
      </c>
      <c r="F42" s="34" t="str">
        <f>IF('PD Rang'!H47=0," ",'PD Rang'!H47)</f>
        <v>Frosta</v>
      </c>
      <c r="G42" s="35">
        <f>IF('PD Rang'!I47=0," ",'PD Rang'!I47)</f>
        <v>1252.6279999999999</v>
      </c>
      <c r="H42" s="25" t="str">
        <f>IF('PD Rang'!J47=0," ",'PD Rang'!J47)</f>
        <v xml:space="preserve"> </v>
      </c>
      <c r="I42" s="34" t="str">
        <f>IF('PD Rang'!N47=0," ",'PD Rang'!N47)</f>
        <v>Midtre Gauldal</v>
      </c>
      <c r="J42" s="69">
        <f>IF('PD Rang'!O47=0," ",'PD Rang'!O47)</f>
        <v>167.46981690140845</v>
      </c>
    </row>
    <row r="43" spans="3:10" ht="14.1" customHeight="1" x14ac:dyDescent="0.2">
      <c r="C43" s="34" t="str">
        <f>IF('PD Rang'!B48=0," ",'PD Rang'!B48)</f>
        <v>Frøya</v>
      </c>
      <c r="D43" s="35">
        <f>IF('PD Rang'!C48=0," ",'PD Rang'!C48)</f>
        <v>3</v>
      </c>
      <c r="E43" s="25" t="str">
        <f>IF('PD Rang'!D48=0," ",'PD Rang'!D48)</f>
        <v xml:space="preserve"> </v>
      </c>
      <c r="F43" s="34" t="str">
        <f>IF('PD Rang'!H48=0," ",'PD Rang'!H48)</f>
        <v>Frøya</v>
      </c>
      <c r="G43" s="35">
        <f>IF('PD Rang'!I48=0," ",'PD Rang'!I48)</f>
        <v>601.28300000000002</v>
      </c>
      <c r="H43" s="25" t="str">
        <f>IF('PD Rang'!J48=0," ",'PD Rang'!J48)</f>
        <v xml:space="preserve"> </v>
      </c>
      <c r="I43" s="34" t="str">
        <f>IF('PD Rang'!N48=0," ",'PD Rang'!N48)</f>
        <v>Røyrvik</v>
      </c>
      <c r="J43" s="69">
        <f>IF('PD Rang'!O48=0," ",'PD Rang'!O48)</f>
        <v>143.6225</v>
      </c>
    </row>
    <row r="44" spans="3:10" ht="14.1" customHeight="1" x14ac:dyDescent="0.2">
      <c r="C44" s="34" t="str">
        <f>IF('PD Rang'!B49=0," ",'PD Rang'!B49)</f>
        <v>Røyrvik</v>
      </c>
      <c r="D44" s="35">
        <f>IF('PD Rang'!C49=0," ",'PD Rang'!C49)</f>
        <v>2</v>
      </c>
      <c r="E44" s="25" t="str">
        <f>IF('PD Rang'!D49=0," ",'PD Rang'!D49)</f>
        <v xml:space="preserve"> </v>
      </c>
      <c r="F44" s="34" t="str">
        <f>IF('PD Rang'!H49=0," ",'PD Rang'!H49)</f>
        <v>Røyrvik</v>
      </c>
      <c r="G44" s="35">
        <f>IF('PD Rang'!I49=0," ",'PD Rang'!I49)</f>
        <v>287.245</v>
      </c>
      <c r="H44" s="25" t="str">
        <f>IF('PD Rang'!J49=0," ",'PD Rang'!J49)</f>
        <v xml:space="preserve"> </v>
      </c>
      <c r="I44" s="34" t="str">
        <f>IF('PD Rang'!N49=0," ",'PD Rang'!N49)</f>
        <v>Leka</v>
      </c>
      <c r="J44" s="69">
        <f>IF('PD Rang'!O49=0," ",'PD Rang'!O49)</f>
        <v>137.38972222222222</v>
      </c>
    </row>
    <row r="45" spans="3:10" ht="14.1" customHeight="1" x14ac:dyDescent="0.2">
      <c r="C45" s="34" t="str">
        <f>IF('PD Rang'!B50=0," ",'PD Rang'!B50)</f>
        <v>Meråker</v>
      </c>
      <c r="D45" s="35">
        <f>IF('PD Rang'!C50=0," ",'PD Rang'!C50)</f>
        <v>1</v>
      </c>
      <c r="E45" s="25" t="str">
        <f>IF('PD Rang'!D50=0," ",'PD Rang'!D50)</f>
        <v xml:space="preserve"> </v>
      </c>
      <c r="F45" s="34" t="str">
        <f>IF('PD Rang'!H50=0," ",'PD Rang'!H50)</f>
        <v>Meråker</v>
      </c>
      <c r="G45" s="35">
        <f>IF('PD Rang'!I50=0," ",'PD Rang'!I50)</f>
        <v>281.24299999999999</v>
      </c>
      <c r="H45" s="25" t="str">
        <f>IF('PD Rang'!J50=0," ",'PD Rang'!J50)</f>
        <v xml:space="preserve"> </v>
      </c>
      <c r="I45" s="34" t="str">
        <f>IF('PD Rang'!N50=0," ",'PD Rang'!N50)</f>
        <v>Holtålen</v>
      </c>
      <c r="J45" s="69">
        <f>IF('PD Rang'!O50=0," ",'PD Rang'!O50)</f>
        <v>110.3531111111111</v>
      </c>
    </row>
    <row r="46" spans="3:10" ht="14.1" customHeight="1" x14ac:dyDescent="0.2">
      <c r="C46" s="42" t="str">
        <f>IF('PD Rang'!B51=0," ",'PD Rang'!B51)</f>
        <v>Antall</v>
      </c>
      <c r="D46" s="167">
        <f>IF('PD Rang'!C51=0," ",'PD Rang'!C51)</f>
        <v>1386</v>
      </c>
      <c r="E46" s="25" t="str">
        <f>IF('PD Rang'!D51=0," ",'PD Rang'!D51)</f>
        <v xml:space="preserve"> </v>
      </c>
      <c r="F46" s="42" t="str">
        <f>IF('PD Rang'!H51=0," ",'PD Rang'!H51)</f>
        <v>Melkemengde</v>
      </c>
      <c r="G46" s="167">
        <f>IF('PD Rang'!I51=0," ",'PD Rang'!I51)</f>
        <v>339012.54</v>
      </c>
      <c r="H46" s="25" t="str">
        <f>IF('PD Rang'!J51=0," ",'PD Rang'!J51)</f>
        <v xml:space="preserve"> </v>
      </c>
      <c r="I46" s="42" t="str">
        <f>IF('PD Rang'!N51=0," ",'PD Rang'!N51)</f>
        <v>Gj. Snitt</v>
      </c>
      <c r="J46" s="168">
        <f>IF('PD Rang'!O51=0," ",'PD Rang'!O51)</f>
        <v>233.68669417309286</v>
      </c>
    </row>
    <row r="47" spans="3:10" ht="14.1" customHeight="1" x14ac:dyDescent="0.2">
      <c r="D47" s="27"/>
      <c r="G47" s="27"/>
      <c r="J47" s="70"/>
    </row>
    <row r="48" spans="3:10" ht="14.1" customHeight="1" x14ac:dyDescent="0.2">
      <c r="D48" s="27"/>
      <c r="G48" s="27"/>
      <c r="J48" s="70"/>
    </row>
    <row r="49" spans="4:10" ht="14.1" customHeight="1" x14ac:dyDescent="0.2">
      <c r="D49" s="27"/>
      <c r="G49" s="27"/>
      <c r="J49" s="70"/>
    </row>
    <row r="50" spans="4:10" x14ac:dyDescent="0.2">
      <c r="D50" s="27"/>
      <c r="G50" s="27"/>
      <c r="J50" s="70"/>
    </row>
    <row r="51" spans="4:10" x14ac:dyDescent="0.2">
      <c r="D51" s="27"/>
      <c r="G51" s="27"/>
      <c r="J51" s="70"/>
    </row>
    <row r="52" spans="4:10" x14ac:dyDescent="0.2">
      <c r="D52" s="27"/>
      <c r="G52" s="27"/>
      <c r="J52" s="70"/>
    </row>
    <row r="53" spans="4:10" x14ac:dyDescent="0.2">
      <c r="D53" s="27"/>
      <c r="G53" s="27"/>
      <c r="J53" s="70"/>
    </row>
    <row r="54" spans="4:10" x14ac:dyDescent="0.2">
      <c r="D54" s="27"/>
      <c r="G54" s="27"/>
      <c r="J54" s="70"/>
    </row>
    <row r="55" spans="4:10" x14ac:dyDescent="0.2">
      <c r="D55" s="27"/>
      <c r="G55" s="27"/>
      <c r="J55" s="70"/>
    </row>
    <row r="56" spans="4:10" x14ac:dyDescent="0.2">
      <c r="D56" s="27"/>
      <c r="G56" s="27"/>
      <c r="J56" s="70"/>
    </row>
    <row r="57" spans="4:10" x14ac:dyDescent="0.2">
      <c r="D57" s="27"/>
      <c r="G57" s="27"/>
      <c r="J57" s="70"/>
    </row>
    <row r="58" spans="4:10" x14ac:dyDescent="0.2">
      <c r="D58" s="27"/>
      <c r="G58" s="27"/>
      <c r="J58" s="70"/>
    </row>
    <row r="59" spans="4:10" x14ac:dyDescent="0.2">
      <c r="D59" s="27"/>
      <c r="G59" s="27"/>
      <c r="J59" s="70"/>
    </row>
    <row r="60" spans="4:10" x14ac:dyDescent="0.2">
      <c r="D60" s="27"/>
      <c r="G60" s="27"/>
      <c r="J60" s="70"/>
    </row>
    <row r="61" spans="4:10" x14ac:dyDescent="0.2">
      <c r="D61" s="27"/>
      <c r="G61" s="27"/>
      <c r="J61" s="70"/>
    </row>
    <row r="62" spans="4:10" x14ac:dyDescent="0.2">
      <c r="D62" s="27"/>
      <c r="G62" s="27"/>
      <c r="J62" s="70"/>
    </row>
    <row r="63" spans="4:10" x14ac:dyDescent="0.2">
      <c r="D63" s="27"/>
      <c r="G63" s="27"/>
      <c r="J63" s="70"/>
    </row>
    <row r="64" spans="4:10" x14ac:dyDescent="0.2">
      <c r="D64" s="27"/>
      <c r="G64" s="27"/>
      <c r="J64" s="70"/>
    </row>
    <row r="65" spans="4:10" x14ac:dyDescent="0.2">
      <c r="D65" s="27"/>
      <c r="G65" s="27"/>
      <c r="J65" s="70"/>
    </row>
    <row r="66" spans="4:10" x14ac:dyDescent="0.2">
      <c r="D66" s="27"/>
      <c r="G66" s="27"/>
      <c r="J66" s="70"/>
    </row>
    <row r="67" spans="4:10" x14ac:dyDescent="0.2">
      <c r="G67" s="27"/>
      <c r="J67" s="70"/>
    </row>
    <row r="68" spans="4:10" x14ac:dyDescent="0.2">
      <c r="G68" s="27"/>
      <c r="J68" s="70"/>
    </row>
    <row r="69" spans="4:10" x14ac:dyDescent="0.2">
      <c r="G69" s="27"/>
      <c r="J69" s="70"/>
    </row>
    <row r="70" spans="4:10" x14ac:dyDescent="0.2">
      <c r="G70" s="27"/>
      <c r="J70" s="70"/>
    </row>
    <row r="71" spans="4:10" x14ac:dyDescent="0.2">
      <c r="G71" s="27"/>
      <c r="J71" s="70"/>
    </row>
    <row r="72" spans="4:10" x14ac:dyDescent="0.2">
      <c r="G72" s="27"/>
      <c r="J72" s="70"/>
    </row>
    <row r="73" spans="4:10" x14ac:dyDescent="0.2">
      <c r="G73" s="27"/>
      <c r="J73" s="70"/>
    </row>
  </sheetData>
  <mergeCells count="4">
    <mergeCell ref="C6:D6"/>
    <mergeCell ref="F6:G6"/>
    <mergeCell ref="I6:J6"/>
    <mergeCell ref="C2:J2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F0320-0368-4C37-82E9-E2CE93B67854}">
  <sheetPr>
    <tabColor rgb="FFC00000"/>
  </sheetPr>
  <dimension ref="D1:J1029"/>
  <sheetViews>
    <sheetView topLeftCell="A880" workbookViewId="0">
      <selection activeCell="G34" sqref="G34"/>
    </sheetView>
  </sheetViews>
  <sheetFormatPr baseColWidth="10" defaultRowHeight="12" x14ac:dyDescent="0.2"/>
  <cols>
    <col min="2" max="2" width="21.1640625" bestFit="1" customWidth="1"/>
    <col min="4" max="4" width="27" customWidth="1"/>
    <col min="5" max="5" width="15.1640625" customWidth="1"/>
    <col min="8" max="8" width="21" style="14" customWidth="1"/>
    <col min="9" max="9" width="23.5" style="14" customWidth="1"/>
    <col min="10" max="10" width="14.5" style="14" customWidth="1"/>
  </cols>
  <sheetData>
    <row r="1" spans="4:10" ht="58.5" customHeight="1" x14ac:dyDescent="0.45">
      <c r="D1" s="22" t="s">
        <v>88</v>
      </c>
      <c r="E1" s="23"/>
      <c r="F1" s="23"/>
      <c r="G1" s="23"/>
      <c r="H1" s="24"/>
      <c r="I1" s="24"/>
      <c r="J1" s="24"/>
    </row>
    <row r="2" spans="4:10" x14ac:dyDescent="0.2">
      <c r="D2" s="6" t="s">
        <v>82</v>
      </c>
      <c r="E2" s="6" t="s">
        <v>84</v>
      </c>
      <c r="F2" s="6" t="s">
        <v>85</v>
      </c>
      <c r="G2" s="6" t="s">
        <v>64</v>
      </c>
      <c r="H2" s="17" t="s">
        <v>76</v>
      </c>
      <c r="I2" s="11" t="s">
        <v>77</v>
      </c>
      <c r="J2" s="12" t="s">
        <v>87</v>
      </c>
    </row>
    <row r="3" spans="4:10" x14ac:dyDescent="0.2">
      <c r="D3" s="1" t="s">
        <v>1</v>
      </c>
      <c r="E3" s="8" t="s">
        <v>0</v>
      </c>
      <c r="F3" s="8" t="s">
        <v>1</v>
      </c>
      <c r="G3" s="8">
        <v>1995</v>
      </c>
      <c r="H3" s="19">
        <v>110</v>
      </c>
      <c r="I3" s="15">
        <v>8663</v>
      </c>
      <c r="J3" s="14">
        <v>78.75454545454545</v>
      </c>
    </row>
    <row r="4" spans="4:10" x14ac:dyDescent="0.2">
      <c r="D4" s="1" t="s">
        <v>1</v>
      </c>
      <c r="E4" s="7" t="s">
        <v>0</v>
      </c>
      <c r="F4" s="7" t="s">
        <v>1</v>
      </c>
      <c r="G4" s="7">
        <v>1996</v>
      </c>
      <c r="H4" s="18">
        <v>108</v>
      </c>
      <c r="I4" s="13">
        <v>8402</v>
      </c>
      <c r="J4" s="14">
        <v>77.796296296296291</v>
      </c>
    </row>
    <row r="5" spans="4:10" x14ac:dyDescent="0.2">
      <c r="D5" s="1" t="s">
        <v>1</v>
      </c>
      <c r="E5" s="8" t="s">
        <v>0</v>
      </c>
      <c r="F5" s="8" t="s">
        <v>1</v>
      </c>
      <c r="G5" s="8">
        <v>1997</v>
      </c>
      <c r="H5" s="19">
        <v>107</v>
      </c>
      <c r="I5" s="15">
        <v>8327.3640000000014</v>
      </c>
      <c r="J5" s="14">
        <v>77.825831775700948</v>
      </c>
    </row>
    <row r="6" spans="4:10" x14ac:dyDescent="0.2">
      <c r="D6" s="1" t="s">
        <v>1</v>
      </c>
      <c r="E6" s="7" t="s">
        <v>0</v>
      </c>
      <c r="F6" s="7" t="s">
        <v>1</v>
      </c>
      <c r="G6" s="7">
        <v>1998</v>
      </c>
      <c r="H6" s="18">
        <v>103</v>
      </c>
      <c r="I6" s="13">
        <v>8071.4409999999998</v>
      </c>
      <c r="J6" s="14">
        <v>78.363504854368927</v>
      </c>
    </row>
    <row r="7" spans="4:10" x14ac:dyDescent="0.2">
      <c r="D7" s="1" t="s">
        <v>1</v>
      </c>
      <c r="E7" s="8" t="s">
        <v>0</v>
      </c>
      <c r="F7" s="8" t="s">
        <v>1</v>
      </c>
      <c r="G7" s="8">
        <v>1999</v>
      </c>
      <c r="H7" s="19">
        <v>101</v>
      </c>
      <c r="I7" s="15">
        <v>8003.652</v>
      </c>
      <c r="J7" s="14">
        <v>79.244079207920791</v>
      </c>
    </row>
    <row r="8" spans="4:10" x14ac:dyDescent="0.2">
      <c r="D8" s="1" t="s">
        <v>1</v>
      </c>
      <c r="E8" s="7" t="s">
        <v>0</v>
      </c>
      <c r="F8" s="7" t="s">
        <v>1</v>
      </c>
      <c r="G8" s="7">
        <v>2000</v>
      </c>
      <c r="H8" s="18">
        <v>96</v>
      </c>
      <c r="I8" s="13">
        <v>7485.0139999999992</v>
      </c>
      <c r="J8" s="14">
        <v>77.96889583333332</v>
      </c>
    </row>
    <row r="9" spans="4:10" x14ac:dyDescent="0.2">
      <c r="D9" s="1" t="s">
        <v>1</v>
      </c>
      <c r="E9" s="8" t="s">
        <v>0</v>
      </c>
      <c r="F9" s="8" t="s">
        <v>1</v>
      </c>
      <c r="G9" s="8">
        <v>2001</v>
      </c>
      <c r="H9" s="19">
        <v>86</v>
      </c>
      <c r="I9" s="15">
        <v>6965.2870000000003</v>
      </c>
      <c r="J9" s="14">
        <v>80.991709302325589</v>
      </c>
    </row>
    <row r="10" spans="4:10" x14ac:dyDescent="0.2">
      <c r="D10" s="1" t="s">
        <v>1</v>
      </c>
      <c r="E10" s="7" t="s">
        <v>0</v>
      </c>
      <c r="F10" s="7" t="s">
        <v>1</v>
      </c>
      <c r="G10" s="7">
        <v>2002</v>
      </c>
      <c r="H10" s="18">
        <v>77</v>
      </c>
      <c r="I10" s="13">
        <v>6590.7820000000002</v>
      </c>
      <c r="J10" s="14">
        <v>85.594571428571427</v>
      </c>
    </row>
    <row r="11" spans="4:10" x14ac:dyDescent="0.2">
      <c r="D11" s="1" t="s">
        <v>1</v>
      </c>
      <c r="E11" s="8" t="s">
        <v>0</v>
      </c>
      <c r="F11" s="8" t="s">
        <v>1</v>
      </c>
      <c r="G11" s="8">
        <v>2003</v>
      </c>
      <c r="H11" s="19">
        <v>72</v>
      </c>
      <c r="I11" s="15">
        <v>6361.7939999999999</v>
      </c>
      <c r="J11" s="14">
        <v>88.358249999999998</v>
      </c>
    </row>
    <row r="12" spans="4:10" x14ac:dyDescent="0.2">
      <c r="D12" s="1" t="s">
        <v>1</v>
      </c>
      <c r="E12" s="7" t="s">
        <v>0</v>
      </c>
      <c r="F12" s="7" t="s">
        <v>1</v>
      </c>
      <c r="G12" s="7">
        <v>2004</v>
      </c>
      <c r="H12" s="18">
        <v>67</v>
      </c>
      <c r="I12" s="13">
        <v>6308</v>
      </c>
      <c r="J12" s="14">
        <v>94.149253731343279</v>
      </c>
    </row>
    <row r="13" spans="4:10" x14ac:dyDescent="0.2">
      <c r="D13" s="1" t="s">
        <v>1</v>
      </c>
      <c r="E13" s="8" t="s">
        <v>0</v>
      </c>
      <c r="F13" s="8" t="s">
        <v>1</v>
      </c>
      <c r="G13" s="8">
        <v>2005</v>
      </c>
      <c r="H13" s="19">
        <v>64</v>
      </c>
      <c r="I13" s="15">
        <v>6105</v>
      </c>
      <c r="J13" s="14">
        <v>95.390625</v>
      </c>
    </row>
    <row r="14" spans="4:10" x14ac:dyDescent="0.2">
      <c r="D14" s="1" t="s">
        <v>1</v>
      </c>
      <c r="E14" s="7" t="s">
        <v>0</v>
      </c>
      <c r="F14" s="7" t="s">
        <v>1</v>
      </c>
      <c r="G14" s="7">
        <v>2006</v>
      </c>
      <c r="H14" s="18">
        <v>54</v>
      </c>
      <c r="I14" s="13">
        <v>5640</v>
      </c>
      <c r="J14" s="14">
        <v>104.44444444444444</v>
      </c>
    </row>
    <row r="15" spans="4:10" x14ac:dyDescent="0.2">
      <c r="D15" s="1" t="s">
        <v>1</v>
      </c>
      <c r="E15" s="8" t="s">
        <v>0</v>
      </c>
      <c r="F15" s="8" t="s">
        <v>1</v>
      </c>
      <c r="G15" s="8">
        <v>2007</v>
      </c>
      <c r="H15" s="19">
        <v>50</v>
      </c>
      <c r="I15" s="15">
        <v>5796</v>
      </c>
      <c r="J15" s="14">
        <v>115.92</v>
      </c>
    </row>
    <row r="16" spans="4:10" x14ac:dyDescent="0.2">
      <c r="D16" s="1" t="s">
        <v>1</v>
      </c>
      <c r="E16" s="7" t="s">
        <v>0</v>
      </c>
      <c r="F16" s="7" t="s">
        <v>1</v>
      </c>
      <c r="G16" s="7">
        <v>2008</v>
      </c>
      <c r="H16" s="18">
        <v>45</v>
      </c>
      <c r="I16" s="13">
        <v>5515</v>
      </c>
      <c r="J16" s="14">
        <v>122.55555555555556</v>
      </c>
    </row>
    <row r="17" spans="4:10" x14ac:dyDescent="0.2">
      <c r="D17" s="1" t="s">
        <v>1</v>
      </c>
      <c r="E17" s="8" t="s">
        <v>0</v>
      </c>
      <c r="F17" s="8" t="s">
        <v>1</v>
      </c>
      <c r="G17" s="8">
        <v>2009</v>
      </c>
      <c r="H17" s="19">
        <v>42</v>
      </c>
      <c r="I17" s="15">
        <v>5445</v>
      </c>
      <c r="J17" s="14">
        <v>129.64285714285714</v>
      </c>
    </row>
    <row r="18" spans="4:10" x14ac:dyDescent="0.2">
      <c r="D18" s="1" t="s">
        <v>1</v>
      </c>
      <c r="E18" s="7" t="s">
        <v>0</v>
      </c>
      <c r="F18" s="7" t="s">
        <v>1</v>
      </c>
      <c r="G18" s="7">
        <v>2010</v>
      </c>
      <c r="H18" s="18">
        <v>40</v>
      </c>
      <c r="I18" s="13">
        <v>5626.6409999999996</v>
      </c>
      <c r="J18" s="14">
        <v>140.66602499999999</v>
      </c>
    </row>
    <row r="19" spans="4:10" x14ac:dyDescent="0.2">
      <c r="D19" s="1" t="s">
        <v>1</v>
      </c>
      <c r="E19" s="8" t="s">
        <v>0</v>
      </c>
      <c r="F19" s="8" t="s">
        <v>1</v>
      </c>
      <c r="G19" s="8">
        <v>2011</v>
      </c>
      <c r="H19" s="19">
        <v>41</v>
      </c>
      <c r="I19" s="15">
        <v>5602.0849999999991</v>
      </c>
      <c r="J19" s="14">
        <v>136.63621951219511</v>
      </c>
    </row>
    <row r="20" spans="4:10" x14ac:dyDescent="0.2">
      <c r="D20" s="1" t="s">
        <v>1</v>
      </c>
      <c r="E20" s="7" t="s">
        <v>0</v>
      </c>
      <c r="F20" s="7" t="s">
        <v>1</v>
      </c>
      <c r="G20" s="7">
        <v>2012</v>
      </c>
      <c r="H20" s="18">
        <v>40</v>
      </c>
      <c r="I20" s="13">
        <v>5616.8870000000006</v>
      </c>
      <c r="J20" s="14">
        <v>140.42217500000001</v>
      </c>
    </row>
    <row r="21" spans="4:10" x14ac:dyDescent="0.2">
      <c r="D21" s="1" t="s">
        <v>1</v>
      </c>
      <c r="E21" s="8" t="s">
        <v>0</v>
      </c>
      <c r="F21" s="8" t="s">
        <v>1</v>
      </c>
      <c r="G21" s="8">
        <v>2013</v>
      </c>
      <c r="H21" s="19">
        <v>38</v>
      </c>
      <c r="I21" s="15">
        <v>5747.9369999999999</v>
      </c>
      <c r="J21" s="14">
        <v>151.26149999999998</v>
      </c>
    </row>
    <row r="22" spans="4:10" x14ac:dyDescent="0.2">
      <c r="D22" s="1" t="s">
        <v>1</v>
      </c>
      <c r="E22" s="7" t="s">
        <v>0</v>
      </c>
      <c r="F22" s="7" t="s">
        <v>1</v>
      </c>
      <c r="G22" s="7">
        <v>2014</v>
      </c>
      <c r="H22" s="18">
        <v>36</v>
      </c>
      <c r="I22" s="13">
        <v>5497.5049999999992</v>
      </c>
      <c r="J22" s="14">
        <v>152.70847222222221</v>
      </c>
    </row>
    <row r="23" spans="4:10" x14ac:dyDescent="0.2">
      <c r="D23" s="1" t="s">
        <v>1</v>
      </c>
      <c r="E23" s="8" t="s">
        <v>0</v>
      </c>
      <c r="F23" s="8" t="s">
        <v>1</v>
      </c>
      <c r="G23" s="8">
        <v>2015</v>
      </c>
      <c r="H23" s="19">
        <v>33</v>
      </c>
      <c r="I23" s="15">
        <v>5531.37</v>
      </c>
      <c r="J23" s="14">
        <v>167.61727272727273</v>
      </c>
    </row>
    <row r="24" spans="4:10" x14ac:dyDescent="0.2">
      <c r="D24" s="1" t="s">
        <v>1</v>
      </c>
      <c r="E24" s="7" t="s">
        <v>0</v>
      </c>
      <c r="F24" s="7" t="s">
        <v>1</v>
      </c>
      <c r="G24" s="7">
        <v>2016</v>
      </c>
      <c r="H24" s="18">
        <v>32</v>
      </c>
      <c r="I24" s="13">
        <v>5503.1949999999997</v>
      </c>
      <c r="J24" s="14">
        <v>171.97484374999999</v>
      </c>
    </row>
    <row r="25" spans="4:10" x14ac:dyDescent="0.2">
      <c r="D25" s="1" t="s">
        <v>1</v>
      </c>
      <c r="E25" s="8" t="s">
        <v>0</v>
      </c>
      <c r="F25" s="8" t="s">
        <v>1</v>
      </c>
      <c r="G25" s="8">
        <v>2017</v>
      </c>
      <c r="H25" s="19">
        <v>34</v>
      </c>
      <c r="I25" s="15">
        <v>4924.7280000000001</v>
      </c>
      <c r="J25" s="14">
        <v>144.8449411764706</v>
      </c>
    </row>
    <row r="26" spans="4:10" x14ac:dyDescent="0.2">
      <c r="D26" s="1" t="s">
        <v>1</v>
      </c>
      <c r="E26" s="7" t="s">
        <v>0</v>
      </c>
      <c r="F26" s="7" t="s">
        <v>1</v>
      </c>
      <c r="G26" s="7">
        <v>2018</v>
      </c>
      <c r="H26" s="18">
        <v>29</v>
      </c>
      <c r="I26" s="13">
        <v>4605.3389999999999</v>
      </c>
      <c r="J26" s="14">
        <v>158.80479310344828</v>
      </c>
    </row>
    <row r="27" spans="4:10" x14ac:dyDescent="0.2">
      <c r="D27" s="1" t="s">
        <v>1</v>
      </c>
      <c r="E27" s="8" t="s">
        <v>0</v>
      </c>
      <c r="F27" s="8" t="s">
        <v>1</v>
      </c>
      <c r="G27" s="8">
        <v>2019</v>
      </c>
      <c r="H27" s="19">
        <v>29</v>
      </c>
      <c r="I27" s="15">
        <v>4333.0590000000002</v>
      </c>
      <c r="J27" s="14">
        <v>149.41582758620692</v>
      </c>
    </row>
    <row r="28" spans="4:10" x14ac:dyDescent="0.2">
      <c r="D28" s="1" t="s">
        <v>1</v>
      </c>
      <c r="E28" s="7" t="s">
        <v>0</v>
      </c>
      <c r="F28" s="7" t="s">
        <v>1</v>
      </c>
      <c r="G28" s="7">
        <v>2020</v>
      </c>
      <c r="H28" s="18">
        <v>25</v>
      </c>
      <c r="I28" s="13">
        <v>4166.2809999999999</v>
      </c>
      <c r="J28" s="14">
        <v>166.65124</v>
      </c>
    </row>
    <row r="29" spans="4:10" x14ac:dyDescent="0.2">
      <c r="D29" s="1" t="s">
        <v>1</v>
      </c>
      <c r="E29" s="8" t="s">
        <v>0</v>
      </c>
      <c r="F29" s="8" t="s">
        <v>1</v>
      </c>
      <c r="G29" s="8">
        <v>2021</v>
      </c>
      <c r="H29" s="19">
        <v>24</v>
      </c>
      <c r="I29" s="15">
        <v>4105.4089999999997</v>
      </c>
      <c r="J29" s="14">
        <v>171.05870833333333</v>
      </c>
    </row>
    <row r="30" spans="4:10" x14ac:dyDescent="0.2">
      <c r="D30" s="46" t="s">
        <v>101</v>
      </c>
      <c r="E30" s="44" t="s">
        <v>69</v>
      </c>
      <c r="F30" s="7" t="s">
        <v>30</v>
      </c>
      <c r="G30" s="7">
        <v>1995</v>
      </c>
      <c r="H30" s="18">
        <v>427</v>
      </c>
      <c r="I30" s="13">
        <v>35299</v>
      </c>
      <c r="J30" s="14">
        <v>82.667447306791573</v>
      </c>
    </row>
    <row r="31" spans="4:10" x14ac:dyDescent="0.2">
      <c r="D31" s="46" t="s">
        <v>101</v>
      </c>
      <c r="E31" s="8" t="s">
        <v>69</v>
      </c>
      <c r="F31" s="8" t="s">
        <v>30</v>
      </c>
      <c r="G31" s="8">
        <v>1996</v>
      </c>
      <c r="H31" s="19">
        <v>425</v>
      </c>
      <c r="I31" s="15">
        <v>34875</v>
      </c>
      <c r="J31" s="14">
        <v>82.058823529411768</v>
      </c>
    </row>
    <row r="32" spans="4:10" x14ac:dyDescent="0.2">
      <c r="D32" s="46" t="s">
        <v>101</v>
      </c>
      <c r="E32" s="7" t="s">
        <v>69</v>
      </c>
      <c r="F32" s="7" t="s">
        <v>30</v>
      </c>
      <c r="G32" s="7">
        <v>1997</v>
      </c>
      <c r="H32" s="18">
        <v>423</v>
      </c>
      <c r="I32" s="13">
        <v>35175.239000000001</v>
      </c>
      <c r="J32" s="14">
        <v>83.156593380614666</v>
      </c>
    </row>
    <row r="33" spans="4:10" x14ac:dyDescent="0.2">
      <c r="D33" s="46" t="s">
        <v>101</v>
      </c>
      <c r="E33" s="8" t="s">
        <v>69</v>
      </c>
      <c r="F33" s="8" t="s">
        <v>30</v>
      </c>
      <c r="G33" s="8">
        <v>1998</v>
      </c>
      <c r="H33" s="19">
        <v>417</v>
      </c>
      <c r="I33" s="15">
        <v>35496.803</v>
      </c>
      <c r="J33" s="14">
        <v>85.124227817745805</v>
      </c>
    </row>
    <row r="34" spans="4:10" x14ac:dyDescent="0.2">
      <c r="D34" s="46" t="s">
        <v>101</v>
      </c>
      <c r="E34" s="7" t="s">
        <v>69</v>
      </c>
      <c r="F34" s="7" t="s">
        <v>30</v>
      </c>
      <c r="G34" s="7">
        <v>1999</v>
      </c>
      <c r="H34" s="18">
        <v>402</v>
      </c>
      <c r="I34" s="13">
        <v>34630.764000000003</v>
      </c>
      <c r="J34" s="14">
        <v>86.146179104477625</v>
      </c>
    </row>
    <row r="35" spans="4:10" x14ac:dyDescent="0.2">
      <c r="D35" s="46" t="s">
        <v>101</v>
      </c>
      <c r="E35" s="8" t="s">
        <v>69</v>
      </c>
      <c r="F35" s="8" t="s">
        <v>30</v>
      </c>
      <c r="G35" s="8">
        <v>2000</v>
      </c>
      <c r="H35" s="19">
        <v>386</v>
      </c>
      <c r="I35" s="15">
        <v>32987.921999999999</v>
      </c>
      <c r="J35" s="14">
        <v>85.4609378238342</v>
      </c>
    </row>
    <row r="36" spans="4:10" x14ac:dyDescent="0.2">
      <c r="D36" s="46" t="s">
        <v>101</v>
      </c>
      <c r="E36" s="7" t="s">
        <v>69</v>
      </c>
      <c r="F36" s="7" t="s">
        <v>30</v>
      </c>
      <c r="G36" s="7">
        <v>2001</v>
      </c>
      <c r="H36" s="18">
        <v>358</v>
      </c>
      <c r="I36" s="13">
        <v>32009.182000000001</v>
      </c>
      <c r="J36" s="14">
        <v>89.411122905027938</v>
      </c>
    </row>
    <row r="37" spans="4:10" x14ac:dyDescent="0.2">
      <c r="D37" s="46" t="s">
        <v>101</v>
      </c>
      <c r="E37" s="8" t="s">
        <v>69</v>
      </c>
      <c r="F37" s="8" t="s">
        <v>30</v>
      </c>
      <c r="G37" s="8">
        <v>2002</v>
      </c>
      <c r="H37" s="19">
        <v>334</v>
      </c>
      <c r="I37" s="15">
        <v>32716.830999999998</v>
      </c>
      <c r="J37" s="14">
        <v>97.954583832335331</v>
      </c>
    </row>
    <row r="38" spans="4:10" x14ac:dyDescent="0.2">
      <c r="D38" s="46" t="s">
        <v>101</v>
      </c>
      <c r="E38" s="7" t="s">
        <v>69</v>
      </c>
      <c r="F38" s="7" t="s">
        <v>30</v>
      </c>
      <c r="G38" s="7">
        <v>2003</v>
      </c>
      <c r="H38" s="18">
        <v>311</v>
      </c>
      <c r="I38" s="13">
        <v>33417.557000000001</v>
      </c>
      <c r="J38" s="14">
        <v>107.45195176848875</v>
      </c>
    </row>
    <row r="39" spans="4:10" x14ac:dyDescent="0.2">
      <c r="D39" s="46" t="s">
        <v>101</v>
      </c>
      <c r="E39" s="8" t="s">
        <v>69</v>
      </c>
      <c r="F39" s="8" t="s">
        <v>30</v>
      </c>
      <c r="G39" s="8">
        <v>2004</v>
      </c>
      <c r="H39" s="19">
        <v>306</v>
      </c>
      <c r="I39" s="15">
        <v>33989</v>
      </c>
      <c r="J39" s="14">
        <v>111.07516339869281</v>
      </c>
    </row>
    <row r="40" spans="4:10" x14ac:dyDescent="0.2">
      <c r="D40" s="46" t="s">
        <v>101</v>
      </c>
      <c r="E40" s="7" t="s">
        <v>69</v>
      </c>
      <c r="F40" s="7" t="s">
        <v>30</v>
      </c>
      <c r="G40" s="7">
        <v>2005</v>
      </c>
      <c r="H40" s="18">
        <v>292</v>
      </c>
      <c r="I40" s="13">
        <v>33991</v>
      </c>
      <c r="J40" s="14">
        <v>116.40753424657534</v>
      </c>
    </row>
    <row r="41" spans="4:10" x14ac:dyDescent="0.2">
      <c r="D41" s="46" t="s">
        <v>101</v>
      </c>
      <c r="E41" s="8" t="s">
        <v>69</v>
      </c>
      <c r="F41" s="8" t="s">
        <v>30</v>
      </c>
      <c r="G41" s="8">
        <v>2006</v>
      </c>
      <c r="H41" s="19">
        <v>273</v>
      </c>
      <c r="I41" s="15">
        <v>33669</v>
      </c>
      <c r="J41" s="14">
        <v>123.32967032967034</v>
      </c>
    </row>
    <row r="42" spans="4:10" x14ac:dyDescent="0.2">
      <c r="D42" s="46" t="s">
        <v>101</v>
      </c>
      <c r="E42" s="7" t="s">
        <v>69</v>
      </c>
      <c r="F42" s="7" t="s">
        <v>30</v>
      </c>
      <c r="G42" s="7">
        <v>2007</v>
      </c>
      <c r="H42" s="18">
        <v>244</v>
      </c>
      <c r="I42" s="13">
        <v>35500</v>
      </c>
      <c r="J42" s="14">
        <v>145.49180327868854</v>
      </c>
    </row>
    <row r="43" spans="4:10" x14ac:dyDescent="0.2">
      <c r="D43" s="46" t="s">
        <v>101</v>
      </c>
      <c r="E43" s="8" t="s">
        <v>69</v>
      </c>
      <c r="F43" s="8" t="s">
        <v>30</v>
      </c>
      <c r="G43" s="8">
        <v>2008</v>
      </c>
      <c r="H43" s="19">
        <v>229</v>
      </c>
      <c r="I43" s="15">
        <v>34105</v>
      </c>
      <c r="J43" s="14">
        <v>148.93013100436681</v>
      </c>
    </row>
    <row r="44" spans="4:10" x14ac:dyDescent="0.2">
      <c r="D44" s="46" t="s">
        <v>101</v>
      </c>
      <c r="E44" s="7" t="s">
        <v>69</v>
      </c>
      <c r="F44" s="7" t="s">
        <v>30</v>
      </c>
      <c r="G44" s="7">
        <v>2009</v>
      </c>
      <c r="H44" s="18">
        <v>208</v>
      </c>
      <c r="I44" s="13">
        <v>33773</v>
      </c>
      <c r="J44" s="14">
        <v>162.37019230769232</v>
      </c>
    </row>
    <row r="45" spans="4:10" x14ac:dyDescent="0.2">
      <c r="D45" s="46" t="s">
        <v>101</v>
      </c>
      <c r="E45" s="8" t="s">
        <v>69</v>
      </c>
      <c r="F45" s="8" t="s">
        <v>30</v>
      </c>
      <c r="G45" s="8">
        <v>2010</v>
      </c>
      <c r="H45" s="19">
        <v>198</v>
      </c>
      <c r="I45" s="15">
        <v>34143.03</v>
      </c>
      <c r="J45" s="14">
        <v>172.43954545454545</v>
      </c>
    </row>
    <row r="46" spans="4:10" x14ac:dyDescent="0.2">
      <c r="D46" s="46" t="s">
        <v>101</v>
      </c>
      <c r="E46" s="7" t="s">
        <v>69</v>
      </c>
      <c r="F46" s="7" t="s">
        <v>30</v>
      </c>
      <c r="G46" s="7">
        <v>2011</v>
      </c>
      <c r="H46" s="18">
        <v>199</v>
      </c>
      <c r="I46" s="13">
        <v>33526.135999999999</v>
      </c>
      <c r="J46" s="14">
        <v>168.47304522613064</v>
      </c>
    </row>
    <row r="47" spans="4:10" x14ac:dyDescent="0.2">
      <c r="D47" s="46" t="s">
        <v>101</v>
      </c>
      <c r="E47" s="8" t="s">
        <v>69</v>
      </c>
      <c r="F47" s="8" t="s">
        <v>30</v>
      </c>
      <c r="G47" s="8">
        <v>2012</v>
      </c>
      <c r="H47" s="19">
        <v>187</v>
      </c>
      <c r="I47" s="15">
        <v>34750.088000000003</v>
      </c>
      <c r="J47" s="14">
        <v>185.8293475935829</v>
      </c>
    </row>
    <row r="48" spans="4:10" x14ac:dyDescent="0.2">
      <c r="D48" s="46" t="s">
        <v>101</v>
      </c>
      <c r="E48" s="7" t="s">
        <v>69</v>
      </c>
      <c r="F48" s="7" t="s">
        <v>30</v>
      </c>
      <c r="G48" s="7">
        <v>2013</v>
      </c>
      <c r="H48" s="18">
        <v>180</v>
      </c>
      <c r="I48" s="13">
        <v>34016.409</v>
      </c>
      <c r="J48" s="14">
        <v>188.98005000000001</v>
      </c>
    </row>
    <row r="49" spans="4:10" x14ac:dyDescent="0.2">
      <c r="D49" s="46" t="s">
        <v>101</v>
      </c>
      <c r="E49" s="8" t="s">
        <v>69</v>
      </c>
      <c r="F49" s="8" t="s">
        <v>30</v>
      </c>
      <c r="G49" s="8">
        <v>2014</v>
      </c>
      <c r="H49" s="19">
        <v>170</v>
      </c>
      <c r="I49" s="15">
        <v>32745.102000000003</v>
      </c>
      <c r="J49" s="14">
        <v>192.61824705882356</v>
      </c>
    </row>
    <row r="50" spans="4:10" x14ac:dyDescent="0.2">
      <c r="D50" s="46" t="s">
        <v>101</v>
      </c>
      <c r="E50" s="7" t="s">
        <v>69</v>
      </c>
      <c r="F50" s="7" t="s">
        <v>30</v>
      </c>
      <c r="G50" s="7">
        <v>2015</v>
      </c>
      <c r="H50" s="18">
        <v>151</v>
      </c>
      <c r="I50" s="13">
        <v>32846.731</v>
      </c>
      <c r="J50" s="14">
        <v>217.52801986754966</v>
      </c>
    </row>
    <row r="51" spans="4:10" x14ac:dyDescent="0.2">
      <c r="D51" s="46" t="s">
        <v>101</v>
      </c>
      <c r="E51" s="8" t="s">
        <v>69</v>
      </c>
      <c r="F51" s="8" t="s">
        <v>30</v>
      </c>
      <c r="G51" s="8">
        <v>2016</v>
      </c>
      <c r="H51" s="19">
        <v>146</v>
      </c>
      <c r="I51" s="15">
        <v>32842.423000000003</v>
      </c>
      <c r="J51" s="14">
        <v>224.94810273972604</v>
      </c>
    </row>
    <row r="52" spans="4:10" x14ac:dyDescent="0.2">
      <c r="D52" s="46" t="s">
        <v>101</v>
      </c>
      <c r="E52" s="7" t="s">
        <v>69</v>
      </c>
      <c r="F52" s="7" t="s">
        <v>30</v>
      </c>
      <c r="G52" s="7">
        <v>2017</v>
      </c>
      <c r="H52" s="18">
        <v>141</v>
      </c>
      <c r="I52" s="13">
        <v>31470.800999999999</v>
      </c>
      <c r="J52" s="14">
        <v>223.19717021276594</v>
      </c>
    </row>
    <row r="53" spans="4:10" x14ac:dyDescent="0.2">
      <c r="D53" s="46" t="s">
        <v>101</v>
      </c>
      <c r="E53" s="8" t="s">
        <v>69</v>
      </c>
      <c r="F53" s="8" t="s">
        <v>30</v>
      </c>
      <c r="G53" s="8">
        <v>2018</v>
      </c>
      <c r="H53" s="19">
        <v>140</v>
      </c>
      <c r="I53" s="15">
        <v>32453.233</v>
      </c>
      <c r="J53" s="14">
        <v>231.80880714285715</v>
      </c>
    </row>
    <row r="54" spans="4:10" x14ac:dyDescent="0.2">
      <c r="D54" s="46" t="s">
        <v>101</v>
      </c>
      <c r="E54" s="7" t="s">
        <v>69</v>
      </c>
      <c r="F54" s="7" t="s">
        <v>30</v>
      </c>
      <c r="G54" s="7">
        <v>2019</v>
      </c>
      <c r="H54" s="18">
        <v>133</v>
      </c>
      <c r="I54" s="13">
        <v>31466.701000000001</v>
      </c>
      <c r="J54" s="14">
        <v>236.59173684210526</v>
      </c>
    </row>
    <row r="55" spans="4:10" x14ac:dyDescent="0.2">
      <c r="D55" s="46" t="s">
        <v>101</v>
      </c>
      <c r="E55" s="8" t="s">
        <v>69</v>
      </c>
      <c r="F55" s="8" t="s">
        <v>30</v>
      </c>
      <c r="G55" s="8">
        <v>2020</v>
      </c>
      <c r="H55" s="19">
        <v>126</v>
      </c>
      <c r="I55" s="15">
        <v>30350.847000000002</v>
      </c>
      <c r="J55" s="14">
        <v>240.87973809523811</v>
      </c>
    </row>
    <row r="56" spans="4:10" x14ac:dyDescent="0.2">
      <c r="D56" s="46" t="s">
        <v>101</v>
      </c>
      <c r="E56" s="7" t="s">
        <v>69</v>
      </c>
      <c r="F56" s="7" t="s">
        <v>30</v>
      </c>
      <c r="G56" s="7">
        <v>2021</v>
      </c>
      <c r="H56" s="18">
        <v>117</v>
      </c>
      <c r="I56" s="13">
        <v>31255.558000000001</v>
      </c>
      <c r="J56" s="14">
        <v>267.14152136752136</v>
      </c>
    </row>
    <row r="57" spans="4:10" x14ac:dyDescent="0.2">
      <c r="D57" s="47" t="s">
        <v>102</v>
      </c>
      <c r="E57" s="45" t="s">
        <v>70</v>
      </c>
      <c r="F57" s="8" t="s">
        <v>31</v>
      </c>
      <c r="G57" s="8">
        <v>1995</v>
      </c>
      <c r="H57" s="19">
        <v>230</v>
      </c>
      <c r="I57" s="15">
        <v>18355</v>
      </c>
      <c r="J57" s="14">
        <v>79.804347826086953</v>
      </c>
    </row>
    <row r="58" spans="4:10" x14ac:dyDescent="0.2">
      <c r="D58" s="47" t="s">
        <v>102</v>
      </c>
      <c r="E58" s="7" t="s">
        <v>70</v>
      </c>
      <c r="F58" s="7" t="s">
        <v>31</v>
      </c>
      <c r="G58" s="7">
        <v>1996</v>
      </c>
      <c r="H58" s="18">
        <v>228</v>
      </c>
      <c r="I58" s="13">
        <v>18158</v>
      </c>
      <c r="J58" s="14">
        <v>79.640350877192986</v>
      </c>
    </row>
    <row r="59" spans="4:10" x14ac:dyDescent="0.2">
      <c r="D59" s="47" t="s">
        <v>102</v>
      </c>
      <c r="E59" s="8" t="s">
        <v>70</v>
      </c>
      <c r="F59" s="8" t="s">
        <v>31</v>
      </c>
      <c r="G59" s="8">
        <v>1997</v>
      </c>
      <c r="H59" s="19">
        <v>227</v>
      </c>
      <c r="I59" s="15">
        <v>18435.436999999998</v>
      </c>
      <c r="J59" s="14">
        <v>81.213378854625546</v>
      </c>
    </row>
    <row r="60" spans="4:10" x14ac:dyDescent="0.2">
      <c r="D60" s="47" t="s">
        <v>102</v>
      </c>
      <c r="E60" s="7" t="s">
        <v>70</v>
      </c>
      <c r="F60" s="7" t="s">
        <v>31</v>
      </c>
      <c r="G60" s="7">
        <v>1998</v>
      </c>
      <c r="H60" s="18">
        <v>222</v>
      </c>
      <c r="I60" s="13">
        <v>18229.064000000002</v>
      </c>
      <c r="J60" s="14">
        <v>82.112900900900911</v>
      </c>
    </row>
    <row r="61" spans="4:10" x14ac:dyDescent="0.2">
      <c r="D61" s="47" t="s">
        <v>102</v>
      </c>
      <c r="E61" s="8" t="s">
        <v>70</v>
      </c>
      <c r="F61" s="8" t="s">
        <v>31</v>
      </c>
      <c r="G61" s="8">
        <v>1999</v>
      </c>
      <c r="H61" s="19">
        <v>217</v>
      </c>
      <c r="I61" s="15">
        <v>17736.026000000002</v>
      </c>
      <c r="J61" s="14">
        <v>81.732838709677424</v>
      </c>
    </row>
    <row r="62" spans="4:10" x14ac:dyDescent="0.2">
      <c r="D62" s="47" t="s">
        <v>102</v>
      </c>
      <c r="E62" s="7" t="s">
        <v>70</v>
      </c>
      <c r="F62" s="7" t="s">
        <v>31</v>
      </c>
      <c r="G62" s="7">
        <v>2000</v>
      </c>
      <c r="H62" s="18">
        <v>212</v>
      </c>
      <c r="I62" s="13">
        <v>16676.021000000001</v>
      </c>
      <c r="J62" s="14">
        <v>78.660476415094337</v>
      </c>
    </row>
    <row r="63" spans="4:10" x14ac:dyDescent="0.2">
      <c r="D63" s="47" t="s">
        <v>102</v>
      </c>
      <c r="E63" s="8" t="s">
        <v>70</v>
      </c>
      <c r="F63" s="8" t="s">
        <v>31</v>
      </c>
      <c r="G63" s="8">
        <v>2001</v>
      </c>
      <c r="H63" s="19">
        <v>194</v>
      </c>
      <c r="I63" s="15">
        <v>16215.75</v>
      </c>
      <c r="J63" s="14">
        <v>83.586340206185568</v>
      </c>
    </row>
    <row r="64" spans="4:10" x14ac:dyDescent="0.2">
      <c r="D64" s="47" t="s">
        <v>102</v>
      </c>
      <c r="E64" s="7" t="s">
        <v>70</v>
      </c>
      <c r="F64" s="7" t="s">
        <v>31</v>
      </c>
      <c r="G64" s="7">
        <v>2002</v>
      </c>
      <c r="H64" s="18">
        <v>191</v>
      </c>
      <c r="I64" s="13">
        <v>16314.929</v>
      </c>
      <c r="J64" s="14">
        <v>85.418476439790581</v>
      </c>
    </row>
    <row r="65" spans="4:10" x14ac:dyDescent="0.2">
      <c r="D65" s="47" t="s">
        <v>102</v>
      </c>
      <c r="E65" s="8" t="s">
        <v>70</v>
      </c>
      <c r="F65" s="8" t="s">
        <v>31</v>
      </c>
      <c r="G65" s="8">
        <v>2003</v>
      </c>
      <c r="H65" s="19">
        <v>179</v>
      </c>
      <c r="I65" s="15">
        <v>16788.613000000001</v>
      </c>
      <c r="J65" s="14">
        <v>93.791134078212295</v>
      </c>
    </row>
    <row r="66" spans="4:10" x14ac:dyDescent="0.2">
      <c r="D66" s="47" t="s">
        <v>102</v>
      </c>
      <c r="E66" s="7" t="s">
        <v>70</v>
      </c>
      <c r="F66" s="7" t="s">
        <v>31</v>
      </c>
      <c r="G66" s="7">
        <v>2004</v>
      </c>
      <c r="H66" s="18">
        <v>168</v>
      </c>
      <c r="I66" s="13">
        <v>16606</v>
      </c>
      <c r="J66" s="14">
        <v>98.845238095238102</v>
      </c>
    </row>
    <row r="67" spans="4:10" x14ac:dyDescent="0.2">
      <c r="D67" s="47" t="s">
        <v>102</v>
      </c>
      <c r="E67" s="8" t="s">
        <v>70</v>
      </c>
      <c r="F67" s="8" t="s">
        <v>31</v>
      </c>
      <c r="G67" s="8">
        <v>2005</v>
      </c>
      <c r="H67" s="19">
        <v>161</v>
      </c>
      <c r="I67" s="15">
        <v>16560</v>
      </c>
      <c r="J67" s="14">
        <v>102.85714285714286</v>
      </c>
    </row>
    <row r="68" spans="4:10" x14ac:dyDescent="0.2">
      <c r="D68" s="47" t="s">
        <v>102</v>
      </c>
      <c r="E68" s="7" t="s">
        <v>70</v>
      </c>
      <c r="F68" s="7" t="s">
        <v>31</v>
      </c>
      <c r="G68" s="7">
        <v>2006</v>
      </c>
      <c r="H68" s="18">
        <v>149</v>
      </c>
      <c r="I68" s="13">
        <v>16501</v>
      </c>
      <c r="J68" s="14">
        <v>110.74496644295301</v>
      </c>
    </row>
    <row r="69" spans="4:10" x14ac:dyDescent="0.2">
      <c r="D69" s="47" t="s">
        <v>102</v>
      </c>
      <c r="E69" s="8" t="s">
        <v>70</v>
      </c>
      <c r="F69" s="8" t="s">
        <v>31</v>
      </c>
      <c r="G69" s="8">
        <v>2007</v>
      </c>
      <c r="H69" s="19">
        <v>130</v>
      </c>
      <c r="I69" s="15">
        <v>17421</v>
      </c>
      <c r="J69" s="14">
        <v>134.00769230769231</v>
      </c>
    </row>
    <row r="70" spans="4:10" x14ac:dyDescent="0.2">
      <c r="D70" s="47" t="s">
        <v>102</v>
      </c>
      <c r="E70" s="7" t="s">
        <v>70</v>
      </c>
      <c r="F70" s="7" t="s">
        <v>31</v>
      </c>
      <c r="G70" s="7">
        <v>2008</v>
      </c>
      <c r="H70" s="18">
        <v>127</v>
      </c>
      <c r="I70" s="13">
        <v>17236</v>
      </c>
      <c r="J70" s="14">
        <v>135.71653543307087</v>
      </c>
    </row>
    <row r="71" spans="4:10" x14ac:dyDescent="0.2">
      <c r="D71" s="47" t="s">
        <v>102</v>
      </c>
      <c r="E71" s="8" t="s">
        <v>70</v>
      </c>
      <c r="F71" s="8" t="s">
        <v>31</v>
      </c>
      <c r="G71" s="8">
        <v>2009</v>
      </c>
      <c r="H71" s="19">
        <v>116</v>
      </c>
      <c r="I71" s="15">
        <v>17654</v>
      </c>
      <c r="J71" s="14">
        <v>152.18965517241378</v>
      </c>
    </row>
    <row r="72" spans="4:10" x14ac:dyDescent="0.2">
      <c r="D72" s="47" t="s">
        <v>102</v>
      </c>
      <c r="E72" s="7" t="s">
        <v>70</v>
      </c>
      <c r="F72" s="7" t="s">
        <v>31</v>
      </c>
      <c r="G72" s="7">
        <v>2010</v>
      </c>
      <c r="H72" s="18">
        <v>113</v>
      </c>
      <c r="I72" s="13">
        <v>18059.806999999997</v>
      </c>
      <c r="J72" s="14">
        <v>159.82130088495572</v>
      </c>
    </row>
    <row r="73" spans="4:10" x14ac:dyDescent="0.2">
      <c r="D73" s="47" t="s">
        <v>102</v>
      </c>
      <c r="E73" s="8" t="s">
        <v>70</v>
      </c>
      <c r="F73" s="8" t="s">
        <v>31</v>
      </c>
      <c r="G73" s="8">
        <v>2011</v>
      </c>
      <c r="H73" s="19">
        <v>111</v>
      </c>
      <c r="I73" s="15">
        <v>17548.925000000003</v>
      </c>
      <c r="J73" s="14">
        <v>158.09842342342344</v>
      </c>
    </row>
    <row r="74" spans="4:10" x14ac:dyDescent="0.2">
      <c r="D74" s="47" t="s">
        <v>102</v>
      </c>
      <c r="E74" s="7" t="s">
        <v>70</v>
      </c>
      <c r="F74" s="7" t="s">
        <v>31</v>
      </c>
      <c r="G74" s="7">
        <v>2012</v>
      </c>
      <c r="H74" s="18">
        <v>105</v>
      </c>
      <c r="I74" s="13">
        <v>17933.217000000001</v>
      </c>
      <c r="J74" s="14">
        <v>170.79254285714285</v>
      </c>
    </row>
    <row r="75" spans="4:10" x14ac:dyDescent="0.2">
      <c r="D75" s="47" t="s">
        <v>102</v>
      </c>
      <c r="E75" s="8" t="s">
        <v>70</v>
      </c>
      <c r="F75" s="8" t="s">
        <v>31</v>
      </c>
      <c r="G75" s="8">
        <v>2013</v>
      </c>
      <c r="H75" s="19">
        <v>96</v>
      </c>
      <c r="I75" s="15">
        <v>17960.827000000001</v>
      </c>
      <c r="J75" s="14">
        <v>187.09194791666667</v>
      </c>
    </row>
    <row r="76" spans="4:10" x14ac:dyDescent="0.2">
      <c r="D76" s="47" t="s">
        <v>102</v>
      </c>
      <c r="E76" s="7" t="s">
        <v>70</v>
      </c>
      <c r="F76" s="7" t="s">
        <v>31</v>
      </c>
      <c r="G76" s="7">
        <v>2014</v>
      </c>
      <c r="H76" s="18">
        <v>101</v>
      </c>
      <c r="I76" s="13">
        <v>18280.037000000004</v>
      </c>
      <c r="J76" s="14">
        <v>180.99046534653471</v>
      </c>
    </row>
    <row r="77" spans="4:10" x14ac:dyDescent="0.2">
      <c r="D77" s="47" t="s">
        <v>102</v>
      </c>
      <c r="E77" s="8" t="s">
        <v>70</v>
      </c>
      <c r="F77" s="8" t="s">
        <v>31</v>
      </c>
      <c r="G77" s="8">
        <v>2015</v>
      </c>
      <c r="H77" s="19">
        <v>93</v>
      </c>
      <c r="I77" s="15">
        <v>19267.064000000002</v>
      </c>
      <c r="J77" s="14">
        <v>207.17273118279573</v>
      </c>
    </row>
    <row r="78" spans="4:10" x14ac:dyDescent="0.2">
      <c r="D78" s="47" t="s">
        <v>102</v>
      </c>
      <c r="E78" s="7" t="s">
        <v>70</v>
      </c>
      <c r="F78" s="7" t="s">
        <v>31</v>
      </c>
      <c r="G78" s="7">
        <v>2016</v>
      </c>
      <c r="H78" s="18">
        <v>89</v>
      </c>
      <c r="I78" s="13">
        <v>19113.955000000002</v>
      </c>
      <c r="J78" s="14">
        <v>214.76353932584271</v>
      </c>
    </row>
    <row r="79" spans="4:10" x14ac:dyDescent="0.2">
      <c r="D79" s="47" t="s">
        <v>102</v>
      </c>
      <c r="E79" s="8" t="s">
        <v>70</v>
      </c>
      <c r="F79" s="8" t="s">
        <v>31</v>
      </c>
      <c r="G79" s="8">
        <v>2017</v>
      </c>
      <c r="H79" s="19">
        <v>88</v>
      </c>
      <c r="I79" s="15">
        <v>18563.710999999999</v>
      </c>
      <c r="J79" s="14">
        <v>210.95126136363635</v>
      </c>
    </row>
    <row r="80" spans="4:10" x14ac:dyDescent="0.2">
      <c r="D80" s="47" t="s">
        <v>102</v>
      </c>
      <c r="E80" s="7" t="s">
        <v>70</v>
      </c>
      <c r="F80" s="7" t="s">
        <v>31</v>
      </c>
      <c r="G80" s="7">
        <v>2018</v>
      </c>
      <c r="H80" s="18">
        <v>84</v>
      </c>
      <c r="I80" s="13">
        <v>19103.689000000002</v>
      </c>
      <c r="J80" s="14">
        <v>227.42486904761907</v>
      </c>
    </row>
    <row r="81" spans="4:10" x14ac:dyDescent="0.2">
      <c r="D81" s="47" t="s">
        <v>102</v>
      </c>
      <c r="E81" s="8" t="s">
        <v>70</v>
      </c>
      <c r="F81" s="8" t="s">
        <v>31</v>
      </c>
      <c r="G81" s="8">
        <v>2019</v>
      </c>
      <c r="H81" s="19">
        <v>82</v>
      </c>
      <c r="I81" s="15">
        <v>19299.296000000002</v>
      </c>
      <c r="J81" s="14">
        <v>235.35726829268296</v>
      </c>
    </row>
    <row r="82" spans="4:10" x14ac:dyDescent="0.2">
      <c r="D82" s="47" t="s">
        <v>102</v>
      </c>
      <c r="E82" s="7" t="s">
        <v>70</v>
      </c>
      <c r="F82" s="7" t="s">
        <v>31</v>
      </c>
      <c r="G82" s="7">
        <v>2020</v>
      </c>
      <c r="H82" s="18">
        <v>74</v>
      </c>
      <c r="I82" s="13">
        <v>19500.185000000001</v>
      </c>
      <c r="J82" s="14">
        <v>263.51601351351354</v>
      </c>
    </row>
    <row r="83" spans="4:10" x14ac:dyDescent="0.2">
      <c r="D83" s="47" t="s">
        <v>102</v>
      </c>
      <c r="E83" s="8" t="s">
        <v>70</v>
      </c>
      <c r="F83" s="8" t="s">
        <v>31</v>
      </c>
      <c r="G83" s="8">
        <v>2021</v>
      </c>
      <c r="H83" s="19">
        <v>71</v>
      </c>
      <c r="I83" s="15">
        <v>19943.111000000001</v>
      </c>
      <c r="J83" s="14">
        <v>280.88888732394366</v>
      </c>
    </row>
    <row r="84" spans="4:10" x14ac:dyDescent="0.2">
      <c r="D84" s="48" t="s">
        <v>103</v>
      </c>
      <c r="E84" s="46" t="s">
        <v>4</v>
      </c>
      <c r="F84" s="7" t="s">
        <v>5</v>
      </c>
      <c r="G84" s="7">
        <v>1995</v>
      </c>
      <c r="H84" s="18">
        <v>20</v>
      </c>
      <c r="I84" s="13">
        <v>1110</v>
      </c>
      <c r="J84" s="14">
        <v>55.5</v>
      </c>
    </row>
    <row r="85" spans="4:10" x14ac:dyDescent="0.2">
      <c r="D85" s="48" t="s">
        <v>103</v>
      </c>
      <c r="E85" s="8" t="s">
        <v>4</v>
      </c>
      <c r="F85" s="8" t="s">
        <v>5</v>
      </c>
      <c r="G85" s="8">
        <v>1996</v>
      </c>
      <c r="H85" s="19">
        <v>20</v>
      </c>
      <c r="I85" s="15">
        <v>1025</v>
      </c>
      <c r="J85" s="14">
        <v>51.25</v>
      </c>
    </row>
    <row r="86" spans="4:10" x14ac:dyDescent="0.2">
      <c r="D86" s="48" t="s">
        <v>103</v>
      </c>
      <c r="E86" s="7" t="s">
        <v>4</v>
      </c>
      <c r="F86" s="7" t="s">
        <v>5</v>
      </c>
      <c r="G86" s="7">
        <v>1997</v>
      </c>
      <c r="H86" s="18">
        <v>20</v>
      </c>
      <c r="I86" s="13">
        <v>1000.182</v>
      </c>
      <c r="J86" s="14">
        <v>50.009100000000004</v>
      </c>
    </row>
    <row r="87" spans="4:10" x14ac:dyDescent="0.2">
      <c r="D87" s="48" t="s">
        <v>103</v>
      </c>
      <c r="E87" s="8" t="s">
        <v>4</v>
      </c>
      <c r="F87" s="8" t="s">
        <v>5</v>
      </c>
      <c r="G87" s="8">
        <v>1998</v>
      </c>
      <c r="H87" s="19">
        <v>19</v>
      </c>
      <c r="I87" s="15">
        <v>1042.0170000000001</v>
      </c>
      <c r="J87" s="14">
        <v>54.843000000000004</v>
      </c>
    </row>
    <row r="88" spans="4:10" x14ac:dyDescent="0.2">
      <c r="D88" s="48" t="s">
        <v>103</v>
      </c>
      <c r="E88" s="7" t="s">
        <v>4</v>
      </c>
      <c r="F88" s="7" t="s">
        <v>5</v>
      </c>
      <c r="G88" s="7">
        <v>1999</v>
      </c>
      <c r="H88" s="18">
        <v>18</v>
      </c>
      <c r="I88" s="13">
        <v>1077.423</v>
      </c>
      <c r="J88" s="14">
        <v>59.856833333333334</v>
      </c>
    </row>
    <row r="89" spans="4:10" x14ac:dyDescent="0.2">
      <c r="D89" s="48" t="s">
        <v>103</v>
      </c>
      <c r="E89" s="8" t="s">
        <v>4</v>
      </c>
      <c r="F89" s="8" t="s">
        <v>5</v>
      </c>
      <c r="G89" s="8">
        <v>2000</v>
      </c>
      <c r="H89" s="19">
        <v>17</v>
      </c>
      <c r="I89" s="15">
        <v>998.26599999999996</v>
      </c>
      <c r="J89" s="14">
        <v>58.721529411764706</v>
      </c>
    </row>
    <row r="90" spans="4:10" x14ac:dyDescent="0.2">
      <c r="D90" s="48" t="s">
        <v>103</v>
      </c>
      <c r="E90" s="7" t="s">
        <v>4</v>
      </c>
      <c r="F90" s="7" t="s">
        <v>5</v>
      </c>
      <c r="G90" s="7">
        <v>2001</v>
      </c>
      <c r="H90" s="18">
        <v>13</v>
      </c>
      <c r="I90" s="13">
        <v>880.88199999999995</v>
      </c>
      <c r="J90" s="14">
        <v>67.760153846153841</v>
      </c>
    </row>
    <row r="91" spans="4:10" x14ac:dyDescent="0.2">
      <c r="D91" s="48" t="s">
        <v>103</v>
      </c>
      <c r="E91" s="8" t="s">
        <v>4</v>
      </c>
      <c r="F91" s="8" t="s">
        <v>5</v>
      </c>
      <c r="G91" s="8">
        <v>2002</v>
      </c>
      <c r="H91" s="19">
        <v>12</v>
      </c>
      <c r="I91" s="15">
        <v>868.923</v>
      </c>
      <c r="J91" s="14">
        <v>72.410250000000005</v>
      </c>
    </row>
    <row r="92" spans="4:10" x14ac:dyDescent="0.2">
      <c r="D92" s="48" t="s">
        <v>103</v>
      </c>
      <c r="E92" s="7" t="s">
        <v>4</v>
      </c>
      <c r="F92" s="7" t="s">
        <v>5</v>
      </c>
      <c r="G92" s="7">
        <v>2003</v>
      </c>
      <c r="H92" s="18">
        <v>12</v>
      </c>
      <c r="I92" s="13">
        <v>924.48</v>
      </c>
      <c r="J92" s="14">
        <v>77.040000000000006</v>
      </c>
    </row>
    <row r="93" spans="4:10" x14ac:dyDescent="0.2">
      <c r="D93" s="48" t="s">
        <v>103</v>
      </c>
      <c r="E93" s="8" t="s">
        <v>4</v>
      </c>
      <c r="F93" s="8" t="s">
        <v>5</v>
      </c>
      <c r="G93" s="8">
        <v>2004</v>
      </c>
      <c r="H93" s="19">
        <v>10</v>
      </c>
      <c r="I93" s="15">
        <v>787</v>
      </c>
      <c r="J93" s="14">
        <v>78.7</v>
      </c>
    </row>
    <row r="94" spans="4:10" x14ac:dyDescent="0.2">
      <c r="D94" s="48" t="s">
        <v>103</v>
      </c>
      <c r="E94" s="7" t="s">
        <v>4</v>
      </c>
      <c r="F94" s="7" t="s">
        <v>5</v>
      </c>
      <c r="G94" s="7">
        <v>2005</v>
      </c>
      <c r="H94" s="18">
        <v>10</v>
      </c>
      <c r="I94" s="13">
        <v>832</v>
      </c>
      <c r="J94" s="14">
        <v>83.2</v>
      </c>
    </row>
    <row r="95" spans="4:10" x14ac:dyDescent="0.2">
      <c r="D95" s="48" t="s">
        <v>103</v>
      </c>
      <c r="E95" s="8" t="s">
        <v>4</v>
      </c>
      <c r="F95" s="8" t="s">
        <v>5</v>
      </c>
      <c r="G95" s="8">
        <v>2006</v>
      </c>
      <c r="H95" s="19">
        <v>9</v>
      </c>
      <c r="I95" s="15">
        <v>823</v>
      </c>
      <c r="J95" s="14">
        <v>91.444444444444443</v>
      </c>
    </row>
    <row r="96" spans="4:10" x14ac:dyDescent="0.2">
      <c r="D96" s="48" t="s">
        <v>103</v>
      </c>
      <c r="E96" s="7" t="s">
        <v>4</v>
      </c>
      <c r="F96" s="7" t="s">
        <v>5</v>
      </c>
      <c r="G96" s="7">
        <v>2007</v>
      </c>
      <c r="H96" s="18">
        <v>8</v>
      </c>
      <c r="I96" s="13">
        <v>647</v>
      </c>
      <c r="J96" s="14">
        <v>80.875</v>
      </c>
    </row>
    <row r="97" spans="4:10" x14ac:dyDescent="0.2">
      <c r="D97" s="48" t="s">
        <v>103</v>
      </c>
      <c r="E97" s="8" t="s">
        <v>4</v>
      </c>
      <c r="F97" s="8" t="s">
        <v>5</v>
      </c>
      <c r="G97" s="8">
        <v>2008</v>
      </c>
      <c r="H97" s="19">
        <v>5</v>
      </c>
      <c r="I97" s="15">
        <v>474</v>
      </c>
      <c r="J97" s="14">
        <v>94.8</v>
      </c>
    </row>
    <row r="98" spans="4:10" x14ac:dyDescent="0.2">
      <c r="D98" s="48" t="s">
        <v>103</v>
      </c>
      <c r="E98" s="7" t="s">
        <v>4</v>
      </c>
      <c r="F98" s="7" t="s">
        <v>5</v>
      </c>
      <c r="G98" s="7">
        <v>2009</v>
      </c>
      <c r="H98" s="18">
        <v>4</v>
      </c>
      <c r="I98" s="13">
        <v>471</v>
      </c>
      <c r="J98" s="14">
        <v>117.75</v>
      </c>
    </row>
    <row r="99" spans="4:10" x14ac:dyDescent="0.2">
      <c r="D99" s="48" t="s">
        <v>103</v>
      </c>
      <c r="E99" s="8" t="s">
        <v>4</v>
      </c>
      <c r="F99" s="8" t="s">
        <v>5</v>
      </c>
      <c r="G99" s="8">
        <v>2010</v>
      </c>
      <c r="H99" s="19">
        <v>4</v>
      </c>
      <c r="I99" s="15">
        <v>466.64100000000002</v>
      </c>
      <c r="J99" s="14">
        <v>116.66025</v>
      </c>
    </row>
    <row r="100" spans="4:10" x14ac:dyDescent="0.2">
      <c r="D100" s="48" t="s">
        <v>103</v>
      </c>
      <c r="E100" s="7" t="s">
        <v>4</v>
      </c>
      <c r="F100" s="7" t="s">
        <v>5</v>
      </c>
      <c r="G100" s="7">
        <v>2011</v>
      </c>
      <c r="H100" s="18">
        <v>4</v>
      </c>
      <c r="I100" s="13">
        <v>465.7</v>
      </c>
      <c r="J100" s="14">
        <v>116.425</v>
      </c>
    </row>
    <row r="101" spans="4:10" x14ac:dyDescent="0.2">
      <c r="D101" s="48" t="s">
        <v>103</v>
      </c>
      <c r="E101" s="8" t="s">
        <v>4</v>
      </c>
      <c r="F101" s="8" t="s">
        <v>5</v>
      </c>
      <c r="G101" s="8">
        <v>2012</v>
      </c>
      <c r="H101" s="19">
        <v>4</v>
      </c>
      <c r="I101" s="15">
        <v>556.35599999999999</v>
      </c>
      <c r="J101" s="14">
        <v>139.089</v>
      </c>
    </row>
    <row r="102" spans="4:10" x14ac:dyDescent="0.2">
      <c r="D102" s="48" t="s">
        <v>103</v>
      </c>
      <c r="E102" s="7" t="s">
        <v>4</v>
      </c>
      <c r="F102" s="7" t="s">
        <v>5</v>
      </c>
      <c r="G102" s="7">
        <v>2013</v>
      </c>
      <c r="H102" s="18">
        <v>3</v>
      </c>
      <c r="I102" s="13">
        <v>515.05700000000002</v>
      </c>
      <c r="J102" s="14">
        <v>171.68566666666666</v>
      </c>
    </row>
    <row r="103" spans="4:10" x14ac:dyDescent="0.2">
      <c r="D103" s="48" t="s">
        <v>103</v>
      </c>
      <c r="E103" s="8" t="s">
        <v>4</v>
      </c>
      <c r="F103" s="8" t="s">
        <v>5</v>
      </c>
      <c r="G103" s="8">
        <v>2014</v>
      </c>
      <c r="H103" s="19">
        <v>3</v>
      </c>
      <c r="I103" s="15">
        <v>518.14300000000003</v>
      </c>
      <c r="J103" s="14">
        <v>172.71433333333334</v>
      </c>
    </row>
    <row r="104" spans="4:10" x14ac:dyDescent="0.2">
      <c r="D104" s="48" t="s">
        <v>103</v>
      </c>
      <c r="E104" s="7" t="s">
        <v>4</v>
      </c>
      <c r="F104" s="7" t="s">
        <v>5</v>
      </c>
      <c r="G104" s="7">
        <v>2015</v>
      </c>
      <c r="H104" s="18">
        <v>3</v>
      </c>
      <c r="I104" s="13">
        <v>461.27699999999999</v>
      </c>
      <c r="J104" s="14">
        <v>153.75899999999999</v>
      </c>
    </row>
    <row r="105" spans="4:10" x14ac:dyDescent="0.2">
      <c r="D105" s="48" t="s">
        <v>103</v>
      </c>
      <c r="E105" s="8" t="s">
        <v>4</v>
      </c>
      <c r="F105" s="8" t="s">
        <v>5</v>
      </c>
      <c r="G105" s="8">
        <v>2016</v>
      </c>
      <c r="H105" s="19">
        <v>3</v>
      </c>
      <c r="I105" s="15">
        <v>508.65100000000001</v>
      </c>
      <c r="J105" s="14">
        <v>169.55033333333333</v>
      </c>
    </row>
    <row r="106" spans="4:10" x14ac:dyDescent="0.2">
      <c r="D106" s="48" t="s">
        <v>103</v>
      </c>
      <c r="E106" s="7" t="s">
        <v>4</v>
      </c>
      <c r="F106" s="7" t="s">
        <v>5</v>
      </c>
      <c r="G106" s="7">
        <v>2017</v>
      </c>
      <c r="H106" s="18">
        <v>3</v>
      </c>
      <c r="I106" s="13">
        <v>516.76400000000001</v>
      </c>
      <c r="J106" s="14">
        <v>172.25466666666668</v>
      </c>
    </row>
    <row r="107" spans="4:10" x14ac:dyDescent="0.2">
      <c r="D107" s="48" t="s">
        <v>103</v>
      </c>
      <c r="E107" s="8" t="s">
        <v>4</v>
      </c>
      <c r="F107" s="8" t="s">
        <v>5</v>
      </c>
      <c r="G107" s="8">
        <v>2018</v>
      </c>
      <c r="H107" s="19">
        <v>3</v>
      </c>
      <c r="I107" s="15">
        <v>524.39400000000001</v>
      </c>
      <c r="J107" s="14">
        <v>174.798</v>
      </c>
    </row>
    <row r="108" spans="4:10" x14ac:dyDescent="0.2">
      <c r="D108" s="48" t="s">
        <v>103</v>
      </c>
      <c r="E108" s="7" t="s">
        <v>4</v>
      </c>
      <c r="F108" s="7" t="s">
        <v>5</v>
      </c>
      <c r="G108" s="7">
        <v>2019</v>
      </c>
      <c r="H108" s="18">
        <v>3</v>
      </c>
      <c r="I108" s="13">
        <v>525.89400000000001</v>
      </c>
      <c r="J108" s="14">
        <v>175.298</v>
      </c>
    </row>
    <row r="109" spans="4:10" x14ac:dyDescent="0.2">
      <c r="D109" s="48" t="s">
        <v>103</v>
      </c>
      <c r="E109" s="8" t="s">
        <v>4</v>
      </c>
      <c r="F109" s="8" t="s">
        <v>5</v>
      </c>
      <c r="G109" s="8">
        <v>2020</v>
      </c>
      <c r="H109" s="19">
        <v>3</v>
      </c>
      <c r="I109" s="15">
        <v>535.17899999999997</v>
      </c>
      <c r="J109" s="14">
        <v>178.393</v>
      </c>
    </row>
    <row r="110" spans="4:10" x14ac:dyDescent="0.2">
      <c r="D110" s="48" t="s">
        <v>103</v>
      </c>
      <c r="E110" s="7" t="s">
        <v>4</v>
      </c>
      <c r="F110" s="7" t="s">
        <v>5</v>
      </c>
      <c r="G110" s="7">
        <v>2021</v>
      </c>
      <c r="H110" s="18">
        <v>3</v>
      </c>
      <c r="I110" s="13">
        <v>601.28300000000002</v>
      </c>
      <c r="J110" s="14">
        <v>200.42766666666668</v>
      </c>
    </row>
    <row r="111" spans="4:10" x14ac:dyDescent="0.2">
      <c r="D111" s="49" t="s">
        <v>106</v>
      </c>
      <c r="E111" s="45" t="s">
        <v>8</v>
      </c>
      <c r="F111" s="8" t="s">
        <v>9</v>
      </c>
      <c r="G111" s="8">
        <v>1995</v>
      </c>
      <c r="H111" s="19">
        <v>43</v>
      </c>
      <c r="I111" s="15">
        <v>2893</v>
      </c>
      <c r="J111" s="14">
        <v>67.279069767441854</v>
      </c>
    </row>
    <row r="112" spans="4:10" x14ac:dyDescent="0.2">
      <c r="D112" s="49" t="s">
        <v>106</v>
      </c>
      <c r="E112" s="7" t="s">
        <v>8</v>
      </c>
      <c r="F112" s="7" t="s">
        <v>9</v>
      </c>
      <c r="G112" s="7">
        <v>1996</v>
      </c>
      <c r="H112" s="18">
        <v>43</v>
      </c>
      <c r="I112" s="13">
        <v>2729</v>
      </c>
      <c r="J112" s="14">
        <v>63.465116279069768</v>
      </c>
    </row>
    <row r="113" spans="4:10" x14ac:dyDescent="0.2">
      <c r="D113" s="49" t="s">
        <v>106</v>
      </c>
      <c r="E113" s="8" t="s">
        <v>8</v>
      </c>
      <c r="F113" s="8" t="s">
        <v>9</v>
      </c>
      <c r="G113" s="8">
        <v>1997</v>
      </c>
      <c r="H113" s="19">
        <v>43</v>
      </c>
      <c r="I113" s="15">
        <v>2747.7420000000002</v>
      </c>
      <c r="J113" s="14">
        <v>63.900976744186053</v>
      </c>
    </row>
    <row r="114" spans="4:10" x14ac:dyDescent="0.2">
      <c r="D114" s="49" t="s">
        <v>106</v>
      </c>
      <c r="E114" s="7" t="s">
        <v>8</v>
      </c>
      <c r="F114" s="7" t="s">
        <v>9</v>
      </c>
      <c r="G114" s="7">
        <v>1998</v>
      </c>
      <c r="H114" s="18">
        <v>41</v>
      </c>
      <c r="I114" s="13">
        <v>2834.16</v>
      </c>
      <c r="J114" s="14">
        <v>69.125853658536585</v>
      </c>
    </row>
    <row r="115" spans="4:10" x14ac:dyDescent="0.2">
      <c r="D115" s="49" t="s">
        <v>106</v>
      </c>
      <c r="E115" s="8" t="s">
        <v>8</v>
      </c>
      <c r="F115" s="8" t="s">
        <v>9</v>
      </c>
      <c r="G115" s="8">
        <v>1999</v>
      </c>
      <c r="H115" s="19">
        <v>37</v>
      </c>
      <c r="I115" s="15">
        <v>2706.4589999999998</v>
      </c>
      <c r="J115" s="14">
        <v>73.147540540540533</v>
      </c>
    </row>
    <row r="116" spans="4:10" x14ac:dyDescent="0.2">
      <c r="D116" s="49" t="s">
        <v>106</v>
      </c>
      <c r="E116" s="7" t="s">
        <v>8</v>
      </c>
      <c r="F116" s="7" t="s">
        <v>9</v>
      </c>
      <c r="G116" s="7">
        <v>2000</v>
      </c>
      <c r="H116" s="18">
        <v>34</v>
      </c>
      <c r="I116" s="13">
        <v>2356.6350000000002</v>
      </c>
      <c r="J116" s="14">
        <v>69.312794117647059</v>
      </c>
    </row>
    <row r="117" spans="4:10" x14ac:dyDescent="0.2">
      <c r="D117" s="49" t="s">
        <v>106</v>
      </c>
      <c r="E117" s="8" t="s">
        <v>8</v>
      </c>
      <c r="F117" s="8" t="s">
        <v>9</v>
      </c>
      <c r="G117" s="8">
        <v>2001</v>
      </c>
      <c r="H117" s="19">
        <v>30</v>
      </c>
      <c r="I117" s="15">
        <v>2220.7710000000002</v>
      </c>
      <c r="J117" s="14">
        <v>74.025700000000001</v>
      </c>
    </row>
    <row r="118" spans="4:10" x14ac:dyDescent="0.2">
      <c r="D118" s="49" t="s">
        <v>106</v>
      </c>
      <c r="E118" s="7" t="s">
        <v>8</v>
      </c>
      <c r="F118" s="7" t="s">
        <v>9</v>
      </c>
      <c r="G118" s="7">
        <v>2002</v>
      </c>
      <c r="H118" s="18">
        <v>29</v>
      </c>
      <c r="I118" s="13">
        <v>2359.16</v>
      </c>
      <c r="J118" s="14">
        <v>81.350344827586198</v>
      </c>
    </row>
    <row r="119" spans="4:10" x14ac:dyDescent="0.2">
      <c r="D119" s="49" t="s">
        <v>106</v>
      </c>
      <c r="E119" s="8" t="s">
        <v>8</v>
      </c>
      <c r="F119" s="8" t="s">
        <v>9</v>
      </c>
      <c r="G119" s="8">
        <v>2003</v>
      </c>
      <c r="H119" s="19">
        <v>29</v>
      </c>
      <c r="I119" s="15">
        <v>2416.627</v>
      </c>
      <c r="J119" s="14">
        <v>83.331965517241372</v>
      </c>
    </row>
    <row r="120" spans="4:10" x14ac:dyDescent="0.2">
      <c r="D120" s="49" t="s">
        <v>106</v>
      </c>
      <c r="E120" s="7" t="s">
        <v>8</v>
      </c>
      <c r="F120" s="7" t="s">
        <v>9</v>
      </c>
      <c r="G120" s="7">
        <v>2004</v>
      </c>
      <c r="H120" s="18">
        <v>28</v>
      </c>
      <c r="I120" s="13">
        <v>2477</v>
      </c>
      <c r="J120" s="14">
        <v>88.464285714285708</v>
      </c>
    </row>
    <row r="121" spans="4:10" x14ac:dyDescent="0.2">
      <c r="D121" s="49" t="s">
        <v>106</v>
      </c>
      <c r="E121" s="8" t="s">
        <v>8</v>
      </c>
      <c r="F121" s="8" t="s">
        <v>9</v>
      </c>
      <c r="G121" s="8">
        <v>2005</v>
      </c>
      <c r="H121" s="19">
        <v>28</v>
      </c>
      <c r="I121" s="15">
        <v>2538</v>
      </c>
      <c r="J121" s="14">
        <v>90.642857142857139</v>
      </c>
    </row>
    <row r="122" spans="4:10" x14ac:dyDescent="0.2">
      <c r="D122" s="49" t="s">
        <v>106</v>
      </c>
      <c r="E122" s="7" t="s">
        <v>8</v>
      </c>
      <c r="F122" s="7" t="s">
        <v>9</v>
      </c>
      <c r="G122" s="7">
        <v>2006</v>
      </c>
      <c r="H122" s="18">
        <v>27</v>
      </c>
      <c r="I122" s="13">
        <v>2464</v>
      </c>
      <c r="J122" s="14">
        <v>91.259259259259252</v>
      </c>
    </row>
    <row r="123" spans="4:10" x14ac:dyDescent="0.2">
      <c r="D123" s="49" t="s">
        <v>106</v>
      </c>
      <c r="E123" s="8" t="s">
        <v>8</v>
      </c>
      <c r="F123" s="8" t="s">
        <v>9</v>
      </c>
      <c r="G123" s="8">
        <v>2007</v>
      </c>
      <c r="H123" s="19">
        <v>24</v>
      </c>
      <c r="I123" s="15">
        <v>2603</v>
      </c>
      <c r="J123" s="14">
        <v>108.45833333333333</v>
      </c>
    </row>
    <row r="124" spans="4:10" x14ac:dyDescent="0.2">
      <c r="D124" s="49" t="s">
        <v>106</v>
      </c>
      <c r="E124" s="7" t="s">
        <v>8</v>
      </c>
      <c r="F124" s="7" t="s">
        <v>9</v>
      </c>
      <c r="G124" s="7">
        <v>2008</v>
      </c>
      <c r="H124" s="18">
        <v>23</v>
      </c>
      <c r="I124" s="13">
        <v>2694</v>
      </c>
      <c r="J124" s="14">
        <v>117.1304347826087</v>
      </c>
    </row>
    <row r="125" spans="4:10" x14ac:dyDescent="0.2">
      <c r="D125" s="49" t="s">
        <v>106</v>
      </c>
      <c r="E125" s="8" t="s">
        <v>8</v>
      </c>
      <c r="F125" s="8" t="s">
        <v>9</v>
      </c>
      <c r="G125" s="8">
        <v>2009</v>
      </c>
      <c r="H125" s="19">
        <v>22</v>
      </c>
      <c r="I125" s="15">
        <v>2706</v>
      </c>
      <c r="J125" s="14">
        <v>123</v>
      </c>
    </row>
    <row r="126" spans="4:10" x14ac:dyDescent="0.2">
      <c r="D126" s="49" t="s">
        <v>106</v>
      </c>
      <c r="E126" s="7" t="s">
        <v>8</v>
      </c>
      <c r="F126" s="7" t="s">
        <v>9</v>
      </c>
      <c r="G126" s="7">
        <v>2010</v>
      </c>
      <c r="H126" s="18">
        <v>19</v>
      </c>
      <c r="I126" s="13">
        <v>2805.2629999999999</v>
      </c>
      <c r="J126" s="14">
        <v>147.64542105263158</v>
      </c>
    </row>
    <row r="127" spans="4:10" x14ac:dyDescent="0.2">
      <c r="D127" s="49" t="s">
        <v>106</v>
      </c>
      <c r="E127" s="8" t="s">
        <v>8</v>
      </c>
      <c r="F127" s="8" t="s">
        <v>9</v>
      </c>
      <c r="G127" s="8">
        <v>2011</v>
      </c>
      <c r="H127" s="19">
        <v>20</v>
      </c>
      <c r="I127" s="15">
        <v>3092.2460000000001</v>
      </c>
      <c r="J127" s="14">
        <v>154.6123</v>
      </c>
    </row>
    <row r="128" spans="4:10" x14ac:dyDescent="0.2">
      <c r="D128" s="49" t="s">
        <v>106</v>
      </c>
      <c r="E128" s="7" t="s">
        <v>8</v>
      </c>
      <c r="F128" s="7" t="s">
        <v>9</v>
      </c>
      <c r="G128" s="7">
        <v>2012</v>
      </c>
      <c r="H128" s="18">
        <v>17</v>
      </c>
      <c r="I128" s="13">
        <v>3289.3690000000001</v>
      </c>
      <c r="J128" s="14">
        <v>193.49229411764708</v>
      </c>
    </row>
    <row r="129" spans="4:10" x14ac:dyDescent="0.2">
      <c r="D129" s="49" t="s">
        <v>106</v>
      </c>
      <c r="E129" s="8" t="s">
        <v>8</v>
      </c>
      <c r="F129" s="8" t="s">
        <v>9</v>
      </c>
      <c r="G129" s="8">
        <v>2013</v>
      </c>
      <c r="H129" s="19">
        <v>18</v>
      </c>
      <c r="I129" s="15">
        <v>3219.3760000000002</v>
      </c>
      <c r="J129" s="14">
        <v>178.85422222222223</v>
      </c>
    </row>
    <row r="130" spans="4:10" x14ac:dyDescent="0.2">
      <c r="D130" s="49" t="s">
        <v>106</v>
      </c>
      <c r="E130" s="7" t="s">
        <v>8</v>
      </c>
      <c r="F130" s="7" t="s">
        <v>9</v>
      </c>
      <c r="G130" s="7">
        <v>2014</v>
      </c>
      <c r="H130" s="18">
        <v>16</v>
      </c>
      <c r="I130" s="13">
        <v>3392.7730000000001</v>
      </c>
      <c r="J130" s="14">
        <v>212.04831250000001</v>
      </c>
    </row>
    <row r="131" spans="4:10" x14ac:dyDescent="0.2">
      <c r="D131" s="49" t="s">
        <v>106</v>
      </c>
      <c r="E131" s="8" t="s">
        <v>8</v>
      </c>
      <c r="F131" s="8" t="s">
        <v>9</v>
      </c>
      <c r="G131" s="8">
        <v>2015</v>
      </c>
      <c r="H131" s="19">
        <v>16</v>
      </c>
      <c r="I131" s="15">
        <v>3615.1860000000001</v>
      </c>
      <c r="J131" s="14">
        <v>225.94912500000001</v>
      </c>
    </row>
    <row r="132" spans="4:10" x14ac:dyDescent="0.2">
      <c r="D132" s="49" t="s">
        <v>106</v>
      </c>
      <c r="E132" s="7" t="s">
        <v>8</v>
      </c>
      <c r="F132" s="7" t="s">
        <v>9</v>
      </c>
      <c r="G132" s="7">
        <v>2016</v>
      </c>
      <c r="H132" s="18">
        <v>16</v>
      </c>
      <c r="I132" s="13">
        <v>3715.2779999999998</v>
      </c>
      <c r="J132" s="14">
        <v>232.20487499999999</v>
      </c>
    </row>
    <row r="133" spans="4:10" x14ac:dyDescent="0.2">
      <c r="D133" s="49" t="s">
        <v>106</v>
      </c>
      <c r="E133" s="8" t="s">
        <v>8</v>
      </c>
      <c r="F133" s="8" t="s">
        <v>9</v>
      </c>
      <c r="G133" s="8">
        <v>2017</v>
      </c>
      <c r="H133" s="19">
        <v>16</v>
      </c>
      <c r="I133" s="15">
        <v>3529.03</v>
      </c>
      <c r="J133" s="14">
        <v>220.56437500000001</v>
      </c>
    </row>
    <row r="134" spans="4:10" x14ac:dyDescent="0.2">
      <c r="D134" s="49" t="s">
        <v>106</v>
      </c>
      <c r="E134" s="7" t="s">
        <v>8</v>
      </c>
      <c r="F134" s="7" t="s">
        <v>9</v>
      </c>
      <c r="G134" s="7">
        <v>2018</v>
      </c>
      <c r="H134" s="18">
        <v>14</v>
      </c>
      <c r="I134" s="13">
        <v>3569.7379999999998</v>
      </c>
      <c r="J134" s="14">
        <v>254.98128571428569</v>
      </c>
    </row>
    <row r="135" spans="4:10" x14ac:dyDescent="0.2">
      <c r="D135" s="49" t="s">
        <v>106</v>
      </c>
      <c r="E135" s="8" t="s">
        <v>8</v>
      </c>
      <c r="F135" s="8" t="s">
        <v>9</v>
      </c>
      <c r="G135" s="8">
        <v>2019</v>
      </c>
      <c r="H135" s="19">
        <v>13</v>
      </c>
      <c r="I135" s="15">
        <v>3427.973</v>
      </c>
      <c r="J135" s="14">
        <v>263.69023076923077</v>
      </c>
    </row>
    <row r="136" spans="4:10" x14ac:dyDescent="0.2">
      <c r="D136" s="49" t="s">
        <v>106</v>
      </c>
      <c r="E136" s="7" t="s">
        <v>8</v>
      </c>
      <c r="F136" s="7" t="s">
        <v>9</v>
      </c>
      <c r="G136" s="7">
        <v>2020</v>
      </c>
      <c r="H136" s="18">
        <v>13</v>
      </c>
      <c r="I136" s="13">
        <v>3356.366</v>
      </c>
      <c r="J136" s="14">
        <v>258.18200000000002</v>
      </c>
    </row>
    <row r="137" spans="4:10" x14ac:dyDescent="0.2">
      <c r="D137" s="49" t="s">
        <v>106</v>
      </c>
      <c r="E137" s="8" t="s">
        <v>8</v>
      </c>
      <c r="F137" s="8" t="s">
        <v>9</v>
      </c>
      <c r="G137" s="8">
        <v>2021</v>
      </c>
      <c r="H137" s="19">
        <v>14</v>
      </c>
      <c r="I137" s="15">
        <v>3491.1779999999999</v>
      </c>
      <c r="J137" s="14">
        <v>249.36985714285714</v>
      </c>
    </row>
    <row r="138" spans="4:10" x14ac:dyDescent="0.2">
      <c r="D138" s="50" t="s">
        <v>104</v>
      </c>
      <c r="E138" s="46" t="s">
        <v>10</v>
      </c>
      <c r="F138" s="7" t="s">
        <v>11</v>
      </c>
      <c r="G138" s="7">
        <v>1995</v>
      </c>
      <c r="H138" s="18">
        <v>151</v>
      </c>
      <c r="I138" s="13">
        <v>11578</v>
      </c>
      <c r="J138" s="14">
        <v>76.675496688741717</v>
      </c>
    </row>
    <row r="139" spans="4:10" x14ac:dyDescent="0.2">
      <c r="D139" s="50" t="s">
        <v>104</v>
      </c>
      <c r="E139" s="8" t="s">
        <v>10</v>
      </c>
      <c r="F139" s="8" t="s">
        <v>11</v>
      </c>
      <c r="G139" s="8">
        <v>1996</v>
      </c>
      <c r="H139" s="19">
        <v>148</v>
      </c>
      <c r="I139" s="15">
        <v>11421</v>
      </c>
      <c r="J139" s="14">
        <v>77.168918918918919</v>
      </c>
    </row>
    <row r="140" spans="4:10" x14ac:dyDescent="0.2">
      <c r="D140" s="50" t="s">
        <v>104</v>
      </c>
      <c r="E140" s="7" t="s">
        <v>10</v>
      </c>
      <c r="F140" s="7" t="s">
        <v>11</v>
      </c>
      <c r="G140" s="7">
        <v>1997</v>
      </c>
      <c r="H140" s="18">
        <v>145</v>
      </c>
      <c r="I140" s="13">
        <v>11373.52</v>
      </c>
      <c r="J140" s="14">
        <v>78.438068965517246</v>
      </c>
    </row>
    <row r="141" spans="4:10" x14ac:dyDescent="0.2">
      <c r="D141" s="50" t="s">
        <v>104</v>
      </c>
      <c r="E141" s="8" t="s">
        <v>10</v>
      </c>
      <c r="F141" s="8" t="s">
        <v>11</v>
      </c>
      <c r="G141" s="8">
        <v>1998</v>
      </c>
      <c r="H141" s="19">
        <v>145</v>
      </c>
      <c r="I141" s="15">
        <v>11489.51</v>
      </c>
      <c r="J141" s="14">
        <v>79.238</v>
      </c>
    </row>
    <row r="142" spans="4:10" x14ac:dyDescent="0.2">
      <c r="D142" s="50" t="s">
        <v>104</v>
      </c>
      <c r="E142" s="7" t="s">
        <v>10</v>
      </c>
      <c r="F142" s="7" t="s">
        <v>11</v>
      </c>
      <c r="G142" s="7">
        <v>1999</v>
      </c>
      <c r="H142" s="18">
        <v>144</v>
      </c>
      <c r="I142" s="13">
        <v>11370.225</v>
      </c>
      <c r="J142" s="14">
        <v>78.959895833333334</v>
      </c>
    </row>
    <row r="143" spans="4:10" x14ac:dyDescent="0.2">
      <c r="D143" s="50" t="s">
        <v>104</v>
      </c>
      <c r="E143" s="8" t="s">
        <v>10</v>
      </c>
      <c r="F143" s="8" t="s">
        <v>11</v>
      </c>
      <c r="G143" s="8">
        <v>2000</v>
      </c>
      <c r="H143" s="19">
        <v>136</v>
      </c>
      <c r="I143" s="15">
        <v>11258.114</v>
      </c>
      <c r="J143" s="14">
        <v>82.780249999999995</v>
      </c>
    </row>
    <row r="144" spans="4:10" x14ac:dyDescent="0.2">
      <c r="D144" s="50" t="s">
        <v>104</v>
      </c>
      <c r="E144" s="7" t="s">
        <v>10</v>
      </c>
      <c r="F144" s="7" t="s">
        <v>11</v>
      </c>
      <c r="G144" s="7">
        <v>2001</v>
      </c>
      <c r="H144" s="18">
        <v>134</v>
      </c>
      <c r="I144" s="13">
        <v>11085.163</v>
      </c>
      <c r="J144" s="14">
        <v>82.725097014925382</v>
      </c>
    </row>
    <row r="145" spans="4:10" x14ac:dyDescent="0.2">
      <c r="D145" s="50" t="s">
        <v>104</v>
      </c>
      <c r="E145" s="8" t="s">
        <v>10</v>
      </c>
      <c r="F145" s="8" t="s">
        <v>11</v>
      </c>
      <c r="G145" s="8">
        <v>2002</v>
      </c>
      <c r="H145" s="19">
        <v>126</v>
      </c>
      <c r="I145" s="15">
        <v>11258.52</v>
      </c>
      <c r="J145" s="14">
        <v>89.353333333333339</v>
      </c>
    </row>
    <row r="146" spans="4:10" x14ac:dyDescent="0.2">
      <c r="D146" s="50" t="s">
        <v>104</v>
      </c>
      <c r="E146" s="7" t="s">
        <v>10</v>
      </c>
      <c r="F146" s="7" t="s">
        <v>11</v>
      </c>
      <c r="G146" s="7">
        <v>2003</v>
      </c>
      <c r="H146" s="18">
        <v>120</v>
      </c>
      <c r="I146" s="13">
        <v>11418.422</v>
      </c>
      <c r="J146" s="14">
        <v>95.153516666666675</v>
      </c>
    </row>
    <row r="147" spans="4:10" x14ac:dyDescent="0.2">
      <c r="D147" s="50" t="s">
        <v>104</v>
      </c>
      <c r="E147" s="8" t="s">
        <v>10</v>
      </c>
      <c r="F147" s="8" t="s">
        <v>11</v>
      </c>
      <c r="G147" s="8">
        <v>2004</v>
      </c>
      <c r="H147" s="19">
        <v>116</v>
      </c>
      <c r="I147" s="15">
        <v>11290</v>
      </c>
      <c r="J147" s="14">
        <v>97.327586206896555</v>
      </c>
    </row>
    <row r="148" spans="4:10" x14ac:dyDescent="0.2">
      <c r="D148" s="50" t="s">
        <v>104</v>
      </c>
      <c r="E148" s="7" t="s">
        <v>10</v>
      </c>
      <c r="F148" s="7" t="s">
        <v>11</v>
      </c>
      <c r="G148" s="7">
        <v>2005</v>
      </c>
      <c r="H148" s="18">
        <v>108</v>
      </c>
      <c r="I148" s="13">
        <v>11350</v>
      </c>
      <c r="J148" s="14">
        <v>105.0925925925926</v>
      </c>
    </row>
    <row r="149" spans="4:10" x14ac:dyDescent="0.2">
      <c r="D149" s="50" t="s">
        <v>104</v>
      </c>
      <c r="E149" s="8" t="s">
        <v>10</v>
      </c>
      <c r="F149" s="8" t="s">
        <v>11</v>
      </c>
      <c r="G149" s="8">
        <v>2006</v>
      </c>
      <c r="H149" s="19">
        <v>103</v>
      </c>
      <c r="I149" s="15">
        <v>10946</v>
      </c>
      <c r="J149" s="14">
        <v>106.27184466019418</v>
      </c>
    </row>
    <row r="150" spans="4:10" x14ac:dyDescent="0.2">
      <c r="D150" s="50" t="s">
        <v>104</v>
      </c>
      <c r="E150" s="7" t="s">
        <v>10</v>
      </c>
      <c r="F150" s="7" t="s">
        <v>11</v>
      </c>
      <c r="G150" s="7">
        <v>2007</v>
      </c>
      <c r="H150" s="18">
        <v>101</v>
      </c>
      <c r="I150" s="13">
        <v>11143</v>
      </c>
      <c r="J150" s="14">
        <v>110.32673267326733</v>
      </c>
    </row>
    <row r="151" spans="4:10" x14ac:dyDescent="0.2">
      <c r="D151" s="50" t="s">
        <v>104</v>
      </c>
      <c r="E151" s="8" t="s">
        <v>10</v>
      </c>
      <c r="F151" s="8" t="s">
        <v>11</v>
      </c>
      <c r="G151" s="8">
        <v>2008</v>
      </c>
      <c r="H151" s="19">
        <v>98</v>
      </c>
      <c r="I151" s="15">
        <v>10692</v>
      </c>
      <c r="J151" s="14">
        <v>109.10204081632654</v>
      </c>
    </row>
    <row r="152" spans="4:10" x14ac:dyDescent="0.2">
      <c r="D152" s="50" t="s">
        <v>104</v>
      </c>
      <c r="E152" s="7" t="s">
        <v>10</v>
      </c>
      <c r="F152" s="7" t="s">
        <v>11</v>
      </c>
      <c r="G152" s="7">
        <v>2009</v>
      </c>
      <c r="H152" s="18">
        <v>88</v>
      </c>
      <c r="I152" s="13">
        <v>10122</v>
      </c>
      <c r="J152" s="14">
        <v>115.02272727272727</v>
      </c>
    </row>
    <row r="153" spans="4:10" x14ac:dyDescent="0.2">
      <c r="D153" s="50" t="s">
        <v>104</v>
      </c>
      <c r="E153" s="8" t="s">
        <v>10</v>
      </c>
      <c r="F153" s="8" t="s">
        <v>11</v>
      </c>
      <c r="G153" s="8">
        <v>2010</v>
      </c>
      <c r="H153" s="19">
        <v>81</v>
      </c>
      <c r="I153" s="15">
        <v>10093.161</v>
      </c>
      <c r="J153" s="14">
        <v>124.60692592592592</v>
      </c>
    </row>
    <row r="154" spans="4:10" x14ac:dyDescent="0.2">
      <c r="D154" s="50" t="s">
        <v>104</v>
      </c>
      <c r="E154" s="7" t="s">
        <v>10</v>
      </c>
      <c r="F154" s="7" t="s">
        <v>11</v>
      </c>
      <c r="G154" s="7">
        <v>2011</v>
      </c>
      <c r="H154" s="18">
        <v>80</v>
      </c>
      <c r="I154" s="13">
        <v>9518.098</v>
      </c>
      <c r="J154" s="14">
        <v>118.976225</v>
      </c>
    </row>
    <row r="155" spans="4:10" x14ac:dyDescent="0.2">
      <c r="D155" s="50" t="s">
        <v>104</v>
      </c>
      <c r="E155" s="8" t="s">
        <v>10</v>
      </c>
      <c r="F155" s="8" t="s">
        <v>11</v>
      </c>
      <c r="G155" s="8">
        <v>2012</v>
      </c>
      <c r="H155" s="19">
        <v>68</v>
      </c>
      <c r="I155" s="15">
        <v>9579.7950000000001</v>
      </c>
      <c r="J155" s="14">
        <v>140.87933823529411</v>
      </c>
    </row>
    <row r="156" spans="4:10" x14ac:dyDescent="0.2">
      <c r="D156" s="50" t="s">
        <v>104</v>
      </c>
      <c r="E156" s="7" t="s">
        <v>10</v>
      </c>
      <c r="F156" s="7" t="s">
        <v>11</v>
      </c>
      <c r="G156" s="7">
        <v>2013</v>
      </c>
      <c r="H156" s="18">
        <v>70</v>
      </c>
      <c r="I156" s="13">
        <v>9831.1190000000006</v>
      </c>
      <c r="J156" s="14">
        <v>140.44455714285715</v>
      </c>
    </row>
    <row r="157" spans="4:10" x14ac:dyDescent="0.2">
      <c r="D157" s="50" t="s">
        <v>104</v>
      </c>
      <c r="E157" s="8" t="s">
        <v>10</v>
      </c>
      <c r="F157" s="8" t="s">
        <v>11</v>
      </c>
      <c r="G157" s="8">
        <v>2014</v>
      </c>
      <c r="H157" s="19">
        <v>63</v>
      </c>
      <c r="I157" s="15">
        <v>9537.8349999999991</v>
      </c>
      <c r="J157" s="14">
        <v>151.39420634920634</v>
      </c>
    </row>
    <row r="158" spans="4:10" x14ac:dyDescent="0.2">
      <c r="D158" s="50" t="s">
        <v>104</v>
      </c>
      <c r="E158" s="7" t="s">
        <v>10</v>
      </c>
      <c r="F158" s="7" t="s">
        <v>11</v>
      </c>
      <c r="G158" s="7">
        <v>2015</v>
      </c>
      <c r="H158" s="18">
        <v>58</v>
      </c>
      <c r="I158" s="13">
        <v>9097.2139999999999</v>
      </c>
      <c r="J158" s="14">
        <v>156.84851724137931</v>
      </c>
    </row>
    <row r="159" spans="4:10" x14ac:dyDescent="0.2">
      <c r="D159" s="50" t="s">
        <v>104</v>
      </c>
      <c r="E159" s="8" t="s">
        <v>10</v>
      </c>
      <c r="F159" s="8" t="s">
        <v>11</v>
      </c>
      <c r="G159" s="8">
        <v>2016</v>
      </c>
      <c r="H159" s="19">
        <v>55</v>
      </c>
      <c r="I159" s="15">
        <v>8966.8739999999998</v>
      </c>
      <c r="J159" s="14">
        <v>163.03407272727273</v>
      </c>
    </row>
    <row r="160" spans="4:10" x14ac:dyDescent="0.2">
      <c r="D160" s="50" t="s">
        <v>104</v>
      </c>
      <c r="E160" s="7" t="s">
        <v>10</v>
      </c>
      <c r="F160" s="7" t="s">
        <v>11</v>
      </c>
      <c r="G160" s="7">
        <v>2017</v>
      </c>
      <c r="H160" s="18">
        <v>55</v>
      </c>
      <c r="I160" s="13">
        <v>9056.1569999999992</v>
      </c>
      <c r="J160" s="14">
        <v>164.6574</v>
      </c>
    </row>
    <row r="161" spans="4:10" x14ac:dyDescent="0.2">
      <c r="D161" s="50" t="s">
        <v>104</v>
      </c>
      <c r="E161" s="8" t="s">
        <v>10</v>
      </c>
      <c r="F161" s="8" t="s">
        <v>11</v>
      </c>
      <c r="G161" s="8">
        <v>2018</v>
      </c>
      <c r="H161" s="19">
        <v>52</v>
      </c>
      <c r="I161" s="15">
        <v>9457.1090000000004</v>
      </c>
      <c r="J161" s="14">
        <v>181.86748076923078</v>
      </c>
    </row>
    <row r="162" spans="4:10" x14ac:dyDescent="0.2">
      <c r="D162" s="50" t="s">
        <v>104</v>
      </c>
      <c r="E162" s="7" t="s">
        <v>10</v>
      </c>
      <c r="F162" s="7" t="s">
        <v>11</v>
      </c>
      <c r="G162" s="7">
        <v>2019</v>
      </c>
      <c r="H162" s="18">
        <v>52</v>
      </c>
      <c r="I162" s="13">
        <v>9015.8510000000006</v>
      </c>
      <c r="J162" s="14">
        <v>173.38175000000001</v>
      </c>
    </row>
    <row r="163" spans="4:10" x14ac:dyDescent="0.2">
      <c r="D163" s="50" t="s">
        <v>104</v>
      </c>
      <c r="E163" s="8" t="s">
        <v>10</v>
      </c>
      <c r="F163" s="8" t="s">
        <v>11</v>
      </c>
      <c r="G163" s="8">
        <v>2020</v>
      </c>
      <c r="H163" s="19">
        <v>48</v>
      </c>
      <c r="I163" s="15">
        <v>8576.4629999999997</v>
      </c>
      <c r="J163" s="14">
        <v>178.67631249999999</v>
      </c>
    </row>
    <row r="164" spans="4:10" x14ac:dyDescent="0.2">
      <c r="D164" s="50" t="s">
        <v>104</v>
      </c>
      <c r="E164" s="7" t="s">
        <v>10</v>
      </c>
      <c r="F164" s="7" t="s">
        <v>11</v>
      </c>
      <c r="G164" s="7">
        <v>2021</v>
      </c>
      <c r="H164" s="18">
        <v>44</v>
      </c>
      <c r="I164" s="13">
        <v>8507.3369999999995</v>
      </c>
      <c r="J164" s="14">
        <v>193.34856818181817</v>
      </c>
    </row>
    <row r="165" spans="4:10" x14ac:dyDescent="0.2">
      <c r="D165" s="50" t="s">
        <v>104</v>
      </c>
      <c r="E165" s="8" t="s">
        <v>12</v>
      </c>
      <c r="F165" s="8" t="s">
        <v>13</v>
      </c>
      <c r="G165" s="8">
        <v>1995</v>
      </c>
      <c r="H165" s="19">
        <v>114</v>
      </c>
      <c r="I165" s="15">
        <v>8300</v>
      </c>
      <c r="J165" s="14">
        <v>72.807017543859644</v>
      </c>
    </row>
    <row r="166" spans="4:10" x14ac:dyDescent="0.2">
      <c r="D166" s="50" t="s">
        <v>104</v>
      </c>
      <c r="E166" s="7" t="s">
        <v>12</v>
      </c>
      <c r="F166" s="7" t="s">
        <v>13</v>
      </c>
      <c r="G166" s="7">
        <v>1996</v>
      </c>
      <c r="H166" s="18">
        <v>113</v>
      </c>
      <c r="I166" s="13">
        <v>8010</v>
      </c>
      <c r="J166" s="14">
        <v>70.884955752212392</v>
      </c>
    </row>
    <row r="167" spans="4:10" x14ac:dyDescent="0.2">
      <c r="D167" s="50" t="s">
        <v>104</v>
      </c>
      <c r="E167" s="8" t="s">
        <v>12</v>
      </c>
      <c r="F167" s="8" t="s">
        <v>13</v>
      </c>
      <c r="G167" s="8">
        <v>1997</v>
      </c>
      <c r="H167" s="19">
        <v>114</v>
      </c>
      <c r="I167" s="15">
        <v>7996.7820000000002</v>
      </c>
      <c r="J167" s="14">
        <v>70.147210526315789</v>
      </c>
    </row>
    <row r="168" spans="4:10" x14ac:dyDescent="0.2">
      <c r="D168" s="50" t="s">
        <v>104</v>
      </c>
      <c r="E168" s="7" t="s">
        <v>12</v>
      </c>
      <c r="F168" s="7" t="s">
        <v>13</v>
      </c>
      <c r="G168" s="7">
        <v>1998</v>
      </c>
      <c r="H168" s="18">
        <v>111</v>
      </c>
      <c r="I168" s="13">
        <v>8016.6959999999999</v>
      </c>
      <c r="J168" s="14">
        <v>72.222486486486488</v>
      </c>
    </row>
    <row r="169" spans="4:10" x14ac:dyDescent="0.2">
      <c r="D169" s="50" t="s">
        <v>104</v>
      </c>
      <c r="E169" s="8" t="s">
        <v>12</v>
      </c>
      <c r="F169" s="8" t="s">
        <v>13</v>
      </c>
      <c r="G169" s="8">
        <v>1999</v>
      </c>
      <c r="H169" s="19">
        <v>109</v>
      </c>
      <c r="I169" s="15">
        <v>8083.0810000000001</v>
      </c>
      <c r="J169" s="14">
        <v>74.156706422018345</v>
      </c>
    </row>
    <row r="170" spans="4:10" x14ac:dyDescent="0.2">
      <c r="D170" s="50" t="s">
        <v>104</v>
      </c>
      <c r="E170" s="7" t="s">
        <v>12</v>
      </c>
      <c r="F170" s="7" t="s">
        <v>13</v>
      </c>
      <c r="G170" s="7">
        <v>2000</v>
      </c>
      <c r="H170" s="18">
        <v>105</v>
      </c>
      <c r="I170" s="13">
        <v>7988.1130000000003</v>
      </c>
      <c r="J170" s="14">
        <v>76.077266666666674</v>
      </c>
    </row>
    <row r="171" spans="4:10" x14ac:dyDescent="0.2">
      <c r="D171" s="50" t="s">
        <v>104</v>
      </c>
      <c r="E171" s="8" t="s">
        <v>12</v>
      </c>
      <c r="F171" s="8" t="s">
        <v>13</v>
      </c>
      <c r="G171" s="8">
        <v>2001</v>
      </c>
      <c r="H171" s="19">
        <v>102</v>
      </c>
      <c r="I171" s="15">
        <v>7981.0129999999999</v>
      </c>
      <c r="J171" s="14">
        <v>78.245225490196077</v>
      </c>
    </row>
    <row r="172" spans="4:10" x14ac:dyDescent="0.2">
      <c r="D172" s="50" t="s">
        <v>104</v>
      </c>
      <c r="E172" s="7" t="s">
        <v>12</v>
      </c>
      <c r="F172" s="7" t="s">
        <v>13</v>
      </c>
      <c r="G172" s="7">
        <v>2002</v>
      </c>
      <c r="H172" s="18">
        <v>98</v>
      </c>
      <c r="I172" s="13">
        <v>8183.91</v>
      </c>
      <c r="J172" s="14">
        <v>83.50928571428571</v>
      </c>
    </row>
    <row r="173" spans="4:10" x14ac:dyDescent="0.2">
      <c r="D173" s="50" t="s">
        <v>104</v>
      </c>
      <c r="E173" s="8" t="s">
        <v>12</v>
      </c>
      <c r="F173" s="8" t="s">
        <v>13</v>
      </c>
      <c r="G173" s="8">
        <v>2003</v>
      </c>
      <c r="H173" s="19">
        <v>96</v>
      </c>
      <c r="I173" s="15">
        <v>8238.4750000000004</v>
      </c>
      <c r="J173" s="14">
        <v>85.817447916666666</v>
      </c>
    </row>
    <row r="174" spans="4:10" x14ac:dyDescent="0.2">
      <c r="D174" s="50" t="s">
        <v>104</v>
      </c>
      <c r="E174" s="7" t="s">
        <v>12</v>
      </c>
      <c r="F174" s="7" t="s">
        <v>13</v>
      </c>
      <c r="G174" s="7">
        <v>2004</v>
      </c>
      <c r="H174" s="18">
        <v>95</v>
      </c>
      <c r="I174" s="13">
        <v>8311</v>
      </c>
      <c r="J174" s="14">
        <v>87.484210526315792</v>
      </c>
    </row>
    <row r="175" spans="4:10" x14ac:dyDescent="0.2">
      <c r="D175" s="50" t="s">
        <v>104</v>
      </c>
      <c r="E175" s="8" t="s">
        <v>12</v>
      </c>
      <c r="F175" s="8" t="s">
        <v>13</v>
      </c>
      <c r="G175" s="8">
        <v>2005</v>
      </c>
      <c r="H175" s="19">
        <v>92</v>
      </c>
      <c r="I175" s="15">
        <v>8242</v>
      </c>
      <c r="J175" s="14">
        <v>89.586956521739125</v>
      </c>
    </row>
    <row r="176" spans="4:10" x14ac:dyDescent="0.2">
      <c r="D176" s="50" t="s">
        <v>104</v>
      </c>
      <c r="E176" s="7" t="s">
        <v>12</v>
      </c>
      <c r="F176" s="7" t="s">
        <v>13</v>
      </c>
      <c r="G176" s="7">
        <v>2006</v>
      </c>
      <c r="H176" s="18">
        <v>82</v>
      </c>
      <c r="I176" s="13">
        <v>8145</v>
      </c>
      <c r="J176" s="14">
        <v>99.329268292682926</v>
      </c>
    </row>
    <row r="177" spans="4:10" x14ac:dyDescent="0.2">
      <c r="D177" s="50" t="s">
        <v>104</v>
      </c>
      <c r="E177" s="8" t="s">
        <v>12</v>
      </c>
      <c r="F177" s="8" t="s">
        <v>13</v>
      </c>
      <c r="G177" s="8">
        <v>2007</v>
      </c>
      <c r="H177" s="19">
        <v>79</v>
      </c>
      <c r="I177" s="15">
        <v>8283</v>
      </c>
      <c r="J177" s="14">
        <v>104.84810126582279</v>
      </c>
    </row>
    <row r="178" spans="4:10" x14ac:dyDescent="0.2">
      <c r="D178" s="50" t="s">
        <v>104</v>
      </c>
      <c r="E178" s="7" t="s">
        <v>12</v>
      </c>
      <c r="F178" s="7" t="s">
        <v>13</v>
      </c>
      <c r="G178" s="7">
        <v>2008</v>
      </c>
      <c r="H178" s="18">
        <v>72</v>
      </c>
      <c r="I178" s="13">
        <v>8049</v>
      </c>
      <c r="J178" s="14">
        <v>111.79166666666667</v>
      </c>
    </row>
    <row r="179" spans="4:10" x14ac:dyDescent="0.2">
      <c r="D179" s="50" t="s">
        <v>104</v>
      </c>
      <c r="E179" s="8" t="s">
        <v>12</v>
      </c>
      <c r="F179" s="8" t="s">
        <v>13</v>
      </c>
      <c r="G179" s="8">
        <v>2009</v>
      </c>
      <c r="H179" s="19">
        <v>67</v>
      </c>
      <c r="I179" s="15">
        <v>7708</v>
      </c>
      <c r="J179" s="14">
        <v>115.04477611940298</v>
      </c>
    </row>
    <row r="180" spans="4:10" x14ac:dyDescent="0.2">
      <c r="D180" s="50" t="s">
        <v>104</v>
      </c>
      <c r="E180" s="7" t="s">
        <v>12</v>
      </c>
      <c r="F180" s="7" t="s">
        <v>13</v>
      </c>
      <c r="G180" s="7">
        <v>2010</v>
      </c>
      <c r="H180" s="18">
        <v>65</v>
      </c>
      <c r="I180" s="13">
        <v>8014.9480000000003</v>
      </c>
      <c r="J180" s="14">
        <v>123.30689230769231</v>
      </c>
    </row>
    <row r="181" spans="4:10" x14ac:dyDescent="0.2">
      <c r="D181" s="50" t="s">
        <v>104</v>
      </c>
      <c r="E181" s="8" t="s">
        <v>12</v>
      </c>
      <c r="F181" s="8" t="s">
        <v>13</v>
      </c>
      <c r="G181" s="8">
        <v>2011</v>
      </c>
      <c r="H181" s="19">
        <v>66</v>
      </c>
      <c r="I181" s="15">
        <v>7893.5810000000001</v>
      </c>
      <c r="J181" s="14">
        <v>119.59971212121212</v>
      </c>
    </row>
    <row r="182" spans="4:10" x14ac:dyDescent="0.2">
      <c r="D182" s="50" t="s">
        <v>104</v>
      </c>
      <c r="E182" s="7" t="s">
        <v>12</v>
      </c>
      <c r="F182" s="7" t="s">
        <v>13</v>
      </c>
      <c r="G182" s="7">
        <v>2012</v>
      </c>
      <c r="H182" s="18">
        <v>58</v>
      </c>
      <c r="I182" s="13">
        <v>7808.6670000000004</v>
      </c>
      <c r="J182" s="14">
        <v>134.63218965517243</v>
      </c>
    </row>
    <row r="183" spans="4:10" x14ac:dyDescent="0.2">
      <c r="D183" s="50" t="s">
        <v>104</v>
      </c>
      <c r="E183" s="8" t="s">
        <v>12</v>
      </c>
      <c r="F183" s="8" t="s">
        <v>13</v>
      </c>
      <c r="G183" s="8">
        <v>2013</v>
      </c>
      <c r="H183" s="19">
        <v>60</v>
      </c>
      <c r="I183" s="15">
        <v>7933.9340000000002</v>
      </c>
      <c r="J183" s="14">
        <v>132.23223333333334</v>
      </c>
    </row>
    <row r="184" spans="4:10" x14ac:dyDescent="0.2">
      <c r="D184" s="50" t="s">
        <v>104</v>
      </c>
      <c r="E184" s="7" t="s">
        <v>12</v>
      </c>
      <c r="F184" s="7" t="s">
        <v>13</v>
      </c>
      <c r="G184" s="7">
        <v>2014</v>
      </c>
      <c r="H184" s="18">
        <v>55</v>
      </c>
      <c r="I184" s="13">
        <v>7886.8190000000004</v>
      </c>
      <c r="J184" s="14">
        <v>143.3967090909091</v>
      </c>
    </row>
    <row r="185" spans="4:10" x14ac:dyDescent="0.2">
      <c r="D185" s="50" t="s">
        <v>104</v>
      </c>
      <c r="E185" s="8" t="s">
        <v>12</v>
      </c>
      <c r="F185" s="8" t="s">
        <v>13</v>
      </c>
      <c r="G185" s="8">
        <v>2015</v>
      </c>
      <c r="H185" s="19">
        <v>53</v>
      </c>
      <c r="I185" s="15">
        <v>8125.2190000000001</v>
      </c>
      <c r="J185" s="14">
        <v>153.30601886792454</v>
      </c>
    </row>
    <row r="186" spans="4:10" x14ac:dyDescent="0.2">
      <c r="D186" s="50" t="s">
        <v>104</v>
      </c>
      <c r="E186" s="7" t="s">
        <v>12</v>
      </c>
      <c r="F186" s="7" t="s">
        <v>13</v>
      </c>
      <c r="G186" s="7">
        <v>2016</v>
      </c>
      <c r="H186" s="18">
        <v>52</v>
      </c>
      <c r="I186" s="13">
        <v>7955.6279999999997</v>
      </c>
      <c r="J186" s="14">
        <v>152.99284615384616</v>
      </c>
    </row>
    <row r="187" spans="4:10" x14ac:dyDescent="0.2">
      <c r="D187" s="50" t="s">
        <v>104</v>
      </c>
      <c r="E187" s="8" t="s">
        <v>12</v>
      </c>
      <c r="F187" s="8" t="s">
        <v>13</v>
      </c>
      <c r="G187" s="8">
        <v>2017</v>
      </c>
      <c r="H187" s="19">
        <v>49</v>
      </c>
      <c r="I187" s="15">
        <v>7716.9880000000003</v>
      </c>
      <c r="J187" s="14">
        <v>157.48955102040816</v>
      </c>
    </row>
    <row r="188" spans="4:10" x14ac:dyDescent="0.2">
      <c r="D188" s="50" t="s">
        <v>104</v>
      </c>
      <c r="E188" s="7" t="s">
        <v>12</v>
      </c>
      <c r="F188" s="7" t="s">
        <v>13</v>
      </c>
      <c r="G188" s="7">
        <v>2018</v>
      </c>
      <c r="H188" s="18">
        <v>45</v>
      </c>
      <c r="I188" s="13">
        <v>7412.4690000000001</v>
      </c>
      <c r="J188" s="14">
        <v>164.72153333333333</v>
      </c>
    </row>
    <row r="189" spans="4:10" x14ac:dyDescent="0.2">
      <c r="D189" s="50" t="s">
        <v>104</v>
      </c>
      <c r="E189" s="8" t="s">
        <v>12</v>
      </c>
      <c r="F189" s="8" t="s">
        <v>13</v>
      </c>
      <c r="G189" s="8">
        <v>2019</v>
      </c>
      <c r="H189" s="19">
        <v>44</v>
      </c>
      <c r="I189" s="15">
        <v>7249.27</v>
      </c>
      <c r="J189" s="14">
        <v>164.75613636363639</v>
      </c>
    </row>
    <row r="190" spans="4:10" x14ac:dyDescent="0.2">
      <c r="D190" s="50" t="s">
        <v>104</v>
      </c>
      <c r="E190" s="7" t="s">
        <v>12</v>
      </c>
      <c r="F190" s="7" t="s">
        <v>13</v>
      </c>
      <c r="G190" s="7">
        <v>2020</v>
      </c>
      <c r="H190" s="18">
        <v>42</v>
      </c>
      <c r="I190" s="13">
        <v>7250.7709999999997</v>
      </c>
      <c r="J190" s="14">
        <v>172.63740476190475</v>
      </c>
    </row>
    <row r="191" spans="4:10" x14ac:dyDescent="0.2">
      <c r="D191" s="50" t="s">
        <v>104</v>
      </c>
      <c r="E191" s="8" t="s">
        <v>12</v>
      </c>
      <c r="F191" s="8" t="s">
        <v>13</v>
      </c>
      <c r="G191" s="8">
        <v>2021</v>
      </c>
      <c r="H191" s="19">
        <v>41</v>
      </c>
      <c r="I191" s="15">
        <v>7245.7790000000005</v>
      </c>
      <c r="J191" s="14">
        <v>176.72631707317075</v>
      </c>
    </row>
    <row r="192" spans="4:10" x14ac:dyDescent="0.2">
      <c r="D192" s="50" t="s">
        <v>104</v>
      </c>
      <c r="E192" s="7" t="s">
        <v>14</v>
      </c>
      <c r="F192" s="7" t="s">
        <v>15</v>
      </c>
      <c r="G192" s="7">
        <v>1995</v>
      </c>
      <c r="H192" s="18">
        <v>100</v>
      </c>
      <c r="I192" s="13">
        <v>6638</v>
      </c>
      <c r="J192" s="14">
        <v>66.38</v>
      </c>
    </row>
    <row r="193" spans="4:10" x14ac:dyDescent="0.2">
      <c r="D193" s="50" t="s">
        <v>104</v>
      </c>
      <c r="E193" s="8" t="s">
        <v>14</v>
      </c>
      <c r="F193" s="8" t="s">
        <v>15</v>
      </c>
      <c r="G193" s="8">
        <v>1996</v>
      </c>
      <c r="H193" s="19">
        <v>99</v>
      </c>
      <c r="I193" s="15">
        <v>6618</v>
      </c>
      <c r="J193" s="14">
        <v>66.848484848484844</v>
      </c>
    </row>
    <row r="194" spans="4:10" x14ac:dyDescent="0.2">
      <c r="D194" s="50" t="s">
        <v>104</v>
      </c>
      <c r="E194" s="7" t="s">
        <v>14</v>
      </c>
      <c r="F194" s="7" t="s">
        <v>15</v>
      </c>
      <c r="G194" s="7">
        <v>1997</v>
      </c>
      <c r="H194" s="18">
        <v>100</v>
      </c>
      <c r="I194" s="13">
        <v>6519.89</v>
      </c>
      <c r="J194" s="14">
        <v>65.198900000000009</v>
      </c>
    </row>
    <row r="195" spans="4:10" x14ac:dyDescent="0.2">
      <c r="D195" s="50" t="s">
        <v>104</v>
      </c>
      <c r="E195" s="8" t="s">
        <v>14</v>
      </c>
      <c r="F195" s="8" t="s">
        <v>15</v>
      </c>
      <c r="G195" s="8">
        <v>1998</v>
      </c>
      <c r="H195" s="19">
        <v>97</v>
      </c>
      <c r="I195" s="15">
        <v>6408.2820000000002</v>
      </c>
      <c r="J195" s="14">
        <v>66.064762886597933</v>
      </c>
    </row>
    <row r="196" spans="4:10" x14ac:dyDescent="0.2">
      <c r="D196" s="50" t="s">
        <v>104</v>
      </c>
      <c r="E196" s="7" t="s">
        <v>14</v>
      </c>
      <c r="F196" s="7" t="s">
        <v>15</v>
      </c>
      <c r="G196" s="7">
        <v>1999</v>
      </c>
      <c r="H196" s="18">
        <v>94</v>
      </c>
      <c r="I196" s="13">
        <v>6265.03</v>
      </c>
      <c r="J196" s="14">
        <v>66.649255319148935</v>
      </c>
    </row>
    <row r="197" spans="4:10" x14ac:dyDescent="0.2">
      <c r="D197" s="50" t="s">
        <v>104</v>
      </c>
      <c r="E197" s="8" t="s">
        <v>14</v>
      </c>
      <c r="F197" s="8" t="s">
        <v>15</v>
      </c>
      <c r="G197" s="8">
        <v>2000</v>
      </c>
      <c r="H197" s="19">
        <v>89</v>
      </c>
      <c r="I197" s="15">
        <v>5955.3</v>
      </c>
      <c r="J197" s="14">
        <v>66.913483146067421</v>
      </c>
    </row>
    <row r="198" spans="4:10" x14ac:dyDescent="0.2">
      <c r="D198" s="50" t="s">
        <v>104</v>
      </c>
      <c r="E198" s="7" t="s">
        <v>14</v>
      </c>
      <c r="F198" s="7" t="s">
        <v>15</v>
      </c>
      <c r="G198" s="7">
        <v>2001</v>
      </c>
      <c r="H198" s="18">
        <v>81</v>
      </c>
      <c r="I198" s="13">
        <v>5585.2389999999996</v>
      </c>
      <c r="J198" s="14">
        <v>68.953567901234564</v>
      </c>
    </row>
    <row r="199" spans="4:10" x14ac:dyDescent="0.2">
      <c r="D199" s="50" t="s">
        <v>104</v>
      </c>
      <c r="E199" s="8" t="s">
        <v>14</v>
      </c>
      <c r="F199" s="8" t="s">
        <v>15</v>
      </c>
      <c r="G199" s="8">
        <v>2002</v>
      </c>
      <c r="H199" s="19">
        <v>78</v>
      </c>
      <c r="I199" s="15">
        <v>5573.3860000000004</v>
      </c>
      <c r="J199" s="14">
        <v>71.453666666666678</v>
      </c>
    </row>
    <row r="200" spans="4:10" x14ac:dyDescent="0.2">
      <c r="D200" s="50" t="s">
        <v>104</v>
      </c>
      <c r="E200" s="7" t="s">
        <v>14</v>
      </c>
      <c r="F200" s="7" t="s">
        <v>15</v>
      </c>
      <c r="G200" s="7">
        <v>2003</v>
      </c>
      <c r="H200" s="18">
        <v>73</v>
      </c>
      <c r="I200" s="13">
        <v>5701.6120000000001</v>
      </c>
      <c r="J200" s="14">
        <v>78.104273972602741</v>
      </c>
    </row>
    <row r="201" spans="4:10" x14ac:dyDescent="0.2">
      <c r="D201" s="50" t="s">
        <v>104</v>
      </c>
      <c r="E201" s="8" t="s">
        <v>14</v>
      </c>
      <c r="F201" s="8" t="s">
        <v>15</v>
      </c>
      <c r="G201" s="8">
        <v>2004</v>
      </c>
      <c r="H201" s="19">
        <v>69</v>
      </c>
      <c r="I201" s="15">
        <v>5666</v>
      </c>
      <c r="J201" s="14">
        <v>82.115942028985501</v>
      </c>
    </row>
    <row r="202" spans="4:10" x14ac:dyDescent="0.2">
      <c r="D202" s="50" t="s">
        <v>104</v>
      </c>
      <c r="E202" s="7" t="s">
        <v>14</v>
      </c>
      <c r="F202" s="7" t="s">
        <v>15</v>
      </c>
      <c r="G202" s="7">
        <v>2005</v>
      </c>
      <c r="H202" s="18">
        <v>67</v>
      </c>
      <c r="I202" s="13">
        <v>5748</v>
      </c>
      <c r="J202" s="14">
        <v>85.791044776119406</v>
      </c>
    </row>
    <row r="203" spans="4:10" x14ac:dyDescent="0.2">
      <c r="D203" s="50" t="s">
        <v>104</v>
      </c>
      <c r="E203" s="8" t="s">
        <v>14</v>
      </c>
      <c r="F203" s="8" t="s">
        <v>15</v>
      </c>
      <c r="G203" s="8">
        <v>2006</v>
      </c>
      <c r="H203" s="19">
        <v>64</v>
      </c>
      <c r="I203" s="15">
        <v>5741</v>
      </c>
      <c r="J203" s="14">
        <v>89.703125</v>
      </c>
    </row>
    <row r="204" spans="4:10" x14ac:dyDescent="0.2">
      <c r="D204" s="50" t="s">
        <v>104</v>
      </c>
      <c r="E204" s="7" t="s">
        <v>14</v>
      </c>
      <c r="F204" s="7" t="s">
        <v>15</v>
      </c>
      <c r="G204" s="7">
        <v>2007</v>
      </c>
      <c r="H204" s="18">
        <v>61</v>
      </c>
      <c r="I204" s="13">
        <v>5700</v>
      </c>
      <c r="J204" s="14">
        <v>93.442622950819668</v>
      </c>
    </row>
    <row r="205" spans="4:10" x14ac:dyDescent="0.2">
      <c r="D205" s="50" t="s">
        <v>104</v>
      </c>
      <c r="E205" s="8" t="s">
        <v>14</v>
      </c>
      <c r="F205" s="8" t="s">
        <v>15</v>
      </c>
      <c r="G205" s="8">
        <v>2008</v>
      </c>
      <c r="H205" s="19">
        <v>54</v>
      </c>
      <c r="I205" s="15">
        <v>5504</v>
      </c>
      <c r="J205" s="14">
        <v>101.92592592592592</v>
      </c>
    </row>
    <row r="206" spans="4:10" x14ac:dyDescent="0.2">
      <c r="D206" s="50" t="s">
        <v>104</v>
      </c>
      <c r="E206" s="7" t="s">
        <v>14</v>
      </c>
      <c r="F206" s="7" t="s">
        <v>15</v>
      </c>
      <c r="G206" s="7">
        <v>2009</v>
      </c>
      <c r="H206" s="18">
        <v>49</v>
      </c>
      <c r="I206" s="13">
        <v>5408</v>
      </c>
      <c r="J206" s="14">
        <v>110.36734693877551</v>
      </c>
    </row>
    <row r="207" spans="4:10" x14ac:dyDescent="0.2">
      <c r="D207" s="50" t="s">
        <v>104</v>
      </c>
      <c r="E207" s="8" t="s">
        <v>14</v>
      </c>
      <c r="F207" s="8" t="s">
        <v>15</v>
      </c>
      <c r="G207" s="8">
        <v>2010</v>
      </c>
      <c r="H207" s="19">
        <v>47</v>
      </c>
      <c r="I207" s="15">
        <v>5654.6139999999996</v>
      </c>
      <c r="J207" s="14">
        <v>120.31093617021276</v>
      </c>
    </row>
    <row r="208" spans="4:10" x14ac:dyDescent="0.2">
      <c r="D208" s="50" t="s">
        <v>104</v>
      </c>
      <c r="E208" s="7" t="s">
        <v>14</v>
      </c>
      <c r="F208" s="7" t="s">
        <v>15</v>
      </c>
      <c r="G208" s="7">
        <v>2011</v>
      </c>
      <c r="H208" s="18">
        <v>43</v>
      </c>
      <c r="I208" s="13">
        <v>5501.6019999999999</v>
      </c>
      <c r="J208" s="14">
        <v>127.94423255813953</v>
      </c>
    </row>
    <row r="209" spans="4:10" x14ac:dyDescent="0.2">
      <c r="D209" s="50" t="s">
        <v>104</v>
      </c>
      <c r="E209" s="8" t="s">
        <v>14</v>
      </c>
      <c r="F209" s="8" t="s">
        <v>15</v>
      </c>
      <c r="G209" s="8">
        <v>2012</v>
      </c>
      <c r="H209" s="19">
        <v>42</v>
      </c>
      <c r="I209" s="15">
        <v>5601.076</v>
      </c>
      <c r="J209" s="14">
        <v>133.35895238095239</v>
      </c>
    </row>
    <row r="210" spans="4:10" x14ac:dyDescent="0.2">
      <c r="D210" s="50" t="s">
        <v>104</v>
      </c>
      <c r="E210" s="7" t="s">
        <v>14</v>
      </c>
      <c r="F210" s="7" t="s">
        <v>15</v>
      </c>
      <c r="G210" s="7">
        <v>2013</v>
      </c>
      <c r="H210" s="18">
        <v>40</v>
      </c>
      <c r="I210" s="13">
        <v>5218.107</v>
      </c>
      <c r="J210" s="14">
        <v>130.452675</v>
      </c>
    </row>
    <row r="211" spans="4:10" x14ac:dyDescent="0.2">
      <c r="D211" s="50" t="s">
        <v>104</v>
      </c>
      <c r="E211" s="8" t="s">
        <v>14</v>
      </c>
      <c r="F211" s="8" t="s">
        <v>15</v>
      </c>
      <c r="G211" s="8">
        <v>2014</v>
      </c>
      <c r="H211" s="19">
        <v>37</v>
      </c>
      <c r="I211" s="15">
        <v>5237.5969999999998</v>
      </c>
      <c r="J211" s="14">
        <v>141.55667567567568</v>
      </c>
    </row>
    <row r="212" spans="4:10" x14ac:dyDescent="0.2">
      <c r="D212" s="50" t="s">
        <v>104</v>
      </c>
      <c r="E212" s="7" t="s">
        <v>14</v>
      </c>
      <c r="F212" s="7" t="s">
        <v>15</v>
      </c>
      <c r="G212" s="7">
        <v>2015</v>
      </c>
      <c r="H212" s="18">
        <v>38</v>
      </c>
      <c r="I212" s="13">
        <v>5593.2269999999999</v>
      </c>
      <c r="J212" s="14">
        <v>147.19018421052633</v>
      </c>
    </row>
    <row r="213" spans="4:10" x14ac:dyDescent="0.2">
      <c r="D213" s="50" t="s">
        <v>104</v>
      </c>
      <c r="E213" s="8" t="s">
        <v>14</v>
      </c>
      <c r="F213" s="8" t="s">
        <v>15</v>
      </c>
      <c r="G213" s="8">
        <v>2016</v>
      </c>
      <c r="H213" s="19">
        <v>39</v>
      </c>
      <c r="I213" s="15">
        <v>5672.3639999999996</v>
      </c>
      <c r="J213" s="14">
        <v>145.44523076923076</v>
      </c>
    </row>
    <row r="214" spans="4:10" x14ac:dyDescent="0.2">
      <c r="D214" s="50" t="s">
        <v>104</v>
      </c>
      <c r="E214" s="7" t="s">
        <v>14</v>
      </c>
      <c r="F214" s="7" t="s">
        <v>15</v>
      </c>
      <c r="G214" s="7">
        <v>2017</v>
      </c>
      <c r="H214" s="18">
        <v>38</v>
      </c>
      <c r="I214" s="13">
        <v>5681.7460000000001</v>
      </c>
      <c r="J214" s="14">
        <v>149.51963157894738</v>
      </c>
    </row>
    <row r="215" spans="4:10" x14ac:dyDescent="0.2">
      <c r="D215" s="50" t="s">
        <v>104</v>
      </c>
      <c r="E215" s="8" t="s">
        <v>14</v>
      </c>
      <c r="F215" s="8" t="s">
        <v>15</v>
      </c>
      <c r="G215" s="8">
        <v>2018</v>
      </c>
      <c r="H215" s="19">
        <v>38</v>
      </c>
      <c r="I215" s="15">
        <v>6058.6469999999999</v>
      </c>
      <c r="J215" s="14">
        <v>159.43807894736841</v>
      </c>
    </row>
    <row r="216" spans="4:10" x14ac:dyDescent="0.2">
      <c r="D216" s="50" t="s">
        <v>104</v>
      </c>
      <c r="E216" s="7" t="s">
        <v>14</v>
      </c>
      <c r="F216" s="7" t="s">
        <v>15</v>
      </c>
      <c r="G216" s="7">
        <v>2019</v>
      </c>
      <c r="H216" s="18">
        <v>33</v>
      </c>
      <c r="I216" s="13">
        <v>6159.3310000000001</v>
      </c>
      <c r="J216" s="14">
        <v>186.64639393939393</v>
      </c>
    </row>
    <row r="217" spans="4:10" x14ac:dyDescent="0.2">
      <c r="D217" s="50" t="s">
        <v>104</v>
      </c>
      <c r="E217" s="8" t="s">
        <v>14</v>
      </c>
      <c r="F217" s="8" t="s">
        <v>15</v>
      </c>
      <c r="G217" s="8">
        <v>2020</v>
      </c>
      <c r="H217" s="19">
        <v>34</v>
      </c>
      <c r="I217" s="15">
        <v>6357.5460000000003</v>
      </c>
      <c r="J217" s="14">
        <v>186.98664705882354</v>
      </c>
    </row>
    <row r="218" spans="4:10" x14ac:dyDescent="0.2">
      <c r="D218" s="50" t="s">
        <v>104</v>
      </c>
      <c r="E218" s="7" t="s">
        <v>14</v>
      </c>
      <c r="F218" s="7" t="s">
        <v>15</v>
      </c>
      <c r="G218" s="7">
        <v>2021</v>
      </c>
      <c r="H218" s="18">
        <v>32</v>
      </c>
      <c r="I218" s="13">
        <v>6413.8509999999997</v>
      </c>
      <c r="J218" s="14">
        <v>200.43284374999999</v>
      </c>
    </row>
    <row r="219" spans="4:10" x14ac:dyDescent="0.2">
      <c r="D219" s="50" t="s">
        <v>104</v>
      </c>
      <c r="E219" s="8" t="s">
        <v>16</v>
      </c>
      <c r="F219" s="8" t="s">
        <v>17</v>
      </c>
      <c r="G219" s="8">
        <v>1995</v>
      </c>
      <c r="H219" s="19">
        <v>78</v>
      </c>
      <c r="I219" s="15">
        <v>3904</v>
      </c>
      <c r="J219" s="14">
        <v>50.051282051282051</v>
      </c>
    </row>
    <row r="220" spans="4:10" x14ac:dyDescent="0.2">
      <c r="D220" s="50" t="s">
        <v>104</v>
      </c>
      <c r="E220" s="7" t="s">
        <v>16</v>
      </c>
      <c r="F220" s="7" t="s">
        <v>17</v>
      </c>
      <c r="G220" s="7">
        <v>1996</v>
      </c>
      <c r="H220" s="18">
        <v>75</v>
      </c>
      <c r="I220" s="13">
        <v>3763</v>
      </c>
      <c r="J220" s="14">
        <v>50.173333333333332</v>
      </c>
    </row>
    <row r="221" spans="4:10" x14ac:dyDescent="0.2">
      <c r="D221" s="50" t="s">
        <v>104</v>
      </c>
      <c r="E221" s="8" t="s">
        <v>16</v>
      </c>
      <c r="F221" s="8" t="s">
        <v>17</v>
      </c>
      <c r="G221" s="8">
        <v>1997</v>
      </c>
      <c r="H221" s="19">
        <v>72</v>
      </c>
      <c r="I221" s="15">
        <v>3582.3679999999999</v>
      </c>
      <c r="J221" s="14">
        <v>49.755111111111113</v>
      </c>
    </row>
    <row r="222" spans="4:10" x14ac:dyDescent="0.2">
      <c r="D222" s="50" t="s">
        <v>104</v>
      </c>
      <c r="E222" s="7" t="s">
        <v>16</v>
      </c>
      <c r="F222" s="7" t="s">
        <v>17</v>
      </c>
      <c r="G222" s="7">
        <v>1998</v>
      </c>
      <c r="H222" s="18">
        <v>66</v>
      </c>
      <c r="I222" s="13">
        <v>3428.9209999999998</v>
      </c>
      <c r="J222" s="14">
        <v>51.953348484848483</v>
      </c>
    </row>
    <row r="223" spans="4:10" x14ac:dyDescent="0.2">
      <c r="D223" s="50" t="s">
        <v>104</v>
      </c>
      <c r="E223" s="8" t="s">
        <v>16</v>
      </c>
      <c r="F223" s="8" t="s">
        <v>17</v>
      </c>
      <c r="G223" s="8">
        <v>1999</v>
      </c>
      <c r="H223" s="19">
        <v>56</v>
      </c>
      <c r="I223" s="15">
        <v>3314.8150000000001</v>
      </c>
      <c r="J223" s="14">
        <v>59.193125000000002</v>
      </c>
    </row>
    <row r="224" spans="4:10" x14ac:dyDescent="0.2">
      <c r="D224" s="50" t="s">
        <v>104</v>
      </c>
      <c r="E224" s="7" t="s">
        <v>16</v>
      </c>
      <c r="F224" s="7" t="s">
        <v>17</v>
      </c>
      <c r="G224" s="7">
        <v>2000</v>
      </c>
      <c r="H224" s="18">
        <v>53</v>
      </c>
      <c r="I224" s="13">
        <v>2858.06</v>
      </c>
      <c r="J224" s="14">
        <v>53.92566037735849</v>
      </c>
    </row>
    <row r="225" spans="4:10" x14ac:dyDescent="0.2">
      <c r="D225" s="50" t="s">
        <v>104</v>
      </c>
      <c r="E225" s="8" t="s">
        <v>16</v>
      </c>
      <c r="F225" s="8" t="s">
        <v>17</v>
      </c>
      <c r="G225" s="8">
        <v>2001</v>
      </c>
      <c r="H225" s="19">
        <v>39</v>
      </c>
      <c r="I225" s="15">
        <v>2657.768</v>
      </c>
      <c r="J225" s="14">
        <v>68.147897435897434</v>
      </c>
    </row>
    <row r="226" spans="4:10" x14ac:dyDescent="0.2">
      <c r="D226" s="50" t="s">
        <v>104</v>
      </c>
      <c r="E226" s="7" t="s">
        <v>16</v>
      </c>
      <c r="F226" s="7" t="s">
        <v>17</v>
      </c>
      <c r="G226" s="7">
        <v>2002</v>
      </c>
      <c r="H226" s="18">
        <v>37</v>
      </c>
      <c r="I226" s="13">
        <v>2585.2289999999998</v>
      </c>
      <c r="J226" s="14">
        <v>69.871054054054042</v>
      </c>
    </row>
    <row r="227" spans="4:10" x14ac:dyDescent="0.2">
      <c r="D227" s="50" t="s">
        <v>104</v>
      </c>
      <c r="E227" s="8" t="s">
        <v>16</v>
      </c>
      <c r="F227" s="8" t="s">
        <v>17</v>
      </c>
      <c r="G227" s="8">
        <v>2003</v>
      </c>
      <c r="H227" s="19">
        <v>33</v>
      </c>
      <c r="I227" s="15">
        <v>2462.19</v>
      </c>
      <c r="J227" s="14">
        <v>74.61181818181818</v>
      </c>
    </row>
    <row r="228" spans="4:10" x14ac:dyDescent="0.2">
      <c r="D228" s="50" t="s">
        <v>104</v>
      </c>
      <c r="E228" s="7" t="s">
        <v>16</v>
      </c>
      <c r="F228" s="7" t="s">
        <v>17</v>
      </c>
      <c r="G228" s="7">
        <v>2004</v>
      </c>
      <c r="H228" s="18">
        <v>32</v>
      </c>
      <c r="I228" s="13">
        <v>2498</v>
      </c>
      <c r="J228" s="14">
        <v>78.0625</v>
      </c>
    </row>
    <row r="229" spans="4:10" x14ac:dyDescent="0.2">
      <c r="D229" s="50" t="s">
        <v>104</v>
      </c>
      <c r="E229" s="8" t="s">
        <v>16</v>
      </c>
      <c r="F229" s="8" t="s">
        <v>17</v>
      </c>
      <c r="G229" s="8">
        <v>2005</v>
      </c>
      <c r="H229" s="19">
        <v>31</v>
      </c>
      <c r="I229" s="15">
        <v>2510</v>
      </c>
      <c r="J229" s="14">
        <v>80.967741935483872</v>
      </c>
    </row>
    <row r="230" spans="4:10" x14ac:dyDescent="0.2">
      <c r="D230" s="50" t="s">
        <v>104</v>
      </c>
      <c r="E230" s="7" t="s">
        <v>16</v>
      </c>
      <c r="F230" s="7" t="s">
        <v>17</v>
      </c>
      <c r="G230" s="7">
        <v>2006</v>
      </c>
      <c r="H230" s="18">
        <v>31</v>
      </c>
      <c r="I230" s="13">
        <v>2644</v>
      </c>
      <c r="J230" s="14">
        <v>85.290322580645167</v>
      </c>
    </row>
    <row r="231" spans="4:10" x14ac:dyDescent="0.2">
      <c r="D231" s="50" t="s">
        <v>104</v>
      </c>
      <c r="E231" s="8" t="s">
        <v>16</v>
      </c>
      <c r="F231" s="8" t="s">
        <v>17</v>
      </c>
      <c r="G231" s="8">
        <v>2007</v>
      </c>
      <c r="H231" s="19">
        <v>29</v>
      </c>
      <c r="I231" s="15">
        <v>2645</v>
      </c>
      <c r="J231" s="14">
        <v>91.206896551724142</v>
      </c>
    </row>
    <row r="232" spans="4:10" x14ac:dyDescent="0.2">
      <c r="D232" s="50" t="s">
        <v>104</v>
      </c>
      <c r="E232" s="7" t="s">
        <v>16</v>
      </c>
      <c r="F232" s="7" t="s">
        <v>17</v>
      </c>
      <c r="G232" s="7">
        <v>2008</v>
      </c>
      <c r="H232" s="18">
        <v>29</v>
      </c>
      <c r="I232" s="13">
        <v>2606</v>
      </c>
      <c r="J232" s="14">
        <v>89.862068965517238</v>
      </c>
    </row>
    <row r="233" spans="4:10" x14ac:dyDescent="0.2">
      <c r="D233" s="50" t="s">
        <v>104</v>
      </c>
      <c r="E233" s="8" t="s">
        <v>16</v>
      </c>
      <c r="F233" s="8" t="s">
        <v>17</v>
      </c>
      <c r="G233" s="8">
        <v>2009</v>
      </c>
      <c r="H233" s="19">
        <v>26</v>
      </c>
      <c r="I233" s="15">
        <v>2420</v>
      </c>
      <c r="J233" s="14">
        <v>93.07692307692308</v>
      </c>
    </row>
    <row r="234" spans="4:10" x14ac:dyDescent="0.2">
      <c r="D234" s="50" t="s">
        <v>104</v>
      </c>
      <c r="E234" s="7" t="s">
        <v>16</v>
      </c>
      <c r="F234" s="7" t="s">
        <v>17</v>
      </c>
      <c r="G234" s="7">
        <v>2010</v>
      </c>
      <c r="H234" s="18">
        <v>24</v>
      </c>
      <c r="I234" s="13">
        <v>2386.5569999999998</v>
      </c>
      <c r="J234" s="14">
        <v>99.439874999999986</v>
      </c>
    </row>
    <row r="235" spans="4:10" x14ac:dyDescent="0.2">
      <c r="D235" s="50" t="s">
        <v>104</v>
      </c>
      <c r="E235" s="8" t="s">
        <v>16</v>
      </c>
      <c r="F235" s="8" t="s">
        <v>17</v>
      </c>
      <c r="G235" s="8">
        <v>2011</v>
      </c>
      <c r="H235" s="19">
        <v>23</v>
      </c>
      <c r="I235" s="15">
        <v>2371.6610000000001</v>
      </c>
      <c r="J235" s="14">
        <v>103.11569565217391</v>
      </c>
    </row>
    <row r="236" spans="4:10" x14ac:dyDescent="0.2">
      <c r="D236" s="50" t="s">
        <v>104</v>
      </c>
      <c r="E236" s="7" t="s">
        <v>16</v>
      </c>
      <c r="F236" s="7" t="s">
        <v>17</v>
      </c>
      <c r="G236" s="7">
        <v>2012</v>
      </c>
      <c r="H236" s="18">
        <v>24</v>
      </c>
      <c r="I236" s="13">
        <v>2338.6849999999999</v>
      </c>
      <c r="J236" s="14">
        <v>97.445208333333326</v>
      </c>
    </row>
    <row r="237" spans="4:10" x14ac:dyDescent="0.2">
      <c r="D237" s="50" t="s">
        <v>104</v>
      </c>
      <c r="E237" s="8" t="s">
        <v>16</v>
      </c>
      <c r="F237" s="8" t="s">
        <v>17</v>
      </c>
      <c r="G237" s="8">
        <v>2013</v>
      </c>
      <c r="H237" s="19">
        <v>21</v>
      </c>
      <c r="I237" s="15">
        <v>2255.6959999999999</v>
      </c>
      <c r="J237" s="14">
        <v>107.41409523809523</v>
      </c>
    </row>
    <row r="238" spans="4:10" x14ac:dyDescent="0.2">
      <c r="D238" s="50" t="s">
        <v>104</v>
      </c>
      <c r="E238" s="7" t="s">
        <v>16</v>
      </c>
      <c r="F238" s="7" t="s">
        <v>17</v>
      </c>
      <c r="G238" s="7">
        <v>2014</v>
      </c>
      <c r="H238" s="18">
        <v>22</v>
      </c>
      <c r="I238" s="13">
        <v>2426.6309999999999</v>
      </c>
      <c r="J238" s="14">
        <v>110.30140909090909</v>
      </c>
    </row>
    <row r="239" spans="4:10" x14ac:dyDescent="0.2">
      <c r="D239" s="50" t="s">
        <v>104</v>
      </c>
      <c r="E239" s="8" t="s">
        <v>16</v>
      </c>
      <c r="F239" s="8" t="s">
        <v>17</v>
      </c>
      <c r="G239" s="8">
        <v>2015</v>
      </c>
      <c r="H239" s="19">
        <v>21</v>
      </c>
      <c r="I239" s="15">
        <v>2390.3380000000002</v>
      </c>
      <c r="J239" s="14">
        <v>113.82561904761906</v>
      </c>
    </row>
    <row r="240" spans="4:10" x14ac:dyDescent="0.2">
      <c r="D240" s="50" t="s">
        <v>104</v>
      </c>
      <c r="E240" s="7" t="s">
        <v>16</v>
      </c>
      <c r="F240" s="7" t="s">
        <v>17</v>
      </c>
      <c r="G240" s="7">
        <v>2016</v>
      </c>
      <c r="H240" s="18">
        <v>21</v>
      </c>
      <c r="I240" s="13">
        <v>2385.1799999999998</v>
      </c>
      <c r="J240" s="14">
        <v>113.58</v>
      </c>
    </row>
    <row r="241" spans="4:10" x14ac:dyDescent="0.2">
      <c r="D241" s="50" t="s">
        <v>104</v>
      </c>
      <c r="E241" s="8" t="s">
        <v>16</v>
      </c>
      <c r="F241" s="8" t="s">
        <v>17</v>
      </c>
      <c r="G241" s="8">
        <v>2017</v>
      </c>
      <c r="H241" s="19">
        <v>21</v>
      </c>
      <c r="I241" s="15">
        <v>2286.64</v>
      </c>
      <c r="J241" s="14">
        <v>108.88761904761904</v>
      </c>
    </row>
    <row r="242" spans="4:10" x14ac:dyDescent="0.2">
      <c r="D242" s="50" t="s">
        <v>104</v>
      </c>
      <c r="E242" s="7" t="s">
        <v>16</v>
      </c>
      <c r="F242" s="7" t="s">
        <v>17</v>
      </c>
      <c r="G242" s="7">
        <v>2018</v>
      </c>
      <c r="H242" s="18">
        <v>20</v>
      </c>
      <c r="I242" s="13">
        <v>2277.6480000000001</v>
      </c>
      <c r="J242" s="14">
        <v>113.8824</v>
      </c>
    </row>
    <row r="243" spans="4:10" x14ac:dyDescent="0.2">
      <c r="D243" s="50" t="s">
        <v>104</v>
      </c>
      <c r="E243" s="8" t="s">
        <v>16</v>
      </c>
      <c r="F243" s="8" t="s">
        <v>17</v>
      </c>
      <c r="G243" s="8">
        <v>2019</v>
      </c>
      <c r="H243" s="19">
        <v>18</v>
      </c>
      <c r="I243" s="15">
        <v>2085.1990000000001</v>
      </c>
      <c r="J243" s="14">
        <v>115.84438888888889</v>
      </c>
    </row>
    <row r="244" spans="4:10" x14ac:dyDescent="0.2">
      <c r="D244" s="50" t="s">
        <v>104</v>
      </c>
      <c r="E244" s="7" t="s">
        <v>16</v>
      </c>
      <c r="F244" s="7" t="s">
        <v>17</v>
      </c>
      <c r="G244" s="7">
        <v>2020</v>
      </c>
      <c r="H244" s="18">
        <v>17</v>
      </c>
      <c r="I244" s="13">
        <v>1942.761</v>
      </c>
      <c r="J244" s="14">
        <v>114.28005882352942</v>
      </c>
    </row>
    <row r="245" spans="4:10" x14ac:dyDescent="0.2">
      <c r="D245" s="50" t="s">
        <v>104</v>
      </c>
      <c r="E245" s="8" t="s">
        <v>16</v>
      </c>
      <c r="F245" s="8" t="s">
        <v>17</v>
      </c>
      <c r="G245" s="8">
        <v>2021</v>
      </c>
      <c r="H245" s="19">
        <v>18</v>
      </c>
      <c r="I245" s="15">
        <v>1986.356</v>
      </c>
      <c r="J245" s="14">
        <v>110.3531111111111</v>
      </c>
    </row>
    <row r="246" spans="4:10" x14ac:dyDescent="0.2">
      <c r="D246" s="50" t="s">
        <v>104</v>
      </c>
      <c r="E246" s="7" t="s">
        <v>18</v>
      </c>
      <c r="F246" s="7" t="s">
        <v>19</v>
      </c>
      <c r="G246" s="7">
        <v>1995</v>
      </c>
      <c r="H246" s="18">
        <v>229</v>
      </c>
      <c r="I246" s="13">
        <v>13671</v>
      </c>
      <c r="J246" s="14">
        <v>59.698689956331876</v>
      </c>
    </row>
    <row r="247" spans="4:10" x14ac:dyDescent="0.2">
      <c r="D247" s="50" t="s">
        <v>104</v>
      </c>
      <c r="E247" s="8" t="s">
        <v>18</v>
      </c>
      <c r="F247" s="8" t="s">
        <v>19</v>
      </c>
      <c r="G247" s="8">
        <v>1996</v>
      </c>
      <c r="H247" s="19">
        <v>227</v>
      </c>
      <c r="I247" s="15">
        <v>13309</v>
      </c>
      <c r="J247" s="14">
        <v>58.629955947136565</v>
      </c>
    </row>
    <row r="248" spans="4:10" x14ac:dyDescent="0.2">
      <c r="D248" s="50" t="s">
        <v>104</v>
      </c>
      <c r="E248" s="7" t="s">
        <v>18</v>
      </c>
      <c r="F248" s="7" t="s">
        <v>19</v>
      </c>
      <c r="G248" s="7">
        <v>1997</v>
      </c>
      <c r="H248" s="18">
        <v>224</v>
      </c>
      <c r="I248" s="13">
        <v>13263.683999999999</v>
      </c>
      <c r="J248" s="14">
        <v>59.212874999999997</v>
      </c>
    </row>
    <row r="249" spans="4:10" x14ac:dyDescent="0.2">
      <c r="D249" s="50" t="s">
        <v>104</v>
      </c>
      <c r="E249" s="8" t="s">
        <v>18</v>
      </c>
      <c r="F249" s="8" t="s">
        <v>19</v>
      </c>
      <c r="G249" s="8">
        <v>1998</v>
      </c>
      <c r="H249" s="19">
        <v>217</v>
      </c>
      <c r="I249" s="15">
        <v>13234.438</v>
      </c>
      <c r="J249" s="14">
        <v>60.988193548387095</v>
      </c>
    </row>
    <row r="250" spans="4:10" x14ac:dyDescent="0.2">
      <c r="D250" s="50" t="s">
        <v>104</v>
      </c>
      <c r="E250" s="7" t="s">
        <v>18</v>
      </c>
      <c r="F250" s="7" t="s">
        <v>19</v>
      </c>
      <c r="G250" s="7">
        <v>1999</v>
      </c>
      <c r="H250" s="18">
        <v>211</v>
      </c>
      <c r="I250" s="13">
        <v>12910.968000000001</v>
      </c>
      <c r="J250" s="14">
        <v>61.189421800947869</v>
      </c>
    </row>
    <row r="251" spans="4:10" x14ac:dyDescent="0.2">
      <c r="D251" s="50" t="s">
        <v>104</v>
      </c>
      <c r="E251" s="8" t="s">
        <v>18</v>
      </c>
      <c r="F251" s="8" t="s">
        <v>19</v>
      </c>
      <c r="G251" s="8">
        <v>2000</v>
      </c>
      <c r="H251" s="19">
        <v>207</v>
      </c>
      <c r="I251" s="15">
        <v>12480.918</v>
      </c>
      <c r="J251" s="14">
        <v>60.294289855072464</v>
      </c>
    </row>
    <row r="252" spans="4:10" x14ac:dyDescent="0.2">
      <c r="D252" s="50" t="s">
        <v>104</v>
      </c>
      <c r="E252" s="7" t="s">
        <v>18</v>
      </c>
      <c r="F252" s="7" t="s">
        <v>19</v>
      </c>
      <c r="G252" s="7">
        <v>2001</v>
      </c>
      <c r="H252" s="18">
        <v>194</v>
      </c>
      <c r="I252" s="13">
        <v>12152.121999999999</v>
      </c>
      <c r="J252" s="14">
        <v>62.639804123711336</v>
      </c>
    </row>
    <row r="253" spans="4:10" x14ac:dyDescent="0.2">
      <c r="D253" s="50" t="s">
        <v>104</v>
      </c>
      <c r="E253" s="8" t="s">
        <v>18</v>
      </c>
      <c r="F253" s="8" t="s">
        <v>19</v>
      </c>
      <c r="G253" s="8">
        <v>2002</v>
      </c>
      <c r="H253" s="19">
        <v>183</v>
      </c>
      <c r="I253" s="15">
        <v>12154.929</v>
      </c>
      <c r="J253" s="14">
        <v>66.420377049180331</v>
      </c>
    </row>
    <row r="254" spans="4:10" x14ac:dyDescent="0.2">
      <c r="D254" s="50" t="s">
        <v>104</v>
      </c>
      <c r="E254" s="7" t="s">
        <v>18</v>
      </c>
      <c r="F254" s="7" t="s">
        <v>19</v>
      </c>
      <c r="G254" s="7">
        <v>2003</v>
      </c>
      <c r="H254" s="18">
        <v>177</v>
      </c>
      <c r="I254" s="13">
        <v>12330.554</v>
      </c>
      <c r="J254" s="14">
        <v>69.664146892655367</v>
      </c>
    </row>
    <row r="255" spans="4:10" x14ac:dyDescent="0.2">
      <c r="D255" s="50" t="s">
        <v>104</v>
      </c>
      <c r="E255" s="8" t="s">
        <v>18</v>
      </c>
      <c r="F255" s="8" t="s">
        <v>19</v>
      </c>
      <c r="G255" s="8">
        <v>2004</v>
      </c>
      <c r="H255" s="19">
        <v>172</v>
      </c>
      <c r="I255" s="15">
        <v>12437</v>
      </c>
      <c r="J255" s="14">
        <v>72.308139534883722</v>
      </c>
    </row>
    <row r="256" spans="4:10" x14ac:dyDescent="0.2">
      <c r="D256" s="50" t="s">
        <v>104</v>
      </c>
      <c r="E256" s="7" t="s">
        <v>18</v>
      </c>
      <c r="F256" s="7" t="s">
        <v>19</v>
      </c>
      <c r="G256" s="7">
        <v>2005</v>
      </c>
      <c r="H256" s="18">
        <v>166</v>
      </c>
      <c r="I256" s="13">
        <v>12265</v>
      </c>
      <c r="J256" s="14">
        <v>73.885542168674704</v>
      </c>
    </row>
    <row r="257" spans="4:10" x14ac:dyDescent="0.2">
      <c r="D257" s="50" t="s">
        <v>104</v>
      </c>
      <c r="E257" s="8" t="s">
        <v>18</v>
      </c>
      <c r="F257" s="8" t="s">
        <v>19</v>
      </c>
      <c r="G257" s="8">
        <v>2006</v>
      </c>
      <c r="H257" s="19">
        <v>153</v>
      </c>
      <c r="I257" s="15">
        <v>11973</v>
      </c>
      <c r="J257" s="14">
        <v>78.254901960784309</v>
      </c>
    </row>
    <row r="258" spans="4:10" x14ac:dyDescent="0.2">
      <c r="D258" s="50" t="s">
        <v>104</v>
      </c>
      <c r="E258" s="7" t="s">
        <v>18</v>
      </c>
      <c r="F258" s="7" t="s">
        <v>19</v>
      </c>
      <c r="G258" s="7">
        <v>2007</v>
      </c>
      <c r="H258" s="18">
        <v>144</v>
      </c>
      <c r="I258" s="13">
        <v>12835</v>
      </c>
      <c r="J258" s="14">
        <v>89.131944444444443</v>
      </c>
    </row>
    <row r="259" spans="4:10" x14ac:dyDescent="0.2">
      <c r="D259" s="50" t="s">
        <v>104</v>
      </c>
      <c r="E259" s="8" t="s">
        <v>18</v>
      </c>
      <c r="F259" s="8" t="s">
        <v>19</v>
      </c>
      <c r="G259" s="8">
        <v>2008</v>
      </c>
      <c r="H259" s="19">
        <v>137</v>
      </c>
      <c r="I259" s="15">
        <v>12906</v>
      </c>
      <c r="J259" s="14">
        <v>94.204379562043798</v>
      </c>
    </row>
    <row r="260" spans="4:10" x14ac:dyDescent="0.2">
      <c r="D260" s="50" t="s">
        <v>104</v>
      </c>
      <c r="E260" s="7" t="s">
        <v>18</v>
      </c>
      <c r="F260" s="7" t="s">
        <v>19</v>
      </c>
      <c r="G260" s="7">
        <v>2009</v>
      </c>
      <c r="H260" s="18">
        <v>127</v>
      </c>
      <c r="I260" s="13">
        <v>12459</v>
      </c>
      <c r="J260" s="14">
        <v>98.102362204724415</v>
      </c>
    </row>
    <row r="261" spans="4:10" x14ac:dyDescent="0.2">
      <c r="D261" s="50" t="s">
        <v>104</v>
      </c>
      <c r="E261" s="8" t="s">
        <v>18</v>
      </c>
      <c r="F261" s="8" t="s">
        <v>19</v>
      </c>
      <c r="G261" s="8">
        <v>2010</v>
      </c>
      <c r="H261" s="19">
        <v>121</v>
      </c>
      <c r="I261" s="15">
        <v>12586.450999999999</v>
      </c>
      <c r="J261" s="14">
        <v>104.0202561983471</v>
      </c>
    </row>
    <row r="262" spans="4:10" x14ac:dyDescent="0.2">
      <c r="D262" s="50" t="s">
        <v>104</v>
      </c>
      <c r="E262" s="7" t="s">
        <v>18</v>
      </c>
      <c r="F262" s="7" t="s">
        <v>19</v>
      </c>
      <c r="G262" s="7">
        <v>2011</v>
      </c>
      <c r="H262" s="18">
        <v>120</v>
      </c>
      <c r="I262" s="13">
        <v>12492.342000000001</v>
      </c>
      <c r="J262" s="14">
        <v>104.10285</v>
      </c>
    </row>
    <row r="263" spans="4:10" x14ac:dyDescent="0.2">
      <c r="D263" s="50" t="s">
        <v>104</v>
      </c>
      <c r="E263" s="8" t="s">
        <v>18</v>
      </c>
      <c r="F263" s="8" t="s">
        <v>19</v>
      </c>
      <c r="G263" s="8">
        <v>2012</v>
      </c>
      <c r="H263" s="19">
        <v>112</v>
      </c>
      <c r="I263" s="15">
        <v>12857.898999999999</v>
      </c>
      <c r="J263" s="14">
        <v>114.80266964285714</v>
      </c>
    </row>
    <row r="264" spans="4:10" x14ac:dyDescent="0.2">
      <c r="D264" s="50" t="s">
        <v>104</v>
      </c>
      <c r="E264" s="7" t="s">
        <v>18</v>
      </c>
      <c r="F264" s="7" t="s">
        <v>19</v>
      </c>
      <c r="G264" s="7">
        <v>2013</v>
      </c>
      <c r="H264" s="18">
        <v>105</v>
      </c>
      <c r="I264" s="13">
        <v>12964.058999999999</v>
      </c>
      <c r="J264" s="14">
        <v>123.46722857142856</v>
      </c>
    </row>
    <row r="265" spans="4:10" x14ac:dyDescent="0.2">
      <c r="D265" s="50" t="s">
        <v>104</v>
      </c>
      <c r="E265" s="8" t="s">
        <v>18</v>
      </c>
      <c r="F265" s="8" t="s">
        <v>19</v>
      </c>
      <c r="G265" s="8">
        <v>2014</v>
      </c>
      <c r="H265" s="19">
        <v>98</v>
      </c>
      <c r="I265" s="15">
        <v>12956.66</v>
      </c>
      <c r="J265" s="14">
        <v>132.21081632653062</v>
      </c>
    </row>
    <row r="266" spans="4:10" x14ac:dyDescent="0.2">
      <c r="D266" s="50" t="s">
        <v>104</v>
      </c>
      <c r="E266" s="7" t="s">
        <v>18</v>
      </c>
      <c r="F266" s="7" t="s">
        <v>19</v>
      </c>
      <c r="G266" s="7">
        <v>2015</v>
      </c>
      <c r="H266" s="18">
        <v>96</v>
      </c>
      <c r="I266" s="13">
        <v>13167.548000000001</v>
      </c>
      <c r="J266" s="14">
        <v>137.16195833333333</v>
      </c>
    </row>
    <row r="267" spans="4:10" x14ac:dyDescent="0.2">
      <c r="D267" s="50" t="s">
        <v>104</v>
      </c>
      <c r="E267" s="8" t="s">
        <v>18</v>
      </c>
      <c r="F267" s="8" t="s">
        <v>19</v>
      </c>
      <c r="G267" s="8">
        <v>2016</v>
      </c>
      <c r="H267" s="19">
        <v>94</v>
      </c>
      <c r="I267" s="15">
        <v>12683.833000000001</v>
      </c>
      <c r="J267" s="14">
        <v>134.93439361702127</v>
      </c>
    </row>
    <row r="268" spans="4:10" x14ac:dyDescent="0.2">
      <c r="D268" s="50" t="s">
        <v>104</v>
      </c>
      <c r="E268" s="7" t="s">
        <v>18</v>
      </c>
      <c r="F268" s="7" t="s">
        <v>19</v>
      </c>
      <c r="G268" s="7">
        <v>2017</v>
      </c>
      <c r="H268" s="18">
        <v>92</v>
      </c>
      <c r="I268" s="13">
        <v>13133.665000000001</v>
      </c>
      <c r="J268" s="14">
        <v>142.75722826086957</v>
      </c>
    </row>
    <row r="269" spans="4:10" x14ac:dyDescent="0.2">
      <c r="D269" s="50" t="s">
        <v>104</v>
      </c>
      <c r="E269" s="8" t="s">
        <v>18</v>
      </c>
      <c r="F269" s="8" t="s">
        <v>19</v>
      </c>
      <c r="G269" s="8">
        <v>2018</v>
      </c>
      <c r="H269" s="19">
        <v>86</v>
      </c>
      <c r="I269" s="15">
        <v>12820.121999999999</v>
      </c>
      <c r="J269" s="14">
        <v>149.07118604651163</v>
      </c>
    </row>
    <row r="270" spans="4:10" x14ac:dyDescent="0.2">
      <c r="D270" s="50" t="s">
        <v>104</v>
      </c>
      <c r="E270" s="7" t="s">
        <v>18</v>
      </c>
      <c r="F270" s="7" t="s">
        <v>19</v>
      </c>
      <c r="G270" s="7">
        <v>2019</v>
      </c>
      <c r="H270" s="18">
        <v>81</v>
      </c>
      <c r="I270" s="13">
        <v>11866.103999999999</v>
      </c>
      <c r="J270" s="14">
        <v>146.4951111111111</v>
      </c>
    </row>
    <row r="271" spans="4:10" x14ac:dyDescent="0.2">
      <c r="D271" s="50" t="s">
        <v>104</v>
      </c>
      <c r="E271" s="8" t="s">
        <v>18</v>
      </c>
      <c r="F271" s="8" t="s">
        <v>19</v>
      </c>
      <c r="G271" s="8">
        <v>2020</v>
      </c>
      <c r="H271" s="19">
        <v>72</v>
      </c>
      <c r="I271" s="15">
        <v>11617.143</v>
      </c>
      <c r="J271" s="14">
        <v>161.34920833333334</v>
      </c>
    </row>
    <row r="272" spans="4:10" x14ac:dyDescent="0.2">
      <c r="D272" s="50" t="s">
        <v>104</v>
      </c>
      <c r="E272" s="7" t="s">
        <v>18</v>
      </c>
      <c r="F272" s="7" t="s">
        <v>19</v>
      </c>
      <c r="G272" s="7">
        <v>2021</v>
      </c>
      <c r="H272" s="18">
        <v>71</v>
      </c>
      <c r="I272" s="13">
        <v>11890.357</v>
      </c>
      <c r="J272" s="14">
        <v>167.46981690140845</v>
      </c>
    </row>
    <row r="273" spans="4:10" x14ac:dyDescent="0.2">
      <c r="D273" s="50" t="s">
        <v>104</v>
      </c>
      <c r="E273" s="8" t="s">
        <v>20</v>
      </c>
      <c r="F273" s="8" t="s">
        <v>21</v>
      </c>
      <c r="G273" s="8">
        <v>1995</v>
      </c>
      <c r="H273" s="19">
        <v>113</v>
      </c>
      <c r="I273" s="15">
        <v>8486</v>
      </c>
      <c r="J273" s="14">
        <v>75.097345132743357</v>
      </c>
    </row>
    <row r="274" spans="4:10" x14ac:dyDescent="0.2">
      <c r="D274" s="50" t="s">
        <v>104</v>
      </c>
      <c r="E274" s="7" t="s">
        <v>20</v>
      </c>
      <c r="F274" s="7" t="s">
        <v>21</v>
      </c>
      <c r="G274" s="7">
        <v>1996</v>
      </c>
      <c r="H274" s="18">
        <v>113</v>
      </c>
      <c r="I274" s="13">
        <v>8228</v>
      </c>
      <c r="J274" s="14">
        <v>72.814159292035399</v>
      </c>
    </row>
    <row r="275" spans="4:10" x14ac:dyDescent="0.2">
      <c r="D275" s="50" t="s">
        <v>104</v>
      </c>
      <c r="E275" s="8" t="s">
        <v>20</v>
      </c>
      <c r="F275" s="8" t="s">
        <v>21</v>
      </c>
      <c r="G275" s="8">
        <v>1997</v>
      </c>
      <c r="H275" s="19">
        <v>113</v>
      </c>
      <c r="I275" s="15">
        <v>8147.7579999999998</v>
      </c>
      <c r="J275" s="14">
        <v>72.10405309734513</v>
      </c>
    </row>
    <row r="276" spans="4:10" x14ac:dyDescent="0.2">
      <c r="D276" s="50" t="s">
        <v>104</v>
      </c>
      <c r="E276" s="7" t="s">
        <v>20</v>
      </c>
      <c r="F276" s="7" t="s">
        <v>21</v>
      </c>
      <c r="G276" s="7">
        <v>1998</v>
      </c>
      <c r="H276" s="18">
        <v>110</v>
      </c>
      <c r="I276" s="13">
        <v>8054.0559999999996</v>
      </c>
      <c r="J276" s="14">
        <v>73.21869090909091</v>
      </c>
    </row>
    <row r="277" spans="4:10" x14ac:dyDescent="0.2">
      <c r="D277" s="50" t="s">
        <v>104</v>
      </c>
      <c r="E277" s="8" t="s">
        <v>20</v>
      </c>
      <c r="F277" s="8" t="s">
        <v>21</v>
      </c>
      <c r="G277" s="8">
        <v>1999</v>
      </c>
      <c r="H277" s="19">
        <v>107</v>
      </c>
      <c r="I277" s="15">
        <v>8079.0280000000002</v>
      </c>
      <c r="J277" s="14">
        <v>75.504934579439251</v>
      </c>
    </row>
    <row r="278" spans="4:10" x14ac:dyDescent="0.2">
      <c r="D278" s="50" t="s">
        <v>104</v>
      </c>
      <c r="E278" s="7" t="s">
        <v>20</v>
      </c>
      <c r="F278" s="7" t="s">
        <v>21</v>
      </c>
      <c r="G278" s="7">
        <v>2000</v>
      </c>
      <c r="H278" s="18">
        <v>105</v>
      </c>
      <c r="I278" s="13">
        <v>7477.48</v>
      </c>
      <c r="J278" s="14">
        <v>71.21409523809524</v>
      </c>
    </row>
    <row r="279" spans="4:10" x14ac:dyDescent="0.2">
      <c r="D279" s="50" t="s">
        <v>104</v>
      </c>
      <c r="E279" s="8" t="s">
        <v>20</v>
      </c>
      <c r="F279" s="8" t="s">
        <v>21</v>
      </c>
      <c r="G279" s="8">
        <v>2001</v>
      </c>
      <c r="H279" s="19">
        <v>93</v>
      </c>
      <c r="I279" s="15">
        <v>7100.5569999999998</v>
      </c>
      <c r="J279" s="14">
        <v>76.350075268817207</v>
      </c>
    </row>
    <row r="280" spans="4:10" x14ac:dyDescent="0.2">
      <c r="D280" s="50" t="s">
        <v>104</v>
      </c>
      <c r="E280" s="7" t="s">
        <v>20</v>
      </c>
      <c r="F280" s="7" t="s">
        <v>21</v>
      </c>
      <c r="G280" s="7">
        <v>2002</v>
      </c>
      <c r="H280" s="18">
        <v>88</v>
      </c>
      <c r="I280" s="13">
        <v>7122.4070000000002</v>
      </c>
      <c r="J280" s="14">
        <v>80.936443181818177</v>
      </c>
    </row>
    <row r="281" spans="4:10" x14ac:dyDescent="0.2">
      <c r="D281" s="50" t="s">
        <v>104</v>
      </c>
      <c r="E281" s="8" t="s">
        <v>20</v>
      </c>
      <c r="F281" s="8" t="s">
        <v>21</v>
      </c>
      <c r="G281" s="8">
        <v>2003</v>
      </c>
      <c r="H281" s="19">
        <v>85</v>
      </c>
      <c r="I281" s="15">
        <v>7287.5389999999998</v>
      </c>
      <c r="J281" s="14">
        <v>85.735752941176472</v>
      </c>
    </row>
    <row r="282" spans="4:10" x14ac:dyDescent="0.2">
      <c r="D282" s="50" t="s">
        <v>104</v>
      </c>
      <c r="E282" s="7" t="s">
        <v>20</v>
      </c>
      <c r="F282" s="7" t="s">
        <v>21</v>
      </c>
      <c r="G282" s="7">
        <v>2004</v>
      </c>
      <c r="H282" s="18">
        <v>79</v>
      </c>
      <c r="I282" s="13">
        <v>7043</v>
      </c>
      <c r="J282" s="14">
        <v>89.151898734177209</v>
      </c>
    </row>
    <row r="283" spans="4:10" x14ac:dyDescent="0.2">
      <c r="D283" s="50" t="s">
        <v>104</v>
      </c>
      <c r="E283" s="8" t="s">
        <v>20</v>
      </c>
      <c r="F283" s="8" t="s">
        <v>21</v>
      </c>
      <c r="G283" s="8">
        <v>2005</v>
      </c>
      <c r="H283" s="19">
        <v>77</v>
      </c>
      <c r="I283" s="15">
        <v>7087</v>
      </c>
      <c r="J283" s="14">
        <v>92.038961038961034</v>
      </c>
    </row>
    <row r="284" spans="4:10" x14ac:dyDescent="0.2">
      <c r="D284" s="50" t="s">
        <v>104</v>
      </c>
      <c r="E284" s="7" t="s">
        <v>20</v>
      </c>
      <c r="F284" s="7" t="s">
        <v>21</v>
      </c>
      <c r="G284" s="7">
        <v>2006</v>
      </c>
      <c r="H284" s="18">
        <v>71</v>
      </c>
      <c r="I284" s="13">
        <v>7260</v>
      </c>
      <c r="J284" s="14">
        <v>102.25352112676056</v>
      </c>
    </row>
    <row r="285" spans="4:10" x14ac:dyDescent="0.2">
      <c r="D285" s="50" t="s">
        <v>104</v>
      </c>
      <c r="E285" s="8" t="s">
        <v>20</v>
      </c>
      <c r="F285" s="8" t="s">
        <v>21</v>
      </c>
      <c r="G285" s="8">
        <v>2007</v>
      </c>
      <c r="H285" s="19">
        <v>66</v>
      </c>
      <c r="I285" s="15">
        <v>7502</v>
      </c>
      <c r="J285" s="14">
        <v>113.66666666666667</v>
      </c>
    </row>
    <row r="286" spans="4:10" x14ac:dyDescent="0.2">
      <c r="D286" s="50" t="s">
        <v>104</v>
      </c>
      <c r="E286" s="7" t="s">
        <v>20</v>
      </c>
      <c r="F286" s="7" t="s">
        <v>21</v>
      </c>
      <c r="G286" s="7">
        <v>2008</v>
      </c>
      <c r="H286" s="18">
        <v>66</v>
      </c>
      <c r="I286" s="13">
        <v>7458</v>
      </c>
      <c r="J286" s="14">
        <v>113</v>
      </c>
    </row>
    <row r="287" spans="4:10" x14ac:dyDescent="0.2">
      <c r="D287" s="50" t="s">
        <v>104</v>
      </c>
      <c r="E287" s="8" t="s">
        <v>20</v>
      </c>
      <c r="F287" s="8" t="s">
        <v>21</v>
      </c>
      <c r="G287" s="8">
        <v>2009</v>
      </c>
      <c r="H287" s="19">
        <v>61</v>
      </c>
      <c r="I287" s="15">
        <v>7358</v>
      </c>
      <c r="J287" s="14">
        <v>120.62295081967213</v>
      </c>
    </row>
    <row r="288" spans="4:10" x14ac:dyDescent="0.2">
      <c r="D288" s="50" t="s">
        <v>104</v>
      </c>
      <c r="E288" s="7" t="s">
        <v>20</v>
      </c>
      <c r="F288" s="7" t="s">
        <v>21</v>
      </c>
      <c r="G288" s="7">
        <v>2010</v>
      </c>
      <c r="H288" s="18">
        <v>57</v>
      </c>
      <c r="I288" s="13">
        <v>7106.2129999999997</v>
      </c>
      <c r="J288" s="14">
        <v>124.67040350877193</v>
      </c>
    </row>
    <row r="289" spans="4:10" x14ac:dyDescent="0.2">
      <c r="D289" s="50" t="s">
        <v>104</v>
      </c>
      <c r="E289" s="8" t="s">
        <v>20</v>
      </c>
      <c r="F289" s="8" t="s">
        <v>21</v>
      </c>
      <c r="G289" s="8">
        <v>2011</v>
      </c>
      <c r="H289" s="19">
        <v>55</v>
      </c>
      <c r="I289" s="15">
        <v>7219.3860000000004</v>
      </c>
      <c r="J289" s="14">
        <v>131.26156363636363</v>
      </c>
    </row>
    <row r="290" spans="4:10" x14ac:dyDescent="0.2">
      <c r="D290" s="50" t="s">
        <v>104</v>
      </c>
      <c r="E290" s="7" t="s">
        <v>20</v>
      </c>
      <c r="F290" s="7" t="s">
        <v>21</v>
      </c>
      <c r="G290" s="7">
        <v>2012</v>
      </c>
      <c r="H290" s="18">
        <v>54</v>
      </c>
      <c r="I290" s="13">
        <v>7357.3869999999997</v>
      </c>
      <c r="J290" s="14">
        <v>136.24790740740741</v>
      </c>
    </row>
    <row r="291" spans="4:10" x14ac:dyDescent="0.2">
      <c r="D291" s="50" t="s">
        <v>104</v>
      </c>
      <c r="E291" s="8" t="s">
        <v>20</v>
      </c>
      <c r="F291" s="8" t="s">
        <v>21</v>
      </c>
      <c r="G291" s="8">
        <v>2013</v>
      </c>
      <c r="H291" s="19">
        <v>52</v>
      </c>
      <c r="I291" s="15">
        <v>7394.1180000000004</v>
      </c>
      <c r="J291" s="14">
        <v>142.19457692307694</v>
      </c>
    </row>
    <row r="292" spans="4:10" x14ac:dyDescent="0.2">
      <c r="D292" s="50" t="s">
        <v>104</v>
      </c>
      <c r="E292" s="7" t="s">
        <v>20</v>
      </c>
      <c r="F292" s="7" t="s">
        <v>21</v>
      </c>
      <c r="G292" s="7">
        <v>2014</v>
      </c>
      <c r="H292" s="18">
        <v>50</v>
      </c>
      <c r="I292" s="13">
        <v>7330.049</v>
      </c>
      <c r="J292" s="14">
        <v>146.60097999999999</v>
      </c>
    </row>
    <row r="293" spans="4:10" x14ac:dyDescent="0.2">
      <c r="D293" s="50" t="s">
        <v>104</v>
      </c>
      <c r="E293" s="8" t="s">
        <v>20</v>
      </c>
      <c r="F293" s="8" t="s">
        <v>21</v>
      </c>
      <c r="G293" s="8">
        <v>2015</v>
      </c>
      <c r="H293" s="19">
        <v>49</v>
      </c>
      <c r="I293" s="15">
        <v>7663.4470000000001</v>
      </c>
      <c r="J293" s="14">
        <v>156.39687755102042</v>
      </c>
    </row>
    <row r="294" spans="4:10" x14ac:dyDescent="0.2">
      <c r="D294" s="50" t="s">
        <v>104</v>
      </c>
      <c r="E294" s="7" t="s">
        <v>20</v>
      </c>
      <c r="F294" s="7" t="s">
        <v>21</v>
      </c>
      <c r="G294" s="7">
        <v>2016</v>
      </c>
      <c r="H294" s="18">
        <v>48</v>
      </c>
      <c r="I294" s="13">
        <v>7927.9</v>
      </c>
      <c r="J294" s="14">
        <v>165.16458333333333</v>
      </c>
    </row>
    <row r="295" spans="4:10" x14ac:dyDescent="0.2">
      <c r="D295" s="50" t="s">
        <v>104</v>
      </c>
      <c r="E295" s="8" t="s">
        <v>20</v>
      </c>
      <c r="F295" s="8" t="s">
        <v>21</v>
      </c>
      <c r="G295" s="8">
        <v>2017</v>
      </c>
      <c r="H295" s="19">
        <v>52</v>
      </c>
      <c r="I295" s="15">
        <v>7924.4570000000003</v>
      </c>
      <c r="J295" s="14">
        <v>152.39340384615386</v>
      </c>
    </row>
    <row r="296" spans="4:10" x14ac:dyDescent="0.2">
      <c r="D296" s="50" t="s">
        <v>104</v>
      </c>
      <c r="E296" s="7" t="s">
        <v>20</v>
      </c>
      <c r="F296" s="7" t="s">
        <v>21</v>
      </c>
      <c r="G296" s="7">
        <v>2018</v>
      </c>
      <c r="H296" s="18">
        <v>45</v>
      </c>
      <c r="I296" s="13">
        <v>8112.9589999999998</v>
      </c>
      <c r="J296" s="14">
        <v>180.28797777777777</v>
      </c>
    </row>
    <row r="297" spans="4:10" x14ac:dyDescent="0.2">
      <c r="D297" s="50" t="s">
        <v>104</v>
      </c>
      <c r="E297" s="8" t="s">
        <v>20</v>
      </c>
      <c r="F297" s="8" t="s">
        <v>21</v>
      </c>
      <c r="G297" s="8">
        <v>2019</v>
      </c>
      <c r="H297" s="19">
        <v>46</v>
      </c>
      <c r="I297" s="15">
        <v>8923.9459999999999</v>
      </c>
      <c r="J297" s="14">
        <v>193.99882608695651</v>
      </c>
    </row>
    <row r="298" spans="4:10" x14ac:dyDescent="0.2">
      <c r="D298" s="50" t="s">
        <v>104</v>
      </c>
      <c r="E298" s="7" t="s">
        <v>20</v>
      </c>
      <c r="F298" s="7" t="s">
        <v>21</v>
      </c>
      <c r="G298" s="7">
        <v>2020</v>
      </c>
      <c r="H298" s="18">
        <v>44</v>
      </c>
      <c r="I298" s="13">
        <v>9340.875</v>
      </c>
      <c r="J298" s="14">
        <v>212.29261363636363</v>
      </c>
    </row>
    <row r="299" spans="4:10" x14ac:dyDescent="0.2">
      <c r="D299" s="50" t="s">
        <v>104</v>
      </c>
      <c r="E299" s="8" t="s">
        <v>20</v>
      </c>
      <c r="F299" s="8" t="s">
        <v>21</v>
      </c>
      <c r="G299" s="8">
        <v>2021</v>
      </c>
      <c r="H299" s="19">
        <v>43</v>
      </c>
      <c r="I299" s="15">
        <v>8900.9619999999995</v>
      </c>
      <c r="J299" s="14">
        <v>206.99911627906977</v>
      </c>
    </row>
    <row r="300" spans="4:10" x14ac:dyDescent="0.2">
      <c r="D300" s="51" t="s">
        <v>103</v>
      </c>
      <c r="E300" s="46" t="s">
        <v>22</v>
      </c>
      <c r="F300" s="7" t="s">
        <v>23</v>
      </c>
      <c r="G300" s="7">
        <v>1995</v>
      </c>
      <c r="H300" s="18">
        <v>82</v>
      </c>
      <c r="I300" s="13">
        <v>5527</v>
      </c>
      <c r="J300" s="14">
        <v>67.402439024390247</v>
      </c>
    </row>
    <row r="301" spans="4:10" x14ac:dyDescent="0.2">
      <c r="D301" s="51" t="s">
        <v>103</v>
      </c>
      <c r="E301" s="8" t="s">
        <v>22</v>
      </c>
      <c r="F301" s="8" t="s">
        <v>23</v>
      </c>
      <c r="G301" s="8">
        <v>1996</v>
      </c>
      <c r="H301" s="19">
        <v>81</v>
      </c>
      <c r="I301" s="15">
        <v>5406</v>
      </c>
      <c r="J301" s="14">
        <v>66.740740740740748</v>
      </c>
    </row>
    <row r="302" spans="4:10" x14ac:dyDescent="0.2">
      <c r="D302" s="51" t="s">
        <v>103</v>
      </c>
      <c r="E302" s="7" t="s">
        <v>22</v>
      </c>
      <c r="F302" s="7" t="s">
        <v>23</v>
      </c>
      <c r="G302" s="7">
        <v>1997</v>
      </c>
      <c r="H302" s="18">
        <v>81</v>
      </c>
      <c r="I302" s="13">
        <v>5409.1080000000002</v>
      </c>
      <c r="J302" s="14">
        <v>66.779111111111106</v>
      </c>
    </row>
    <row r="303" spans="4:10" x14ac:dyDescent="0.2">
      <c r="D303" s="51" t="s">
        <v>103</v>
      </c>
      <c r="E303" s="8" t="s">
        <v>22</v>
      </c>
      <c r="F303" s="8" t="s">
        <v>23</v>
      </c>
      <c r="G303" s="8">
        <v>1998</v>
      </c>
      <c r="H303" s="19">
        <v>77</v>
      </c>
      <c r="I303" s="15">
        <v>5203.8019999999997</v>
      </c>
      <c r="J303" s="14">
        <v>67.581844155844152</v>
      </c>
    </row>
    <row r="304" spans="4:10" x14ac:dyDescent="0.2">
      <c r="D304" s="51" t="s">
        <v>103</v>
      </c>
      <c r="E304" s="7" t="s">
        <v>22</v>
      </c>
      <c r="F304" s="7" t="s">
        <v>23</v>
      </c>
      <c r="G304" s="7">
        <v>1999</v>
      </c>
      <c r="H304" s="18">
        <v>73</v>
      </c>
      <c r="I304" s="13">
        <v>5095.8050000000003</v>
      </c>
      <c r="J304" s="14">
        <v>69.80554794520549</v>
      </c>
    </row>
    <row r="305" spans="4:10" x14ac:dyDescent="0.2">
      <c r="D305" s="51" t="s">
        <v>103</v>
      </c>
      <c r="E305" s="8" t="s">
        <v>22</v>
      </c>
      <c r="F305" s="8" t="s">
        <v>23</v>
      </c>
      <c r="G305" s="8">
        <v>2000</v>
      </c>
      <c r="H305" s="19">
        <v>69</v>
      </c>
      <c r="I305" s="15">
        <v>4714.4530000000004</v>
      </c>
      <c r="J305" s="14">
        <v>68.325405797101453</v>
      </c>
    </row>
    <row r="306" spans="4:10" x14ac:dyDescent="0.2">
      <c r="D306" s="51" t="s">
        <v>103</v>
      </c>
      <c r="E306" s="7" t="s">
        <v>22</v>
      </c>
      <c r="F306" s="7" t="s">
        <v>23</v>
      </c>
      <c r="G306" s="7">
        <v>2001</v>
      </c>
      <c r="H306" s="18">
        <v>62</v>
      </c>
      <c r="I306" s="13">
        <v>4534.6409999999996</v>
      </c>
      <c r="J306" s="14">
        <v>73.139370967741925</v>
      </c>
    </row>
    <row r="307" spans="4:10" x14ac:dyDescent="0.2">
      <c r="D307" s="51" t="s">
        <v>103</v>
      </c>
      <c r="E307" s="8" t="s">
        <v>22</v>
      </c>
      <c r="F307" s="8" t="s">
        <v>23</v>
      </c>
      <c r="G307" s="8">
        <v>2002</v>
      </c>
      <c r="H307" s="19">
        <v>57</v>
      </c>
      <c r="I307" s="15">
        <v>4363.0309999999999</v>
      </c>
      <c r="J307" s="14">
        <v>76.544403508771936</v>
      </c>
    </row>
    <row r="308" spans="4:10" x14ac:dyDescent="0.2">
      <c r="D308" s="51" t="s">
        <v>103</v>
      </c>
      <c r="E308" s="7" t="s">
        <v>22</v>
      </c>
      <c r="F308" s="7" t="s">
        <v>23</v>
      </c>
      <c r="G308" s="7">
        <v>2003</v>
      </c>
      <c r="H308" s="18">
        <v>54</v>
      </c>
      <c r="I308" s="13">
        <v>4328.4040000000005</v>
      </c>
      <c r="J308" s="14">
        <v>80.155629629629644</v>
      </c>
    </row>
    <row r="309" spans="4:10" x14ac:dyDescent="0.2">
      <c r="D309" s="51" t="s">
        <v>103</v>
      </c>
      <c r="E309" s="8" t="s">
        <v>22</v>
      </c>
      <c r="F309" s="8" t="s">
        <v>23</v>
      </c>
      <c r="G309" s="8">
        <v>2004</v>
      </c>
      <c r="H309" s="19">
        <v>50</v>
      </c>
      <c r="I309" s="15">
        <v>4124</v>
      </c>
      <c r="J309" s="14">
        <v>82.48</v>
      </c>
    </row>
    <row r="310" spans="4:10" x14ac:dyDescent="0.2">
      <c r="D310" s="51" t="s">
        <v>103</v>
      </c>
      <c r="E310" s="7" t="s">
        <v>22</v>
      </c>
      <c r="F310" s="7" t="s">
        <v>23</v>
      </c>
      <c r="G310" s="7">
        <v>2005</v>
      </c>
      <c r="H310" s="18">
        <v>46</v>
      </c>
      <c r="I310" s="13">
        <v>3825</v>
      </c>
      <c r="J310" s="14">
        <v>83.152173913043484</v>
      </c>
    </row>
    <row r="311" spans="4:10" x14ac:dyDescent="0.2">
      <c r="D311" s="51" t="s">
        <v>103</v>
      </c>
      <c r="E311" s="8" t="s">
        <v>22</v>
      </c>
      <c r="F311" s="8" t="s">
        <v>23</v>
      </c>
      <c r="G311" s="8">
        <v>2006</v>
      </c>
      <c r="H311" s="19">
        <v>46</v>
      </c>
      <c r="I311" s="15">
        <v>3857</v>
      </c>
      <c r="J311" s="14">
        <v>83.847826086956516</v>
      </c>
    </row>
    <row r="312" spans="4:10" x14ac:dyDescent="0.2">
      <c r="D312" s="51" t="s">
        <v>103</v>
      </c>
      <c r="E312" s="7" t="s">
        <v>22</v>
      </c>
      <c r="F312" s="7" t="s">
        <v>23</v>
      </c>
      <c r="G312" s="7">
        <v>2007</v>
      </c>
      <c r="H312" s="18">
        <v>44</v>
      </c>
      <c r="I312" s="13">
        <v>3723</v>
      </c>
      <c r="J312" s="14">
        <v>84.61363636363636</v>
      </c>
    </row>
    <row r="313" spans="4:10" x14ac:dyDescent="0.2">
      <c r="D313" s="51" t="s">
        <v>103</v>
      </c>
      <c r="E313" s="8" t="s">
        <v>22</v>
      </c>
      <c r="F313" s="8" t="s">
        <v>23</v>
      </c>
      <c r="G313" s="8">
        <v>2008</v>
      </c>
      <c r="H313" s="19">
        <v>38</v>
      </c>
      <c r="I313" s="15">
        <v>3870</v>
      </c>
      <c r="J313" s="14">
        <v>101.84210526315789</v>
      </c>
    </row>
    <row r="314" spans="4:10" x14ac:dyDescent="0.2">
      <c r="D314" s="51" t="s">
        <v>103</v>
      </c>
      <c r="E314" s="7" t="s">
        <v>22</v>
      </c>
      <c r="F314" s="7" t="s">
        <v>23</v>
      </c>
      <c r="G314" s="7">
        <v>2009</v>
      </c>
      <c r="H314" s="18">
        <v>36</v>
      </c>
      <c r="I314" s="13">
        <v>3606</v>
      </c>
      <c r="J314" s="14">
        <v>100.16666666666667</v>
      </c>
    </row>
    <row r="315" spans="4:10" x14ac:dyDescent="0.2">
      <c r="D315" s="51" t="s">
        <v>103</v>
      </c>
      <c r="E315" s="8" t="s">
        <v>22</v>
      </c>
      <c r="F315" s="8" t="s">
        <v>23</v>
      </c>
      <c r="G315" s="8">
        <v>2010</v>
      </c>
      <c r="H315" s="19">
        <v>30</v>
      </c>
      <c r="I315" s="15">
        <v>3642.4549999999999</v>
      </c>
      <c r="J315" s="14">
        <v>121.41516666666666</v>
      </c>
    </row>
    <row r="316" spans="4:10" x14ac:dyDescent="0.2">
      <c r="D316" s="51" t="s">
        <v>103</v>
      </c>
      <c r="E316" s="7" t="s">
        <v>22</v>
      </c>
      <c r="F316" s="7" t="s">
        <v>23</v>
      </c>
      <c r="G316" s="7">
        <v>2011</v>
      </c>
      <c r="H316" s="18">
        <v>28</v>
      </c>
      <c r="I316" s="13">
        <v>3293.7660000000001</v>
      </c>
      <c r="J316" s="14">
        <v>117.6345</v>
      </c>
    </row>
    <row r="317" spans="4:10" x14ac:dyDescent="0.2">
      <c r="D317" s="51" t="s">
        <v>103</v>
      </c>
      <c r="E317" s="8" t="s">
        <v>22</v>
      </c>
      <c r="F317" s="8" t="s">
        <v>23</v>
      </c>
      <c r="G317" s="8">
        <v>2012</v>
      </c>
      <c r="H317" s="19">
        <v>24</v>
      </c>
      <c r="I317" s="15">
        <v>3251.9650000000001</v>
      </c>
      <c r="J317" s="14">
        <v>135.49854166666668</v>
      </c>
    </row>
    <row r="318" spans="4:10" x14ac:dyDescent="0.2">
      <c r="D318" s="51" t="s">
        <v>103</v>
      </c>
      <c r="E318" s="7" t="s">
        <v>22</v>
      </c>
      <c r="F318" s="7" t="s">
        <v>23</v>
      </c>
      <c r="G318" s="7">
        <v>2013</v>
      </c>
      <c r="H318" s="18">
        <v>23</v>
      </c>
      <c r="I318" s="13">
        <v>3314.826</v>
      </c>
      <c r="J318" s="14">
        <v>144.1228695652174</v>
      </c>
    </row>
    <row r="319" spans="4:10" x14ac:dyDescent="0.2">
      <c r="D319" s="51" t="s">
        <v>103</v>
      </c>
      <c r="E319" s="8" t="s">
        <v>22</v>
      </c>
      <c r="F319" s="8" t="s">
        <v>23</v>
      </c>
      <c r="G319" s="8">
        <v>2014</v>
      </c>
      <c r="H319" s="19">
        <v>22</v>
      </c>
      <c r="I319" s="15">
        <v>3200.4360000000001</v>
      </c>
      <c r="J319" s="14">
        <v>145.47436363636365</v>
      </c>
    </row>
    <row r="320" spans="4:10" x14ac:dyDescent="0.2">
      <c r="D320" s="51" t="s">
        <v>103</v>
      </c>
      <c r="E320" s="7" t="s">
        <v>22</v>
      </c>
      <c r="F320" s="7" t="s">
        <v>23</v>
      </c>
      <c r="G320" s="7">
        <v>2015</v>
      </c>
      <c r="H320" s="18">
        <v>18</v>
      </c>
      <c r="I320" s="13">
        <v>2893.1950000000002</v>
      </c>
      <c r="J320" s="14">
        <v>160.73305555555555</v>
      </c>
    </row>
    <row r="321" spans="4:10" x14ac:dyDescent="0.2">
      <c r="D321" s="51" t="s">
        <v>103</v>
      </c>
      <c r="E321" s="8" t="s">
        <v>22</v>
      </c>
      <c r="F321" s="8" t="s">
        <v>23</v>
      </c>
      <c r="G321" s="8">
        <v>2016</v>
      </c>
      <c r="H321" s="19">
        <v>16</v>
      </c>
      <c r="I321" s="15">
        <v>2817.873</v>
      </c>
      <c r="J321" s="14">
        <v>176.1170625</v>
      </c>
    </row>
    <row r="322" spans="4:10" x14ac:dyDescent="0.2">
      <c r="D322" s="51" t="s">
        <v>103</v>
      </c>
      <c r="E322" s="7" t="s">
        <v>22</v>
      </c>
      <c r="F322" s="7" t="s">
        <v>23</v>
      </c>
      <c r="G322" s="7">
        <v>2017</v>
      </c>
      <c r="H322" s="18">
        <v>16</v>
      </c>
      <c r="I322" s="13">
        <v>2907.6970000000001</v>
      </c>
      <c r="J322" s="14">
        <v>181.73106250000001</v>
      </c>
    </row>
    <row r="323" spans="4:10" x14ac:dyDescent="0.2">
      <c r="D323" s="51" t="s">
        <v>103</v>
      </c>
      <c r="E323" s="8" t="s">
        <v>22</v>
      </c>
      <c r="F323" s="8" t="s">
        <v>23</v>
      </c>
      <c r="G323" s="8">
        <v>2018</v>
      </c>
      <c r="H323" s="19">
        <v>15</v>
      </c>
      <c r="I323" s="15">
        <v>3077.8649999999998</v>
      </c>
      <c r="J323" s="14">
        <v>205.19099999999997</v>
      </c>
    </row>
    <row r="324" spans="4:10" x14ac:dyDescent="0.2">
      <c r="D324" s="51" t="s">
        <v>103</v>
      </c>
      <c r="E324" s="7" t="s">
        <v>22</v>
      </c>
      <c r="F324" s="7" t="s">
        <v>23</v>
      </c>
      <c r="G324" s="7">
        <v>2019</v>
      </c>
      <c r="H324" s="18">
        <v>15</v>
      </c>
      <c r="I324" s="13">
        <v>3087.8580000000002</v>
      </c>
      <c r="J324" s="14">
        <v>205.85720000000001</v>
      </c>
    </row>
    <row r="325" spans="4:10" x14ac:dyDescent="0.2">
      <c r="D325" s="51" t="s">
        <v>103</v>
      </c>
      <c r="E325" s="8" t="s">
        <v>22</v>
      </c>
      <c r="F325" s="8" t="s">
        <v>23</v>
      </c>
      <c r="G325" s="8">
        <v>2020</v>
      </c>
      <c r="H325" s="19">
        <v>13</v>
      </c>
      <c r="I325" s="15">
        <v>2928.8560000000002</v>
      </c>
      <c r="J325" s="14">
        <v>225.29661538461539</v>
      </c>
    </row>
    <row r="326" spans="4:10" x14ac:dyDescent="0.2">
      <c r="D326" s="51" t="s">
        <v>103</v>
      </c>
      <c r="E326" s="7" t="s">
        <v>22</v>
      </c>
      <c r="F326" s="7" t="s">
        <v>23</v>
      </c>
      <c r="G326" s="7">
        <v>2021</v>
      </c>
      <c r="H326" s="18">
        <v>13</v>
      </c>
      <c r="I326" s="13">
        <v>2995.8510000000001</v>
      </c>
      <c r="J326" s="14">
        <v>230.45007692307692</v>
      </c>
    </row>
    <row r="327" spans="4:10" x14ac:dyDescent="0.2">
      <c r="D327" s="53" t="s">
        <v>105</v>
      </c>
      <c r="E327" s="52" t="s">
        <v>24</v>
      </c>
      <c r="F327" s="8" t="s">
        <v>25</v>
      </c>
      <c r="G327" s="8">
        <v>1995</v>
      </c>
      <c r="H327" s="19">
        <v>28</v>
      </c>
      <c r="I327" s="15">
        <v>2068</v>
      </c>
      <c r="J327" s="14">
        <v>73.857142857142861</v>
      </c>
    </row>
    <row r="328" spans="4:10" x14ac:dyDescent="0.2">
      <c r="D328" s="53" t="s">
        <v>105</v>
      </c>
      <c r="E328" s="7" t="s">
        <v>24</v>
      </c>
      <c r="F328" s="7" t="s">
        <v>25</v>
      </c>
      <c r="G328" s="7">
        <v>1996</v>
      </c>
      <c r="H328" s="18">
        <v>28</v>
      </c>
      <c r="I328" s="13">
        <v>2040</v>
      </c>
      <c r="J328" s="14">
        <v>72.857142857142861</v>
      </c>
    </row>
    <row r="329" spans="4:10" x14ac:dyDescent="0.2">
      <c r="D329" s="53" t="s">
        <v>105</v>
      </c>
      <c r="E329" s="8" t="s">
        <v>24</v>
      </c>
      <c r="F329" s="8" t="s">
        <v>25</v>
      </c>
      <c r="G329" s="8">
        <v>1997</v>
      </c>
      <c r="H329" s="19">
        <v>28</v>
      </c>
      <c r="I329" s="15">
        <v>1971.259</v>
      </c>
      <c r="J329" s="14">
        <v>70.402107142857147</v>
      </c>
    </row>
    <row r="330" spans="4:10" x14ac:dyDescent="0.2">
      <c r="D330" s="53" t="s">
        <v>105</v>
      </c>
      <c r="E330" s="7" t="s">
        <v>24</v>
      </c>
      <c r="F330" s="7" t="s">
        <v>25</v>
      </c>
      <c r="G330" s="7">
        <v>1998</v>
      </c>
      <c r="H330" s="18">
        <v>26</v>
      </c>
      <c r="I330" s="13">
        <v>1966.4970000000001</v>
      </c>
      <c r="J330" s="14">
        <v>75.634500000000003</v>
      </c>
    </row>
    <row r="331" spans="4:10" x14ac:dyDescent="0.2">
      <c r="D331" s="53" t="s">
        <v>105</v>
      </c>
      <c r="E331" s="8" t="s">
        <v>24</v>
      </c>
      <c r="F331" s="8" t="s">
        <v>25</v>
      </c>
      <c r="G331" s="8">
        <v>1999</v>
      </c>
      <c r="H331" s="19">
        <v>25</v>
      </c>
      <c r="I331" s="15">
        <v>1857.9259999999999</v>
      </c>
      <c r="J331" s="14">
        <v>74.317039999999992</v>
      </c>
    </row>
    <row r="332" spans="4:10" x14ac:dyDescent="0.2">
      <c r="D332" s="53" t="s">
        <v>105</v>
      </c>
      <c r="E332" s="7" t="s">
        <v>24</v>
      </c>
      <c r="F332" s="7" t="s">
        <v>25</v>
      </c>
      <c r="G332" s="7">
        <v>2000</v>
      </c>
      <c r="H332" s="18">
        <v>21</v>
      </c>
      <c r="I332" s="13">
        <v>1603.3810000000001</v>
      </c>
      <c r="J332" s="14">
        <v>76.351476190476191</v>
      </c>
    </row>
    <row r="333" spans="4:10" x14ac:dyDescent="0.2">
      <c r="D333" s="53" t="s">
        <v>105</v>
      </c>
      <c r="E333" s="8" t="s">
        <v>24</v>
      </c>
      <c r="F333" s="8" t="s">
        <v>25</v>
      </c>
      <c r="G333" s="8">
        <v>2001</v>
      </c>
      <c r="H333" s="19">
        <v>20</v>
      </c>
      <c r="I333" s="15">
        <v>1590.3689999999999</v>
      </c>
      <c r="J333" s="14">
        <v>79.518450000000001</v>
      </c>
    </row>
    <row r="334" spans="4:10" x14ac:dyDescent="0.2">
      <c r="D334" s="53" t="s">
        <v>105</v>
      </c>
      <c r="E334" s="7" t="s">
        <v>24</v>
      </c>
      <c r="F334" s="7" t="s">
        <v>25</v>
      </c>
      <c r="G334" s="7">
        <v>2002</v>
      </c>
      <c r="H334" s="18">
        <v>19</v>
      </c>
      <c r="I334" s="13">
        <v>1679.1510000000001</v>
      </c>
      <c r="J334" s="14">
        <v>88.376368421052632</v>
      </c>
    </row>
    <row r="335" spans="4:10" x14ac:dyDescent="0.2">
      <c r="D335" s="53" t="s">
        <v>105</v>
      </c>
      <c r="E335" s="8" t="s">
        <v>24</v>
      </c>
      <c r="F335" s="8" t="s">
        <v>25</v>
      </c>
      <c r="G335" s="8">
        <v>2003</v>
      </c>
      <c r="H335" s="19">
        <v>17</v>
      </c>
      <c r="I335" s="15">
        <v>1618.9860000000001</v>
      </c>
      <c r="J335" s="14">
        <v>95.234470588235297</v>
      </c>
    </row>
    <row r="336" spans="4:10" x14ac:dyDescent="0.2">
      <c r="D336" s="53" t="s">
        <v>105</v>
      </c>
      <c r="E336" s="7" t="s">
        <v>24</v>
      </c>
      <c r="F336" s="7" t="s">
        <v>25</v>
      </c>
      <c r="G336" s="7">
        <v>2004</v>
      </c>
      <c r="H336" s="18">
        <v>17</v>
      </c>
      <c r="I336" s="13">
        <v>1694</v>
      </c>
      <c r="J336" s="14">
        <v>99.647058823529406</v>
      </c>
    </row>
    <row r="337" spans="4:10" x14ac:dyDescent="0.2">
      <c r="D337" s="53" t="s">
        <v>105</v>
      </c>
      <c r="E337" s="8" t="s">
        <v>24</v>
      </c>
      <c r="F337" s="8" t="s">
        <v>25</v>
      </c>
      <c r="G337" s="8">
        <v>2005</v>
      </c>
      <c r="H337" s="19">
        <v>17</v>
      </c>
      <c r="I337" s="15">
        <v>1717</v>
      </c>
      <c r="J337" s="14">
        <v>101</v>
      </c>
    </row>
    <row r="338" spans="4:10" x14ac:dyDescent="0.2">
      <c r="D338" s="53" t="s">
        <v>105</v>
      </c>
      <c r="E338" s="7" t="s">
        <v>24</v>
      </c>
      <c r="F338" s="7" t="s">
        <v>25</v>
      </c>
      <c r="G338" s="7">
        <v>2006</v>
      </c>
      <c r="H338" s="18">
        <v>17</v>
      </c>
      <c r="I338" s="13">
        <v>1729</v>
      </c>
      <c r="J338" s="14">
        <v>101.70588235294117</v>
      </c>
    </row>
    <row r="339" spans="4:10" x14ac:dyDescent="0.2">
      <c r="D339" s="53" t="s">
        <v>105</v>
      </c>
      <c r="E339" s="8" t="s">
        <v>24</v>
      </c>
      <c r="F339" s="8" t="s">
        <v>25</v>
      </c>
      <c r="G339" s="8">
        <v>2007</v>
      </c>
      <c r="H339" s="19">
        <v>17</v>
      </c>
      <c r="I339" s="15">
        <v>1898</v>
      </c>
      <c r="J339" s="14">
        <v>111.64705882352941</v>
      </c>
    </row>
    <row r="340" spans="4:10" x14ac:dyDescent="0.2">
      <c r="D340" s="53" t="s">
        <v>105</v>
      </c>
      <c r="E340" s="7" t="s">
        <v>24</v>
      </c>
      <c r="F340" s="7" t="s">
        <v>25</v>
      </c>
      <c r="G340" s="7">
        <v>2008</v>
      </c>
      <c r="H340" s="18">
        <v>17</v>
      </c>
      <c r="I340" s="13">
        <v>1735</v>
      </c>
      <c r="J340" s="14">
        <v>102.05882352941177</v>
      </c>
    </row>
    <row r="341" spans="4:10" x14ac:dyDescent="0.2">
      <c r="D341" s="53" t="s">
        <v>105</v>
      </c>
      <c r="E341" s="8" t="s">
        <v>24</v>
      </c>
      <c r="F341" s="8" t="s">
        <v>25</v>
      </c>
      <c r="G341" s="8">
        <v>2009</v>
      </c>
      <c r="H341" s="19">
        <v>15</v>
      </c>
      <c r="I341" s="15">
        <v>1577</v>
      </c>
      <c r="J341" s="14">
        <v>105.13333333333334</v>
      </c>
    </row>
    <row r="342" spans="4:10" x14ac:dyDescent="0.2">
      <c r="D342" s="53" t="s">
        <v>105</v>
      </c>
      <c r="E342" s="7" t="s">
        <v>24</v>
      </c>
      <c r="F342" s="7" t="s">
        <v>25</v>
      </c>
      <c r="G342" s="7">
        <v>2010</v>
      </c>
      <c r="H342" s="18">
        <v>12</v>
      </c>
      <c r="I342" s="13">
        <v>1594.095</v>
      </c>
      <c r="J342" s="14">
        <v>132.84125</v>
      </c>
    </row>
    <row r="343" spans="4:10" x14ac:dyDescent="0.2">
      <c r="D343" s="53" t="s">
        <v>105</v>
      </c>
      <c r="E343" s="8" t="s">
        <v>24</v>
      </c>
      <c r="F343" s="8" t="s">
        <v>25</v>
      </c>
      <c r="G343" s="8">
        <v>2011</v>
      </c>
      <c r="H343" s="19">
        <v>13</v>
      </c>
      <c r="I343" s="15">
        <v>1575.9349999999999</v>
      </c>
      <c r="J343" s="14">
        <v>121.22576923076923</v>
      </c>
    </row>
    <row r="344" spans="4:10" x14ac:dyDescent="0.2">
      <c r="D344" s="53" t="s">
        <v>105</v>
      </c>
      <c r="E344" s="7" t="s">
        <v>24</v>
      </c>
      <c r="F344" s="7" t="s">
        <v>25</v>
      </c>
      <c r="G344" s="7">
        <v>2012</v>
      </c>
      <c r="H344" s="18">
        <v>12</v>
      </c>
      <c r="I344" s="13">
        <v>1764.5820000000001</v>
      </c>
      <c r="J344" s="14">
        <v>147.04850000000002</v>
      </c>
    </row>
    <row r="345" spans="4:10" x14ac:dyDescent="0.2">
      <c r="D345" s="53" t="s">
        <v>105</v>
      </c>
      <c r="E345" s="8" t="s">
        <v>24</v>
      </c>
      <c r="F345" s="8" t="s">
        <v>25</v>
      </c>
      <c r="G345" s="8">
        <v>2013</v>
      </c>
      <c r="H345" s="19">
        <v>12</v>
      </c>
      <c r="I345" s="15">
        <v>1776.3920000000001</v>
      </c>
      <c r="J345" s="14">
        <v>148.03266666666667</v>
      </c>
    </row>
    <row r="346" spans="4:10" x14ac:dyDescent="0.2">
      <c r="D346" s="53" t="s">
        <v>105</v>
      </c>
      <c r="E346" s="7" t="s">
        <v>24</v>
      </c>
      <c r="F346" s="7" t="s">
        <v>25</v>
      </c>
      <c r="G346" s="7">
        <v>2014</v>
      </c>
      <c r="H346" s="18">
        <v>12</v>
      </c>
      <c r="I346" s="13">
        <v>1755.556</v>
      </c>
      <c r="J346" s="14">
        <v>146.29633333333334</v>
      </c>
    </row>
    <row r="347" spans="4:10" x14ac:dyDescent="0.2">
      <c r="D347" s="53" t="s">
        <v>105</v>
      </c>
      <c r="E347" s="8" t="s">
        <v>24</v>
      </c>
      <c r="F347" s="8" t="s">
        <v>25</v>
      </c>
      <c r="G347" s="8">
        <v>2015</v>
      </c>
      <c r="H347" s="19">
        <v>11</v>
      </c>
      <c r="I347" s="15">
        <v>1875.3679999999999</v>
      </c>
      <c r="J347" s="14">
        <v>170.488</v>
      </c>
    </row>
    <row r="348" spans="4:10" x14ac:dyDescent="0.2">
      <c r="D348" s="53" t="s">
        <v>105</v>
      </c>
      <c r="E348" s="7" t="s">
        <v>24</v>
      </c>
      <c r="F348" s="7" t="s">
        <v>25</v>
      </c>
      <c r="G348" s="7">
        <v>2016</v>
      </c>
      <c r="H348" s="18">
        <v>11</v>
      </c>
      <c r="I348" s="13">
        <v>1924.3589999999999</v>
      </c>
      <c r="J348" s="14">
        <v>174.94172727272726</v>
      </c>
    </row>
    <row r="349" spans="4:10" x14ac:dyDescent="0.2">
      <c r="D349" s="53" t="s">
        <v>105</v>
      </c>
      <c r="E349" s="8" t="s">
        <v>24</v>
      </c>
      <c r="F349" s="8" t="s">
        <v>25</v>
      </c>
      <c r="G349" s="8">
        <v>2017</v>
      </c>
      <c r="H349" s="19">
        <v>11</v>
      </c>
      <c r="I349" s="15">
        <v>2030.2639999999999</v>
      </c>
      <c r="J349" s="14">
        <v>184.56945454545453</v>
      </c>
    </row>
    <row r="350" spans="4:10" x14ac:dyDescent="0.2">
      <c r="D350" s="53" t="s">
        <v>105</v>
      </c>
      <c r="E350" s="7" t="s">
        <v>24</v>
      </c>
      <c r="F350" s="7" t="s">
        <v>25</v>
      </c>
      <c r="G350" s="7">
        <v>2018</v>
      </c>
      <c r="H350" s="18">
        <v>11</v>
      </c>
      <c r="I350" s="13">
        <v>2065.7919999999999</v>
      </c>
      <c r="J350" s="14">
        <v>187.79927272727272</v>
      </c>
    </row>
    <row r="351" spans="4:10" x14ac:dyDescent="0.2">
      <c r="D351" s="53" t="s">
        <v>105</v>
      </c>
      <c r="E351" s="8" t="s">
        <v>24</v>
      </c>
      <c r="F351" s="8" t="s">
        <v>25</v>
      </c>
      <c r="G351" s="8">
        <v>2019</v>
      </c>
      <c r="H351" s="19">
        <v>12</v>
      </c>
      <c r="I351" s="15">
        <v>2227.0479999999998</v>
      </c>
      <c r="J351" s="14">
        <v>185.58733333333331</v>
      </c>
    </row>
    <row r="352" spans="4:10" x14ac:dyDescent="0.2">
      <c r="D352" s="53" t="s">
        <v>105</v>
      </c>
      <c r="E352" s="7" t="s">
        <v>24</v>
      </c>
      <c r="F352" s="7" t="s">
        <v>25</v>
      </c>
      <c r="G352" s="7">
        <v>2020</v>
      </c>
      <c r="H352" s="18">
        <v>11</v>
      </c>
      <c r="I352" s="13">
        <v>2372.5070000000001</v>
      </c>
      <c r="J352" s="14">
        <v>215.68245454545456</v>
      </c>
    </row>
    <row r="353" spans="4:10" x14ac:dyDescent="0.2">
      <c r="D353" s="53" t="s">
        <v>105</v>
      </c>
      <c r="E353" s="8" t="s">
        <v>24</v>
      </c>
      <c r="F353" s="8" t="s">
        <v>25</v>
      </c>
      <c r="G353" s="8">
        <v>2021</v>
      </c>
      <c r="H353" s="19">
        <v>11</v>
      </c>
      <c r="I353" s="15">
        <v>2475.431</v>
      </c>
      <c r="J353" s="14">
        <v>225.03918181818182</v>
      </c>
    </row>
    <row r="354" spans="4:10" x14ac:dyDescent="0.2">
      <c r="D354" s="53" t="s">
        <v>105</v>
      </c>
      <c r="E354" s="7" t="s">
        <v>26</v>
      </c>
      <c r="F354" s="7" t="s">
        <v>27</v>
      </c>
      <c r="G354" s="7">
        <v>1995</v>
      </c>
      <c r="H354" s="18">
        <v>108</v>
      </c>
      <c r="I354" s="13">
        <v>7374</v>
      </c>
      <c r="J354" s="14">
        <v>68.277777777777771</v>
      </c>
    </row>
    <row r="355" spans="4:10" x14ac:dyDescent="0.2">
      <c r="D355" s="53" t="s">
        <v>105</v>
      </c>
      <c r="E355" s="8" t="s">
        <v>26</v>
      </c>
      <c r="F355" s="8" t="s">
        <v>27</v>
      </c>
      <c r="G355" s="8">
        <v>1996</v>
      </c>
      <c r="H355" s="19">
        <v>108</v>
      </c>
      <c r="I355" s="15">
        <v>7153</v>
      </c>
      <c r="J355" s="14">
        <v>66.231481481481481</v>
      </c>
    </row>
    <row r="356" spans="4:10" x14ac:dyDescent="0.2">
      <c r="D356" s="53" t="s">
        <v>105</v>
      </c>
      <c r="E356" s="7" t="s">
        <v>26</v>
      </c>
      <c r="F356" s="7" t="s">
        <v>27</v>
      </c>
      <c r="G356" s="7">
        <v>1997</v>
      </c>
      <c r="H356" s="18">
        <v>106</v>
      </c>
      <c r="I356" s="13">
        <v>7152.9790000000003</v>
      </c>
      <c r="J356" s="14">
        <v>67.48093396226416</v>
      </c>
    </row>
    <row r="357" spans="4:10" x14ac:dyDescent="0.2">
      <c r="D357" s="53" t="s">
        <v>105</v>
      </c>
      <c r="E357" s="8" t="s">
        <v>26</v>
      </c>
      <c r="F357" s="8" t="s">
        <v>27</v>
      </c>
      <c r="G357" s="8">
        <v>1998</v>
      </c>
      <c r="H357" s="19">
        <v>104</v>
      </c>
      <c r="I357" s="15">
        <v>7163.73</v>
      </c>
      <c r="J357" s="14">
        <v>68.882019230769231</v>
      </c>
    </row>
    <row r="358" spans="4:10" x14ac:dyDescent="0.2">
      <c r="D358" s="53" t="s">
        <v>105</v>
      </c>
      <c r="E358" s="7" t="s">
        <v>26</v>
      </c>
      <c r="F358" s="7" t="s">
        <v>27</v>
      </c>
      <c r="G358" s="7">
        <v>1999</v>
      </c>
      <c r="H358" s="18">
        <v>102</v>
      </c>
      <c r="I358" s="13">
        <v>7130.625</v>
      </c>
      <c r="J358" s="14">
        <v>69.908088235294116</v>
      </c>
    </row>
    <row r="359" spans="4:10" x14ac:dyDescent="0.2">
      <c r="D359" s="53" t="s">
        <v>105</v>
      </c>
      <c r="E359" s="8" t="s">
        <v>26</v>
      </c>
      <c r="F359" s="8" t="s">
        <v>27</v>
      </c>
      <c r="G359" s="8">
        <v>2000</v>
      </c>
      <c r="H359" s="19">
        <v>96</v>
      </c>
      <c r="I359" s="15">
        <v>7058.0619999999999</v>
      </c>
      <c r="J359" s="14">
        <v>73.521479166666666</v>
      </c>
    </row>
    <row r="360" spans="4:10" x14ac:dyDescent="0.2">
      <c r="D360" s="53" t="s">
        <v>105</v>
      </c>
      <c r="E360" s="7" t="s">
        <v>26</v>
      </c>
      <c r="F360" s="7" t="s">
        <v>27</v>
      </c>
      <c r="G360" s="7">
        <v>2001</v>
      </c>
      <c r="H360" s="18">
        <v>94</v>
      </c>
      <c r="I360" s="13">
        <v>6916.232</v>
      </c>
      <c r="J360" s="14">
        <v>73.576936170212761</v>
      </c>
    </row>
    <row r="361" spans="4:10" x14ac:dyDescent="0.2">
      <c r="D361" s="53" t="s">
        <v>105</v>
      </c>
      <c r="E361" s="8" t="s">
        <v>26</v>
      </c>
      <c r="F361" s="8" t="s">
        <v>27</v>
      </c>
      <c r="G361" s="8">
        <v>2002</v>
      </c>
      <c r="H361" s="19">
        <v>89</v>
      </c>
      <c r="I361" s="15">
        <v>6863.3540000000003</v>
      </c>
      <c r="J361" s="14">
        <v>77.116337078651682</v>
      </c>
    </row>
    <row r="362" spans="4:10" x14ac:dyDescent="0.2">
      <c r="D362" s="53" t="s">
        <v>105</v>
      </c>
      <c r="E362" s="7" t="s">
        <v>26</v>
      </c>
      <c r="F362" s="7" t="s">
        <v>27</v>
      </c>
      <c r="G362" s="7">
        <v>2003</v>
      </c>
      <c r="H362" s="18">
        <v>85</v>
      </c>
      <c r="I362" s="13">
        <v>7075.1419999999998</v>
      </c>
      <c r="J362" s="14">
        <v>83.236964705882357</v>
      </c>
    </row>
    <row r="363" spans="4:10" x14ac:dyDescent="0.2">
      <c r="D363" s="53" t="s">
        <v>105</v>
      </c>
      <c r="E363" s="8" t="s">
        <v>26</v>
      </c>
      <c r="F363" s="8" t="s">
        <v>27</v>
      </c>
      <c r="G363" s="8">
        <v>2004</v>
      </c>
      <c r="H363" s="19">
        <v>83</v>
      </c>
      <c r="I363" s="15">
        <v>7049</v>
      </c>
      <c r="J363" s="14">
        <v>84.92771084337349</v>
      </c>
    </row>
    <row r="364" spans="4:10" x14ac:dyDescent="0.2">
      <c r="D364" s="53" t="s">
        <v>105</v>
      </c>
      <c r="E364" s="7" t="s">
        <v>26</v>
      </c>
      <c r="F364" s="7" t="s">
        <v>27</v>
      </c>
      <c r="G364" s="7">
        <v>2005</v>
      </c>
      <c r="H364" s="18">
        <v>75</v>
      </c>
      <c r="I364" s="13">
        <v>6960</v>
      </c>
      <c r="J364" s="14">
        <v>92.8</v>
      </c>
    </row>
    <row r="365" spans="4:10" x14ac:dyDescent="0.2">
      <c r="D365" s="53" t="s">
        <v>105</v>
      </c>
      <c r="E365" s="8" t="s">
        <v>26</v>
      </c>
      <c r="F365" s="8" t="s">
        <v>27</v>
      </c>
      <c r="G365" s="8">
        <v>2006</v>
      </c>
      <c r="H365" s="19">
        <v>67</v>
      </c>
      <c r="I365" s="15">
        <v>7221</v>
      </c>
      <c r="J365" s="14">
        <v>107.77611940298507</v>
      </c>
    </row>
    <row r="366" spans="4:10" x14ac:dyDescent="0.2">
      <c r="D366" s="53" t="s">
        <v>105</v>
      </c>
      <c r="E366" s="7" t="s">
        <v>26</v>
      </c>
      <c r="F366" s="7" t="s">
        <v>27</v>
      </c>
      <c r="G366" s="7">
        <v>2007</v>
      </c>
      <c r="H366" s="18">
        <v>65</v>
      </c>
      <c r="I366" s="13">
        <v>7726</v>
      </c>
      <c r="J366" s="14">
        <v>118.86153846153846</v>
      </c>
    </row>
    <row r="367" spans="4:10" x14ac:dyDescent="0.2">
      <c r="D367" s="53" t="s">
        <v>105</v>
      </c>
      <c r="E367" s="8" t="s">
        <v>26</v>
      </c>
      <c r="F367" s="8" t="s">
        <v>27</v>
      </c>
      <c r="G367" s="8">
        <v>2008</v>
      </c>
      <c r="H367" s="19">
        <v>61</v>
      </c>
      <c r="I367" s="15">
        <v>7595</v>
      </c>
      <c r="J367" s="14">
        <v>124.50819672131148</v>
      </c>
    </row>
    <row r="368" spans="4:10" x14ac:dyDescent="0.2">
      <c r="D368" s="53" t="s">
        <v>105</v>
      </c>
      <c r="E368" s="7" t="s">
        <v>26</v>
      </c>
      <c r="F368" s="7" t="s">
        <v>27</v>
      </c>
      <c r="G368" s="7">
        <v>2009</v>
      </c>
      <c r="H368" s="18">
        <v>55</v>
      </c>
      <c r="I368" s="13">
        <v>7358</v>
      </c>
      <c r="J368" s="14">
        <v>133.78181818181818</v>
      </c>
    </row>
    <row r="369" spans="4:10" x14ac:dyDescent="0.2">
      <c r="D369" s="53" t="s">
        <v>105</v>
      </c>
      <c r="E369" s="8" t="s">
        <v>26</v>
      </c>
      <c r="F369" s="8" t="s">
        <v>27</v>
      </c>
      <c r="G369" s="8">
        <v>2010</v>
      </c>
      <c r="H369" s="19">
        <v>50</v>
      </c>
      <c r="I369" s="15">
        <v>7509.6610000000001</v>
      </c>
      <c r="J369" s="14">
        <v>150.19322</v>
      </c>
    </row>
    <row r="370" spans="4:10" x14ac:dyDescent="0.2">
      <c r="D370" s="53" t="s">
        <v>105</v>
      </c>
      <c r="E370" s="7" t="s">
        <v>26</v>
      </c>
      <c r="F370" s="7" t="s">
        <v>27</v>
      </c>
      <c r="G370" s="7">
        <v>2011</v>
      </c>
      <c r="H370" s="18">
        <v>49</v>
      </c>
      <c r="I370" s="13">
        <v>7367.3869999999997</v>
      </c>
      <c r="J370" s="14">
        <v>150.35483673469386</v>
      </c>
    </row>
    <row r="371" spans="4:10" x14ac:dyDescent="0.2">
      <c r="D371" s="53" t="s">
        <v>105</v>
      </c>
      <c r="E371" s="8" t="s">
        <v>26</v>
      </c>
      <c r="F371" s="8" t="s">
        <v>27</v>
      </c>
      <c r="G371" s="8">
        <v>2012</v>
      </c>
      <c r="H371" s="19">
        <v>49</v>
      </c>
      <c r="I371" s="15">
        <v>7814.018</v>
      </c>
      <c r="J371" s="14">
        <v>159.46975510204081</v>
      </c>
    </row>
    <row r="372" spans="4:10" x14ac:dyDescent="0.2">
      <c r="D372" s="53" t="s">
        <v>105</v>
      </c>
      <c r="E372" s="7" t="s">
        <v>26</v>
      </c>
      <c r="F372" s="7" t="s">
        <v>27</v>
      </c>
      <c r="G372" s="7">
        <v>2013</v>
      </c>
      <c r="H372" s="18">
        <v>45</v>
      </c>
      <c r="I372" s="13">
        <v>7516.451</v>
      </c>
      <c r="J372" s="14">
        <v>167.03224444444444</v>
      </c>
    </row>
    <row r="373" spans="4:10" x14ac:dyDescent="0.2">
      <c r="D373" s="53" t="s">
        <v>105</v>
      </c>
      <c r="E373" s="8" t="s">
        <v>26</v>
      </c>
      <c r="F373" s="8" t="s">
        <v>27</v>
      </c>
      <c r="G373" s="8">
        <v>2014</v>
      </c>
      <c r="H373" s="19">
        <v>43</v>
      </c>
      <c r="I373" s="15">
        <v>7592.2160000000003</v>
      </c>
      <c r="J373" s="14">
        <v>176.56316279069767</v>
      </c>
    </row>
    <row r="374" spans="4:10" x14ac:dyDescent="0.2">
      <c r="D374" s="53" t="s">
        <v>105</v>
      </c>
      <c r="E374" s="7" t="s">
        <v>26</v>
      </c>
      <c r="F374" s="7" t="s">
        <v>27</v>
      </c>
      <c r="G374" s="7">
        <v>2015</v>
      </c>
      <c r="H374" s="18">
        <v>43</v>
      </c>
      <c r="I374" s="13">
        <v>7768.78</v>
      </c>
      <c r="J374" s="14">
        <v>180.66930232558138</v>
      </c>
    </row>
    <row r="375" spans="4:10" x14ac:dyDescent="0.2">
      <c r="D375" s="53" t="s">
        <v>105</v>
      </c>
      <c r="E375" s="8" t="s">
        <v>26</v>
      </c>
      <c r="F375" s="8" t="s">
        <v>27</v>
      </c>
      <c r="G375" s="8">
        <v>2016</v>
      </c>
      <c r="H375" s="19">
        <v>40</v>
      </c>
      <c r="I375" s="15">
        <v>8058.2510000000002</v>
      </c>
      <c r="J375" s="14">
        <v>201.45627500000001</v>
      </c>
    </row>
    <row r="376" spans="4:10" x14ac:dyDescent="0.2">
      <c r="D376" s="53" t="s">
        <v>105</v>
      </c>
      <c r="E376" s="7" t="s">
        <v>26</v>
      </c>
      <c r="F376" s="7" t="s">
        <v>27</v>
      </c>
      <c r="G376" s="7">
        <v>2017</v>
      </c>
      <c r="H376" s="18">
        <v>39</v>
      </c>
      <c r="I376" s="13">
        <v>8198.2029999999995</v>
      </c>
      <c r="J376" s="14">
        <v>210.21033333333332</v>
      </c>
    </row>
    <row r="377" spans="4:10" x14ac:dyDescent="0.2">
      <c r="D377" s="53" t="s">
        <v>105</v>
      </c>
      <c r="E377" s="8" t="s">
        <v>26</v>
      </c>
      <c r="F377" s="8" t="s">
        <v>27</v>
      </c>
      <c r="G377" s="8">
        <v>2018</v>
      </c>
      <c r="H377" s="19">
        <v>40</v>
      </c>
      <c r="I377" s="15">
        <v>8762.1190000000006</v>
      </c>
      <c r="J377" s="14">
        <v>219.052975</v>
      </c>
    </row>
    <row r="378" spans="4:10" x14ac:dyDescent="0.2">
      <c r="D378" s="53" t="s">
        <v>105</v>
      </c>
      <c r="E378" s="7" t="s">
        <v>26</v>
      </c>
      <c r="F378" s="7" t="s">
        <v>27</v>
      </c>
      <c r="G378" s="7">
        <v>2019</v>
      </c>
      <c r="H378" s="18">
        <v>34</v>
      </c>
      <c r="I378" s="13">
        <v>8909.2459999999992</v>
      </c>
      <c r="J378" s="14">
        <v>262.03664705882352</v>
      </c>
    </row>
    <row r="379" spans="4:10" x14ac:dyDescent="0.2">
      <c r="D379" s="53" t="s">
        <v>105</v>
      </c>
      <c r="E379" s="8" t="s">
        <v>26</v>
      </c>
      <c r="F379" s="8" t="s">
        <v>27</v>
      </c>
      <c r="G379" s="8">
        <v>2020</v>
      </c>
      <c r="H379" s="19">
        <v>34</v>
      </c>
      <c r="I379" s="15">
        <v>9155.9840000000004</v>
      </c>
      <c r="J379" s="14">
        <v>269.29364705882352</v>
      </c>
    </row>
    <row r="380" spans="4:10" x14ac:dyDescent="0.2">
      <c r="D380" s="53" t="s">
        <v>105</v>
      </c>
      <c r="E380" s="7" t="s">
        <v>26</v>
      </c>
      <c r="F380" s="7" t="s">
        <v>27</v>
      </c>
      <c r="G380" s="7">
        <v>2021</v>
      </c>
      <c r="H380" s="18">
        <v>33</v>
      </c>
      <c r="I380" s="13">
        <v>9257.3539999999994</v>
      </c>
      <c r="J380" s="14">
        <v>280.52587878787875</v>
      </c>
    </row>
    <row r="381" spans="4:10" x14ac:dyDescent="0.2">
      <c r="D381" s="53" t="s">
        <v>105</v>
      </c>
      <c r="E381" s="8" t="s">
        <v>28</v>
      </c>
      <c r="F381" s="8" t="s">
        <v>29</v>
      </c>
      <c r="G381" s="8">
        <v>1995</v>
      </c>
      <c r="H381" s="19">
        <v>32</v>
      </c>
      <c r="I381" s="15">
        <v>1939</v>
      </c>
      <c r="J381" s="14">
        <v>60.59375</v>
      </c>
    </row>
    <row r="382" spans="4:10" x14ac:dyDescent="0.2">
      <c r="D382" s="53" t="s">
        <v>105</v>
      </c>
      <c r="E382" s="7" t="s">
        <v>28</v>
      </c>
      <c r="F382" s="7" t="s">
        <v>29</v>
      </c>
      <c r="G382" s="7">
        <v>1996</v>
      </c>
      <c r="H382" s="18">
        <v>30</v>
      </c>
      <c r="I382" s="13">
        <v>1893</v>
      </c>
      <c r="J382" s="14">
        <v>63.1</v>
      </c>
    </row>
    <row r="383" spans="4:10" x14ac:dyDescent="0.2">
      <c r="D383" s="53" t="s">
        <v>105</v>
      </c>
      <c r="E383" s="8" t="s">
        <v>28</v>
      </c>
      <c r="F383" s="8" t="s">
        <v>29</v>
      </c>
      <c r="G383" s="8">
        <v>1997</v>
      </c>
      <c r="H383" s="19">
        <v>30</v>
      </c>
      <c r="I383" s="15">
        <v>1898.1590000000001</v>
      </c>
      <c r="J383" s="14">
        <v>63.271966666666671</v>
      </c>
    </row>
    <row r="384" spans="4:10" x14ac:dyDescent="0.2">
      <c r="D384" s="53" t="s">
        <v>105</v>
      </c>
      <c r="E384" s="7" t="s">
        <v>28</v>
      </c>
      <c r="F384" s="7" t="s">
        <v>29</v>
      </c>
      <c r="G384" s="7">
        <v>1998</v>
      </c>
      <c r="H384" s="18">
        <v>30</v>
      </c>
      <c r="I384" s="13">
        <v>1890.402</v>
      </c>
      <c r="J384" s="14">
        <v>63.013400000000004</v>
      </c>
    </row>
    <row r="385" spans="4:10" x14ac:dyDescent="0.2">
      <c r="D385" s="53" t="s">
        <v>105</v>
      </c>
      <c r="E385" s="8" t="s">
        <v>28</v>
      </c>
      <c r="F385" s="8" t="s">
        <v>29</v>
      </c>
      <c r="G385" s="8">
        <v>1999</v>
      </c>
      <c r="H385" s="19">
        <v>29</v>
      </c>
      <c r="I385" s="15">
        <v>1927.1759999999999</v>
      </c>
      <c r="J385" s="14">
        <v>66.454344827586198</v>
      </c>
    </row>
    <row r="386" spans="4:10" x14ac:dyDescent="0.2">
      <c r="D386" s="53" t="s">
        <v>105</v>
      </c>
      <c r="E386" s="7" t="s">
        <v>28</v>
      </c>
      <c r="F386" s="7" t="s">
        <v>29</v>
      </c>
      <c r="G386" s="7">
        <v>2000</v>
      </c>
      <c r="H386" s="18">
        <v>29</v>
      </c>
      <c r="I386" s="13">
        <v>1891.8579999999999</v>
      </c>
      <c r="J386" s="14">
        <v>65.236482758620681</v>
      </c>
    </row>
    <row r="387" spans="4:10" x14ac:dyDescent="0.2">
      <c r="D387" s="53" t="s">
        <v>105</v>
      </c>
      <c r="E387" s="8" t="s">
        <v>28</v>
      </c>
      <c r="F387" s="8" t="s">
        <v>29</v>
      </c>
      <c r="G387" s="8">
        <v>2001</v>
      </c>
      <c r="H387" s="19">
        <v>28</v>
      </c>
      <c r="I387" s="15">
        <v>1883.501</v>
      </c>
      <c r="J387" s="14">
        <v>67.267892857142854</v>
      </c>
    </row>
    <row r="388" spans="4:10" x14ac:dyDescent="0.2">
      <c r="D388" s="53" t="s">
        <v>105</v>
      </c>
      <c r="E388" s="7" t="s">
        <v>28</v>
      </c>
      <c r="F388" s="7" t="s">
        <v>29</v>
      </c>
      <c r="G388" s="7">
        <v>2002</v>
      </c>
      <c r="H388" s="18">
        <v>28</v>
      </c>
      <c r="I388" s="13">
        <v>1987.4110000000001</v>
      </c>
      <c r="J388" s="14">
        <v>70.978964285714284</v>
      </c>
    </row>
    <row r="389" spans="4:10" x14ac:dyDescent="0.2">
      <c r="D389" s="53" t="s">
        <v>105</v>
      </c>
      <c r="E389" s="8" t="s">
        <v>28</v>
      </c>
      <c r="F389" s="8" t="s">
        <v>29</v>
      </c>
      <c r="G389" s="8">
        <v>2003</v>
      </c>
      <c r="H389" s="19">
        <v>28</v>
      </c>
      <c r="I389" s="15">
        <v>2072.3449999999998</v>
      </c>
      <c r="J389" s="14">
        <v>74.012321428571425</v>
      </c>
    </row>
    <row r="390" spans="4:10" x14ac:dyDescent="0.2">
      <c r="D390" s="53" t="s">
        <v>105</v>
      </c>
      <c r="E390" s="7" t="s">
        <v>28</v>
      </c>
      <c r="F390" s="7" t="s">
        <v>29</v>
      </c>
      <c r="G390" s="7">
        <v>2004</v>
      </c>
      <c r="H390" s="18">
        <v>26</v>
      </c>
      <c r="I390" s="13">
        <v>2034</v>
      </c>
      <c r="J390" s="14">
        <v>78.230769230769226</v>
      </c>
    </row>
    <row r="391" spans="4:10" x14ac:dyDescent="0.2">
      <c r="D391" s="53" t="s">
        <v>105</v>
      </c>
      <c r="E391" s="8" t="s">
        <v>28</v>
      </c>
      <c r="F391" s="8" t="s">
        <v>29</v>
      </c>
      <c r="G391" s="8">
        <v>2005</v>
      </c>
      <c r="H391" s="19">
        <v>27</v>
      </c>
      <c r="I391" s="15">
        <v>2081</v>
      </c>
      <c r="J391" s="14">
        <v>77.074074074074076</v>
      </c>
    </row>
    <row r="392" spans="4:10" x14ac:dyDescent="0.2">
      <c r="D392" s="53" t="s">
        <v>105</v>
      </c>
      <c r="E392" s="7" t="s">
        <v>28</v>
      </c>
      <c r="F392" s="7" t="s">
        <v>29</v>
      </c>
      <c r="G392" s="7">
        <v>2006</v>
      </c>
      <c r="H392" s="18">
        <v>24</v>
      </c>
      <c r="I392" s="13">
        <v>2089</v>
      </c>
      <c r="J392" s="14">
        <v>87.041666666666671</v>
      </c>
    </row>
    <row r="393" spans="4:10" x14ac:dyDescent="0.2">
      <c r="D393" s="53" t="s">
        <v>105</v>
      </c>
      <c r="E393" s="8" t="s">
        <v>28</v>
      </c>
      <c r="F393" s="8" t="s">
        <v>29</v>
      </c>
      <c r="G393" s="8">
        <v>2007</v>
      </c>
      <c r="H393" s="19">
        <v>21</v>
      </c>
      <c r="I393" s="15">
        <v>2159</v>
      </c>
      <c r="J393" s="14">
        <v>102.80952380952381</v>
      </c>
    </row>
    <row r="394" spans="4:10" x14ac:dyDescent="0.2">
      <c r="D394" s="53" t="s">
        <v>105</v>
      </c>
      <c r="E394" s="7" t="s">
        <v>28</v>
      </c>
      <c r="F394" s="7" t="s">
        <v>29</v>
      </c>
      <c r="G394" s="7">
        <v>2008</v>
      </c>
      <c r="H394" s="18">
        <v>21</v>
      </c>
      <c r="I394" s="13">
        <v>2153</v>
      </c>
      <c r="J394" s="14">
        <v>102.52380952380952</v>
      </c>
    </row>
    <row r="395" spans="4:10" x14ac:dyDescent="0.2">
      <c r="D395" s="53" t="s">
        <v>105</v>
      </c>
      <c r="E395" s="8" t="s">
        <v>28</v>
      </c>
      <c r="F395" s="8" t="s">
        <v>29</v>
      </c>
      <c r="G395" s="8">
        <v>2009</v>
      </c>
      <c r="H395" s="19">
        <v>18</v>
      </c>
      <c r="I395" s="15">
        <v>2054</v>
      </c>
      <c r="J395" s="14">
        <v>114.11111111111111</v>
      </c>
    </row>
    <row r="396" spans="4:10" x14ac:dyDescent="0.2">
      <c r="D396" s="53" t="s">
        <v>105</v>
      </c>
      <c r="E396" s="7" t="s">
        <v>28</v>
      </c>
      <c r="F396" s="7" t="s">
        <v>29</v>
      </c>
      <c r="G396" s="7">
        <v>2010</v>
      </c>
      <c r="H396" s="18">
        <v>18</v>
      </c>
      <c r="I396" s="13">
        <v>2057.6579999999999</v>
      </c>
      <c r="J396" s="14">
        <v>114.31433333333332</v>
      </c>
    </row>
    <row r="397" spans="4:10" x14ac:dyDescent="0.2">
      <c r="D397" s="53" t="s">
        <v>105</v>
      </c>
      <c r="E397" s="8" t="s">
        <v>28</v>
      </c>
      <c r="F397" s="8" t="s">
        <v>29</v>
      </c>
      <c r="G397" s="8">
        <v>2011</v>
      </c>
      <c r="H397" s="19">
        <v>19</v>
      </c>
      <c r="I397" s="15">
        <v>2041.3610000000001</v>
      </c>
      <c r="J397" s="14">
        <v>107.44005263157895</v>
      </c>
    </row>
    <row r="398" spans="4:10" x14ac:dyDescent="0.2">
      <c r="D398" s="53" t="s">
        <v>105</v>
      </c>
      <c r="E398" s="7" t="s">
        <v>28</v>
      </c>
      <c r="F398" s="7" t="s">
        <v>29</v>
      </c>
      <c r="G398" s="7">
        <v>2012</v>
      </c>
      <c r="H398" s="18">
        <v>17</v>
      </c>
      <c r="I398" s="13">
        <v>2155.0120000000002</v>
      </c>
      <c r="J398" s="14">
        <v>126.76541176470589</v>
      </c>
    </row>
    <row r="399" spans="4:10" x14ac:dyDescent="0.2">
      <c r="D399" s="53" t="s">
        <v>105</v>
      </c>
      <c r="E399" s="8" t="s">
        <v>28</v>
      </c>
      <c r="F399" s="8" t="s">
        <v>29</v>
      </c>
      <c r="G399" s="8">
        <v>2013</v>
      </c>
      <c r="H399" s="19">
        <v>16</v>
      </c>
      <c r="I399" s="15">
        <v>2164.1120000000001</v>
      </c>
      <c r="J399" s="14">
        <v>135.25700000000001</v>
      </c>
    </row>
    <row r="400" spans="4:10" x14ac:dyDescent="0.2">
      <c r="D400" s="53" t="s">
        <v>105</v>
      </c>
      <c r="E400" s="7" t="s">
        <v>28</v>
      </c>
      <c r="F400" s="7" t="s">
        <v>29</v>
      </c>
      <c r="G400" s="7">
        <v>2014</v>
      </c>
      <c r="H400" s="18">
        <v>15</v>
      </c>
      <c r="I400" s="13">
        <v>2062.7139999999999</v>
      </c>
      <c r="J400" s="14">
        <v>137.51426666666666</v>
      </c>
    </row>
    <row r="401" spans="4:10" x14ac:dyDescent="0.2">
      <c r="D401" s="53" t="s">
        <v>105</v>
      </c>
      <c r="E401" s="8" t="s">
        <v>28</v>
      </c>
      <c r="F401" s="8" t="s">
        <v>29</v>
      </c>
      <c r="G401" s="8">
        <v>2015</v>
      </c>
      <c r="H401" s="19">
        <v>15</v>
      </c>
      <c r="I401" s="15">
        <v>2150.951</v>
      </c>
      <c r="J401" s="14">
        <v>143.39673333333334</v>
      </c>
    </row>
    <row r="402" spans="4:10" x14ac:dyDescent="0.2">
      <c r="D402" s="53" t="s">
        <v>105</v>
      </c>
      <c r="E402" s="7" t="s">
        <v>28</v>
      </c>
      <c r="F402" s="7" t="s">
        <v>29</v>
      </c>
      <c r="G402" s="7">
        <v>2016</v>
      </c>
      <c r="H402" s="18">
        <v>15</v>
      </c>
      <c r="I402" s="13">
        <v>2225.5360000000001</v>
      </c>
      <c r="J402" s="14">
        <v>148.36906666666667</v>
      </c>
    </row>
    <row r="403" spans="4:10" x14ac:dyDescent="0.2">
      <c r="D403" s="53" t="s">
        <v>105</v>
      </c>
      <c r="E403" s="8" t="s">
        <v>28</v>
      </c>
      <c r="F403" s="8" t="s">
        <v>29</v>
      </c>
      <c r="G403" s="8">
        <v>2017</v>
      </c>
      <c r="H403" s="19">
        <v>15</v>
      </c>
      <c r="I403" s="15">
        <v>2304.58</v>
      </c>
      <c r="J403" s="14">
        <v>153.63866666666667</v>
      </c>
    </row>
    <row r="404" spans="4:10" x14ac:dyDescent="0.2">
      <c r="D404" s="53" t="s">
        <v>105</v>
      </c>
      <c r="E404" s="7" t="s">
        <v>28</v>
      </c>
      <c r="F404" s="7" t="s">
        <v>29</v>
      </c>
      <c r="G404" s="7">
        <v>2018</v>
      </c>
      <c r="H404" s="18">
        <v>14</v>
      </c>
      <c r="I404" s="13">
        <v>2209.7069999999999</v>
      </c>
      <c r="J404" s="14">
        <v>157.83621428571428</v>
      </c>
    </row>
    <row r="405" spans="4:10" x14ac:dyDescent="0.2">
      <c r="D405" s="53" t="s">
        <v>105</v>
      </c>
      <c r="E405" s="8" t="s">
        <v>28</v>
      </c>
      <c r="F405" s="8" t="s">
        <v>29</v>
      </c>
      <c r="G405" s="8">
        <v>2019</v>
      </c>
      <c r="H405" s="19">
        <v>13</v>
      </c>
      <c r="I405" s="15">
        <v>2488.7550000000001</v>
      </c>
      <c r="J405" s="14">
        <v>191.44269230769231</v>
      </c>
    </row>
    <row r="406" spans="4:10" x14ac:dyDescent="0.2">
      <c r="D406" s="53" t="s">
        <v>105</v>
      </c>
      <c r="E406" s="7" t="s">
        <v>28</v>
      </c>
      <c r="F406" s="7" t="s">
        <v>29</v>
      </c>
      <c r="G406" s="7">
        <v>2020</v>
      </c>
      <c r="H406" s="18">
        <v>13</v>
      </c>
      <c r="I406" s="13">
        <v>2667.5390000000002</v>
      </c>
      <c r="J406" s="14">
        <v>205.19530769230772</v>
      </c>
    </row>
    <row r="407" spans="4:10" x14ac:dyDescent="0.2">
      <c r="D407" s="53" t="s">
        <v>105</v>
      </c>
      <c r="E407" s="8" t="s">
        <v>28</v>
      </c>
      <c r="F407" s="8" t="s">
        <v>29</v>
      </c>
      <c r="G407" s="8">
        <v>2021</v>
      </c>
      <c r="H407" s="19">
        <v>12</v>
      </c>
      <c r="I407" s="15">
        <v>2829.527</v>
      </c>
      <c r="J407" s="14">
        <v>235.79391666666666</v>
      </c>
    </row>
    <row r="408" spans="4:10" x14ac:dyDescent="0.2">
      <c r="D408" s="53" t="s">
        <v>105</v>
      </c>
      <c r="E408" s="7" t="s">
        <v>32</v>
      </c>
      <c r="F408" s="7" t="s">
        <v>33</v>
      </c>
      <c r="G408" s="7">
        <v>1995</v>
      </c>
      <c r="H408" s="18">
        <v>20</v>
      </c>
      <c r="I408" s="13">
        <v>1234</v>
      </c>
      <c r="J408" s="14">
        <v>61.7</v>
      </c>
    </row>
    <row r="409" spans="4:10" x14ac:dyDescent="0.2">
      <c r="D409" s="53" t="s">
        <v>105</v>
      </c>
      <c r="E409" s="8" t="s">
        <v>32</v>
      </c>
      <c r="F409" s="8" t="s">
        <v>33</v>
      </c>
      <c r="G409" s="8">
        <v>1996</v>
      </c>
      <c r="H409" s="19">
        <v>21</v>
      </c>
      <c r="I409" s="15">
        <v>1249</v>
      </c>
      <c r="J409" s="14">
        <v>59.476190476190474</v>
      </c>
    </row>
    <row r="410" spans="4:10" x14ac:dyDescent="0.2">
      <c r="D410" s="53" t="s">
        <v>105</v>
      </c>
      <c r="E410" s="7" t="s">
        <v>32</v>
      </c>
      <c r="F410" s="7" t="s">
        <v>33</v>
      </c>
      <c r="G410" s="7">
        <v>1997</v>
      </c>
      <c r="H410" s="18">
        <v>21</v>
      </c>
      <c r="I410" s="13">
        <v>1277.374</v>
      </c>
      <c r="J410" s="14">
        <v>60.827333333333335</v>
      </c>
    </row>
    <row r="411" spans="4:10" x14ac:dyDescent="0.2">
      <c r="D411" s="53" t="s">
        <v>105</v>
      </c>
      <c r="E411" s="8" t="s">
        <v>32</v>
      </c>
      <c r="F411" s="8" t="s">
        <v>33</v>
      </c>
      <c r="G411" s="8">
        <v>1998</v>
      </c>
      <c r="H411" s="19">
        <v>20</v>
      </c>
      <c r="I411" s="15">
        <v>1297.203</v>
      </c>
      <c r="J411" s="14">
        <v>64.860150000000004</v>
      </c>
    </row>
    <row r="412" spans="4:10" x14ac:dyDescent="0.2">
      <c r="D412" s="53" t="s">
        <v>105</v>
      </c>
      <c r="E412" s="7" t="s">
        <v>32</v>
      </c>
      <c r="F412" s="7" t="s">
        <v>33</v>
      </c>
      <c r="G412" s="7">
        <v>1999</v>
      </c>
      <c r="H412" s="18">
        <v>20</v>
      </c>
      <c r="I412" s="13">
        <v>1199.2919999999999</v>
      </c>
      <c r="J412" s="14">
        <v>59.964599999999997</v>
      </c>
    </row>
    <row r="413" spans="4:10" x14ac:dyDescent="0.2">
      <c r="D413" s="53" t="s">
        <v>105</v>
      </c>
      <c r="E413" s="8" t="s">
        <v>32</v>
      </c>
      <c r="F413" s="8" t="s">
        <v>33</v>
      </c>
      <c r="G413" s="8">
        <v>2000</v>
      </c>
      <c r="H413" s="19">
        <v>19</v>
      </c>
      <c r="I413" s="15">
        <v>1092.134</v>
      </c>
      <c r="J413" s="14">
        <v>57.480736842105266</v>
      </c>
    </row>
    <row r="414" spans="4:10" x14ac:dyDescent="0.2">
      <c r="D414" s="53" t="s">
        <v>105</v>
      </c>
      <c r="E414" s="7" t="s">
        <v>32</v>
      </c>
      <c r="F414" s="7" t="s">
        <v>33</v>
      </c>
      <c r="G414" s="7">
        <v>2001</v>
      </c>
      <c r="H414" s="18">
        <v>15</v>
      </c>
      <c r="I414" s="13">
        <v>1081.627</v>
      </c>
      <c r="J414" s="14">
        <v>72.108466666666658</v>
      </c>
    </row>
    <row r="415" spans="4:10" x14ac:dyDescent="0.2">
      <c r="D415" s="53" t="s">
        <v>105</v>
      </c>
      <c r="E415" s="8" t="s">
        <v>32</v>
      </c>
      <c r="F415" s="8" t="s">
        <v>33</v>
      </c>
      <c r="G415" s="8">
        <v>2002</v>
      </c>
      <c r="H415" s="19">
        <v>15</v>
      </c>
      <c r="I415" s="15">
        <v>1101.076</v>
      </c>
      <c r="J415" s="14">
        <v>73.40506666666667</v>
      </c>
    </row>
    <row r="416" spans="4:10" x14ac:dyDescent="0.2">
      <c r="D416" s="53" t="s">
        <v>105</v>
      </c>
      <c r="E416" s="7" t="s">
        <v>32</v>
      </c>
      <c r="F416" s="7" t="s">
        <v>33</v>
      </c>
      <c r="G416" s="7">
        <v>2003</v>
      </c>
      <c r="H416" s="18">
        <v>15</v>
      </c>
      <c r="I416" s="13">
        <v>1098.8340000000001</v>
      </c>
      <c r="J416" s="14">
        <v>73.255600000000001</v>
      </c>
    </row>
    <row r="417" spans="4:10" x14ac:dyDescent="0.2">
      <c r="D417" s="53" t="s">
        <v>105</v>
      </c>
      <c r="E417" s="8" t="s">
        <v>32</v>
      </c>
      <c r="F417" s="8" t="s">
        <v>33</v>
      </c>
      <c r="G417" s="8">
        <v>2004</v>
      </c>
      <c r="H417" s="19">
        <v>14</v>
      </c>
      <c r="I417" s="15">
        <v>1108</v>
      </c>
      <c r="J417" s="14">
        <v>79.142857142857139</v>
      </c>
    </row>
    <row r="418" spans="4:10" x14ac:dyDescent="0.2">
      <c r="D418" s="53" t="s">
        <v>105</v>
      </c>
      <c r="E418" s="7" t="s">
        <v>32</v>
      </c>
      <c r="F418" s="7" t="s">
        <v>33</v>
      </c>
      <c r="G418" s="7">
        <v>2005</v>
      </c>
      <c r="H418" s="18">
        <v>15</v>
      </c>
      <c r="I418" s="13">
        <v>1070</v>
      </c>
      <c r="J418" s="14">
        <v>71.333333333333329</v>
      </c>
    </row>
    <row r="419" spans="4:10" x14ac:dyDescent="0.2">
      <c r="D419" s="53" t="s">
        <v>105</v>
      </c>
      <c r="E419" s="8" t="s">
        <v>32</v>
      </c>
      <c r="F419" s="8" t="s">
        <v>33</v>
      </c>
      <c r="G419" s="8">
        <v>2006</v>
      </c>
      <c r="H419" s="19">
        <v>10</v>
      </c>
      <c r="I419" s="15">
        <v>911</v>
      </c>
      <c r="J419" s="14">
        <v>91.1</v>
      </c>
    </row>
    <row r="420" spans="4:10" x14ac:dyDescent="0.2">
      <c r="D420" s="53" t="s">
        <v>105</v>
      </c>
      <c r="E420" s="7" t="s">
        <v>32</v>
      </c>
      <c r="F420" s="7" t="s">
        <v>33</v>
      </c>
      <c r="G420" s="7">
        <v>2007</v>
      </c>
      <c r="H420" s="18">
        <v>7</v>
      </c>
      <c r="I420" s="13">
        <v>895</v>
      </c>
      <c r="J420" s="14">
        <v>127.85714285714286</v>
      </c>
    </row>
    <row r="421" spans="4:10" x14ac:dyDescent="0.2">
      <c r="D421" s="53" t="s">
        <v>105</v>
      </c>
      <c r="E421" s="8" t="s">
        <v>32</v>
      </c>
      <c r="F421" s="8" t="s">
        <v>33</v>
      </c>
      <c r="G421" s="8">
        <v>2008</v>
      </c>
      <c r="H421" s="19">
        <v>5</v>
      </c>
      <c r="I421" s="15">
        <v>740</v>
      </c>
      <c r="J421" s="14">
        <v>148</v>
      </c>
    </row>
    <row r="422" spans="4:10" x14ac:dyDescent="0.2">
      <c r="D422" s="53" t="s">
        <v>105</v>
      </c>
      <c r="E422" s="7" t="s">
        <v>32</v>
      </c>
      <c r="F422" s="7" t="s">
        <v>33</v>
      </c>
      <c r="G422" s="7">
        <v>2009</v>
      </c>
      <c r="H422" s="18">
        <v>3</v>
      </c>
      <c r="I422" s="13">
        <v>673</v>
      </c>
      <c r="J422" s="14">
        <v>224.33333333333334</v>
      </c>
    </row>
    <row r="423" spans="4:10" x14ac:dyDescent="0.2">
      <c r="D423" s="53" t="s">
        <v>105</v>
      </c>
      <c r="E423" s="8" t="s">
        <v>32</v>
      </c>
      <c r="F423" s="8" t="s">
        <v>33</v>
      </c>
      <c r="G423" s="8">
        <v>2010</v>
      </c>
      <c r="H423" s="19">
        <v>3</v>
      </c>
      <c r="I423" s="15">
        <v>673.02499999999998</v>
      </c>
      <c r="J423" s="14">
        <v>224.34166666666667</v>
      </c>
    </row>
    <row r="424" spans="4:10" x14ac:dyDescent="0.2">
      <c r="D424" s="53" t="s">
        <v>105</v>
      </c>
      <c r="E424" s="7" t="s">
        <v>32</v>
      </c>
      <c r="F424" s="7" t="s">
        <v>33</v>
      </c>
      <c r="G424" s="7">
        <v>2011</v>
      </c>
      <c r="H424" s="18">
        <v>3</v>
      </c>
      <c r="I424" s="13">
        <v>620.78399999999999</v>
      </c>
      <c r="J424" s="14">
        <v>206.928</v>
      </c>
    </row>
    <row r="425" spans="4:10" x14ac:dyDescent="0.2">
      <c r="D425" s="53" t="s">
        <v>105</v>
      </c>
      <c r="E425" s="8" t="s">
        <v>32</v>
      </c>
      <c r="F425" s="8" t="s">
        <v>33</v>
      </c>
      <c r="G425" s="8">
        <v>2012</v>
      </c>
      <c r="H425" s="19">
        <v>3</v>
      </c>
      <c r="I425" s="15">
        <v>667.32399999999996</v>
      </c>
      <c r="J425" s="14">
        <v>222.44133333333332</v>
      </c>
    </row>
    <row r="426" spans="4:10" x14ac:dyDescent="0.2">
      <c r="D426" s="53" t="s">
        <v>105</v>
      </c>
      <c r="E426" s="7" t="s">
        <v>32</v>
      </c>
      <c r="F426" s="7" t="s">
        <v>33</v>
      </c>
      <c r="G426" s="7">
        <v>2013</v>
      </c>
      <c r="H426" s="18">
        <v>3</v>
      </c>
      <c r="I426" s="13">
        <v>623.11</v>
      </c>
      <c r="J426" s="14">
        <v>207.70333333333335</v>
      </c>
    </row>
    <row r="427" spans="4:10" x14ac:dyDescent="0.2">
      <c r="D427" s="53" t="s">
        <v>105</v>
      </c>
      <c r="E427" s="8" t="s">
        <v>32</v>
      </c>
      <c r="F427" s="8" t="s">
        <v>33</v>
      </c>
      <c r="G427" s="8">
        <v>2014</v>
      </c>
      <c r="H427" s="19">
        <v>3</v>
      </c>
      <c r="I427" s="15">
        <v>570.30799999999999</v>
      </c>
      <c r="J427" s="14">
        <v>190.10266666666666</v>
      </c>
    </row>
    <row r="428" spans="4:10" x14ac:dyDescent="0.2">
      <c r="D428" s="53" t="s">
        <v>105</v>
      </c>
      <c r="E428" s="7" t="s">
        <v>32</v>
      </c>
      <c r="F428" s="7" t="s">
        <v>33</v>
      </c>
      <c r="G428" s="7">
        <v>2015</v>
      </c>
      <c r="H428" s="18">
        <v>2</v>
      </c>
      <c r="I428" s="13">
        <v>619.10900000000004</v>
      </c>
      <c r="J428" s="14">
        <v>309.55450000000002</v>
      </c>
    </row>
    <row r="429" spans="4:10" x14ac:dyDescent="0.2">
      <c r="D429" s="53" t="s">
        <v>105</v>
      </c>
      <c r="E429" s="8" t="s">
        <v>32</v>
      </c>
      <c r="F429" s="8" t="s">
        <v>33</v>
      </c>
      <c r="G429" s="8">
        <v>2016</v>
      </c>
      <c r="H429" s="19">
        <v>2</v>
      </c>
      <c r="I429" s="15">
        <v>605.46199999999999</v>
      </c>
      <c r="J429" s="14">
        <v>302.73099999999999</v>
      </c>
    </row>
    <row r="430" spans="4:10" x14ac:dyDescent="0.2">
      <c r="D430" s="53" t="s">
        <v>105</v>
      </c>
      <c r="E430" s="7" t="s">
        <v>32</v>
      </c>
      <c r="F430" s="7" t="s">
        <v>33</v>
      </c>
      <c r="G430" s="7">
        <v>2017</v>
      </c>
      <c r="H430" s="18">
        <v>2</v>
      </c>
      <c r="I430" s="13">
        <v>653.923</v>
      </c>
      <c r="J430" s="14">
        <v>326.9615</v>
      </c>
    </row>
    <row r="431" spans="4:10" x14ac:dyDescent="0.2">
      <c r="D431" s="53" t="s">
        <v>105</v>
      </c>
      <c r="E431" s="8" t="s">
        <v>32</v>
      </c>
      <c r="F431" s="8" t="s">
        <v>33</v>
      </c>
      <c r="G431" s="8">
        <v>2018</v>
      </c>
      <c r="H431" s="19">
        <v>2</v>
      </c>
      <c r="I431" s="15">
        <v>656.49300000000005</v>
      </c>
      <c r="J431" s="14">
        <v>328.24650000000003</v>
      </c>
    </row>
    <row r="432" spans="4:10" x14ac:dyDescent="0.2">
      <c r="D432" s="53" t="s">
        <v>105</v>
      </c>
      <c r="E432" s="7" t="s">
        <v>32</v>
      </c>
      <c r="F432" s="7" t="s">
        <v>33</v>
      </c>
      <c r="G432" s="7">
        <v>2019</v>
      </c>
      <c r="H432" s="18">
        <v>2</v>
      </c>
      <c r="I432" s="13">
        <v>588.73599999999999</v>
      </c>
      <c r="J432" s="14">
        <v>294.36799999999999</v>
      </c>
    </row>
    <row r="433" spans="4:10" x14ac:dyDescent="0.2">
      <c r="D433" s="53" t="s">
        <v>105</v>
      </c>
      <c r="E433" s="8" t="s">
        <v>32</v>
      </c>
      <c r="F433" s="8" t="s">
        <v>33</v>
      </c>
      <c r="G433" s="8">
        <v>2020</v>
      </c>
      <c r="H433" s="19">
        <v>2</v>
      </c>
      <c r="I433" s="15">
        <v>530.19500000000005</v>
      </c>
      <c r="J433" s="14">
        <v>265.09750000000003</v>
      </c>
    </row>
    <row r="434" spans="4:10" x14ac:dyDescent="0.2">
      <c r="D434" s="53" t="s">
        <v>105</v>
      </c>
      <c r="E434" s="7" t="s">
        <v>32</v>
      </c>
      <c r="F434" s="7" t="s">
        <v>33</v>
      </c>
      <c r="G434" s="7">
        <v>2021</v>
      </c>
      <c r="H434" s="18">
        <v>1</v>
      </c>
      <c r="I434" s="13">
        <v>281.24299999999999</v>
      </c>
      <c r="J434" s="14">
        <v>281.24299999999999</v>
      </c>
    </row>
    <row r="435" spans="4:10" x14ac:dyDescent="0.2">
      <c r="D435" s="53" t="s">
        <v>105</v>
      </c>
      <c r="E435" s="8" t="s">
        <v>34</v>
      </c>
      <c r="F435" s="8" t="s">
        <v>35</v>
      </c>
      <c r="G435" s="8">
        <v>1995</v>
      </c>
      <c r="H435" s="19">
        <v>196</v>
      </c>
      <c r="I435" s="15">
        <v>12339</v>
      </c>
      <c r="J435" s="14">
        <v>62.954081632653065</v>
      </c>
    </row>
    <row r="436" spans="4:10" x14ac:dyDescent="0.2">
      <c r="D436" s="53" t="s">
        <v>105</v>
      </c>
      <c r="E436" s="7" t="s">
        <v>34</v>
      </c>
      <c r="F436" s="7" t="s">
        <v>35</v>
      </c>
      <c r="G436" s="7">
        <v>1996</v>
      </c>
      <c r="H436" s="18">
        <v>195</v>
      </c>
      <c r="I436" s="13">
        <v>12046</v>
      </c>
      <c r="J436" s="14">
        <v>61.774358974358975</v>
      </c>
    </row>
    <row r="437" spans="4:10" x14ac:dyDescent="0.2">
      <c r="D437" s="53" t="s">
        <v>105</v>
      </c>
      <c r="E437" s="8" t="s">
        <v>34</v>
      </c>
      <c r="F437" s="8" t="s">
        <v>35</v>
      </c>
      <c r="G437" s="8">
        <v>1997</v>
      </c>
      <c r="H437" s="19">
        <v>193</v>
      </c>
      <c r="I437" s="15">
        <v>12307.119000000001</v>
      </c>
      <c r="J437" s="14">
        <v>63.767455958549228</v>
      </c>
    </row>
    <row r="438" spans="4:10" x14ac:dyDescent="0.2">
      <c r="D438" s="53" t="s">
        <v>105</v>
      </c>
      <c r="E438" s="7" t="s">
        <v>34</v>
      </c>
      <c r="F438" s="7" t="s">
        <v>35</v>
      </c>
      <c r="G438" s="7">
        <v>1998</v>
      </c>
      <c r="H438" s="18">
        <v>190</v>
      </c>
      <c r="I438" s="13">
        <v>12070.352000000001</v>
      </c>
      <c r="J438" s="14">
        <v>63.528168421052634</v>
      </c>
    </row>
    <row r="439" spans="4:10" x14ac:dyDescent="0.2">
      <c r="D439" s="53" t="s">
        <v>105</v>
      </c>
      <c r="E439" s="8" t="s">
        <v>34</v>
      </c>
      <c r="F439" s="8" t="s">
        <v>35</v>
      </c>
      <c r="G439" s="8">
        <v>1999</v>
      </c>
      <c r="H439" s="19">
        <v>183</v>
      </c>
      <c r="I439" s="15">
        <v>11892.413</v>
      </c>
      <c r="J439" s="14">
        <v>64.985863387978142</v>
      </c>
    </row>
    <row r="440" spans="4:10" x14ac:dyDescent="0.2">
      <c r="D440" s="53" t="s">
        <v>105</v>
      </c>
      <c r="E440" s="7" t="s">
        <v>34</v>
      </c>
      <c r="F440" s="7" t="s">
        <v>35</v>
      </c>
      <c r="G440" s="7">
        <v>2000</v>
      </c>
      <c r="H440" s="18">
        <v>176</v>
      </c>
      <c r="I440" s="13">
        <v>10882.733</v>
      </c>
      <c r="J440" s="14">
        <v>61.833710227272725</v>
      </c>
    </row>
    <row r="441" spans="4:10" x14ac:dyDescent="0.2">
      <c r="D441" s="53" t="s">
        <v>105</v>
      </c>
      <c r="E441" s="8" t="s">
        <v>34</v>
      </c>
      <c r="F441" s="8" t="s">
        <v>35</v>
      </c>
      <c r="G441" s="8">
        <v>2001</v>
      </c>
      <c r="H441" s="19">
        <v>153</v>
      </c>
      <c r="I441" s="15">
        <v>10158.653</v>
      </c>
      <c r="J441" s="14">
        <v>66.396424836601312</v>
      </c>
    </row>
    <row r="442" spans="4:10" x14ac:dyDescent="0.2">
      <c r="D442" s="53" t="s">
        <v>105</v>
      </c>
      <c r="E442" s="7" t="s">
        <v>34</v>
      </c>
      <c r="F442" s="7" t="s">
        <v>35</v>
      </c>
      <c r="G442" s="7">
        <v>2002</v>
      </c>
      <c r="H442" s="18">
        <v>139</v>
      </c>
      <c r="I442" s="13">
        <v>9805.7489999999998</v>
      </c>
      <c r="J442" s="14">
        <v>70.544956834532371</v>
      </c>
    </row>
    <row r="443" spans="4:10" x14ac:dyDescent="0.2">
      <c r="D443" s="53" t="s">
        <v>105</v>
      </c>
      <c r="E443" s="8" t="s">
        <v>34</v>
      </c>
      <c r="F443" s="8" t="s">
        <v>35</v>
      </c>
      <c r="G443" s="8">
        <v>2003</v>
      </c>
      <c r="H443" s="19">
        <v>126</v>
      </c>
      <c r="I443" s="15">
        <v>9322.3919999999998</v>
      </c>
      <c r="J443" s="14">
        <v>73.987238095238098</v>
      </c>
    </row>
    <row r="444" spans="4:10" x14ac:dyDescent="0.2">
      <c r="D444" s="53" t="s">
        <v>105</v>
      </c>
      <c r="E444" s="7" t="s">
        <v>34</v>
      </c>
      <c r="F444" s="7" t="s">
        <v>35</v>
      </c>
      <c r="G444" s="7">
        <v>2004</v>
      </c>
      <c r="H444" s="18">
        <v>120</v>
      </c>
      <c r="I444" s="13">
        <v>9388</v>
      </c>
      <c r="J444" s="14">
        <v>78.233333333333334</v>
      </c>
    </row>
    <row r="445" spans="4:10" x14ac:dyDescent="0.2">
      <c r="D445" s="53" t="s">
        <v>105</v>
      </c>
      <c r="E445" s="8" t="s">
        <v>34</v>
      </c>
      <c r="F445" s="8" t="s">
        <v>35</v>
      </c>
      <c r="G445" s="8">
        <v>2005</v>
      </c>
      <c r="H445" s="19">
        <v>112</v>
      </c>
      <c r="I445" s="15">
        <v>8877</v>
      </c>
      <c r="J445" s="14">
        <v>79.258928571428569</v>
      </c>
    </row>
    <row r="446" spans="4:10" x14ac:dyDescent="0.2">
      <c r="D446" s="53" t="s">
        <v>105</v>
      </c>
      <c r="E446" s="7" t="s">
        <v>34</v>
      </c>
      <c r="F446" s="7" t="s">
        <v>35</v>
      </c>
      <c r="G446" s="7">
        <v>2006</v>
      </c>
      <c r="H446" s="18">
        <v>101</v>
      </c>
      <c r="I446" s="13">
        <v>8154</v>
      </c>
      <c r="J446" s="14">
        <v>80.732673267326732</v>
      </c>
    </row>
    <row r="447" spans="4:10" x14ac:dyDescent="0.2">
      <c r="D447" s="53" t="s">
        <v>105</v>
      </c>
      <c r="E447" s="8" t="s">
        <v>34</v>
      </c>
      <c r="F447" s="8" t="s">
        <v>35</v>
      </c>
      <c r="G447" s="8">
        <v>2007</v>
      </c>
      <c r="H447" s="19">
        <v>83</v>
      </c>
      <c r="I447" s="15">
        <v>8325</v>
      </c>
      <c r="J447" s="14">
        <v>100.3012048192771</v>
      </c>
    </row>
    <row r="448" spans="4:10" x14ac:dyDescent="0.2">
      <c r="D448" s="53" t="s">
        <v>105</v>
      </c>
      <c r="E448" s="7" t="s">
        <v>34</v>
      </c>
      <c r="F448" s="7" t="s">
        <v>35</v>
      </c>
      <c r="G448" s="7">
        <v>2008</v>
      </c>
      <c r="H448" s="18">
        <v>76</v>
      </c>
      <c r="I448" s="13">
        <v>8177</v>
      </c>
      <c r="J448" s="14">
        <v>107.59210526315789</v>
      </c>
    </row>
    <row r="449" spans="4:10" x14ac:dyDescent="0.2">
      <c r="D449" s="53" t="s">
        <v>105</v>
      </c>
      <c r="E449" s="8" t="s">
        <v>34</v>
      </c>
      <c r="F449" s="8" t="s">
        <v>35</v>
      </c>
      <c r="G449" s="8">
        <v>2009</v>
      </c>
      <c r="H449" s="19">
        <v>74</v>
      </c>
      <c r="I449" s="15">
        <v>8108</v>
      </c>
      <c r="J449" s="14">
        <v>109.56756756756756</v>
      </c>
    </row>
    <row r="450" spans="4:10" x14ac:dyDescent="0.2">
      <c r="D450" s="53" t="s">
        <v>105</v>
      </c>
      <c r="E450" s="7" t="s">
        <v>34</v>
      </c>
      <c r="F450" s="7" t="s">
        <v>35</v>
      </c>
      <c r="G450" s="7">
        <v>2010</v>
      </c>
      <c r="H450" s="18">
        <v>72</v>
      </c>
      <c r="I450" s="13">
        <v>8231.1360000000004</v>
      </c>
      <c r="J450" s="14">
        <v>114.32133333333334</v>
      </c>
    </row>
    <row r="451" spans="4:10" x14ac:dyDescent="0.2">
      <c r="D451" s="53" t="s">
        <v>105</v>
      </c>
      <c r="E451" s="8" t="s">
        <v>34</v>
      </c>
      <c r="F451" s="8" t="s">
        <v>35</v>
      </c>
      <c r="G451" s="8">
        <v>2011</v>
      </c>
      <c r="H451" s="19">
        <v>72</v>
      </c>
      <c r="I451" s="15">
        <v>8063.1909999999998</v>
      </c>
      <c r="J451" s="14">
        <v>111.98876388888888</v>
      </c>
    </row>
    <row r="452" spans="4:10" x14ac:dyDescent="0.2">
      <c r="D452" s="53" t="s">
        <v>105</v>
      </c>
      <c r="E452" s="7" t="s">
        <v>34</v>
      </c>
      <c r="F452" s="7" t="s">
        <v>35</v>
      </c>
      <c r="G452" s="7">
        <v>2012</v>
      </c>
      <c r="H452" s="18">
        <v>72</v>
      </c>
      <c r="I452" s="13">
        <v>8337.51</v>
      </c>
      <c r="J452" s="14">
        <v>115.79875</v>
      </c>
    </row>
    <row r="453" spans="4:10" x14ac:dyDescent="0.2">
      <c r="D453" s="53" t="s">
        <v>105</v>
      </c>
      <c r="E453" s="8" t="s">
        <v>34</v>
      </c>
      <c r="F453" s="8" t="s">
        <v>35</v>
      </c>
      <c r="G453" s="8">
        <v>2013</v>
      </c>
      <c r="H453" s="19">
        <v>69</v>
      </c>
      <c r="I453" s="15">
        <v>7403.5010000000002</v>
      </c>
      <c r="J453" s="14">
        <v>107.297115942029</v>
      </c>
    </row>
    <row r="454" spans="4:10" x14ac:dyDescent="0.2">
      <c r="D454" s="53" t="s">
        <v>105</v>
      </c>
      <c r="E454" s="7" t="s">
        <v>34</v>
      </c>
      <c r="F454" s="7" t="s">
        <v>35</v>
      </c>
      <c r="G454" s="7">
        <v>2014</v>
      </c>
      <c r="H454" s="18">
        <v>58</v>
      </c>
      <c r="I454" s="13">
        <v>7062.4279999999999</v>
      </c>
      <c r="J454" s="14">
        <v>121.76599999999999</v>
      </c>
    </row>
    <row r="455" spans="4:10" x14ac:dyDescent="0.2">
      <c r="D455" s="53" t="s">
        <v>105</v>
      </c>
      <c r="E455" s="8" t="s">
        <v>34</v>
      </c>
      <c r="F455" s="8" t="s">
        <v>35</v>
      </c>
      <c r="G455" s="8">
        <v>2015</v>
      </c>
      <c r="H455" s="19">
        <v>51</v>
      </c>
      <c r="I455" s="15">
        <v>6862.9059999999999</v>
      </c>
      <c r="J455" s="14">
        <v>134.56678431372549</v>
      </c>
    </row>
    <row r="456" spans="4:10" x14ac:dyDescent="0.2">
      <c r="D456" s="53" t="s">
        <v>105</v>
      </c>
      <c r="E456" s="7" t="s">
        <v>34</v>
      </c>
      <c r="F456" s="7" t="s">
        <v>35</v>
      </c>
      <c r="G456" s="7">
        <v>2016</v>
      </c>
      <c r="H456" s="18">
        <v>48</v>
      </c>
      <c r="I456" s="13">
        <v>6699.8270000000002</v>
      </c>
      <c r="J456" s="14">
        <v>139.57972916666668</v>
      </c>
    </row>
    <row r="457" spans="4:10" x14ac:dyDescent="0.2">
      <c r="D457" s="53" t="s">
        <v>105</v>
      </c>
      <c r="E457" s="8" t="s">
        <v>34</v>
      </c>
      <c r="F457" s="8" t="s">
        <v>35</v>
      </c>
      <c r="G457" s="8">
        <v>2017</v>
      </c>
      <c r="H457" s="19">
        <v>46</v>
      </c>
      <c r="I457" s="15">
        <v>6186.1040000000003</v>
      </c>
      <c r="J457" s="14">
        <v>134.48052173913044</v>
      </c>
    </row>
    <row r="458" spans="4:10" x14ac:dyDescent="0.2">
      <c r="D458" s="53" t="s">
        <v>105</v>
      </c>
      <c r="E458" s="7" t="s">
        <v>34</v>
      </c>
      <c r="F458" s="7" t="s">
        <v>35</v>
      </c>
      <c r="G458" s="7">
        <v>2018</v>
      </c>
      <c r="H458" s="18">
        <v>43</v>
      </c>
      <c r="I458" s="13">
        <v>6074.3729999999996</v>
      </c>
      <c r="J458" s="14">
        <v>141.26448837209301</v>
      </c>
    </row>
    <row r="459" spans="4:10" x14ac:dyDescent="0.2">
      <c r="D459" s="53" t="s">
        <v>105</v>
      </c>
      <c r="E459" s="8" t="s">
        <v>34</v>
      </c>
      <c r="F459" s="8" t="s">
        <v>35</v>
      </c>
      <c r="G459" s="8">
        <v>2019</v>
      </c>
      <c r="H459" s="19">
        <v>39</v>
      </c>
      <c r="I459" s="15">
        <v>5942.75</v>
      </c>
      <c r="J459" s="14">
        <v>152.37820512820514</v>
      </c>
    </row>
    <row r="460" spans="4:10" x14ac:dyDescent="0.2">
      <c r="D460" s="53" t="s">
        <v>105</v>
      </c>
      <c r="E460" s="7" t="s">
        <v>34</v>
      </c>
      <c r="F460" s="7" t="s">
        <v>35</v>
      </c>
      <c r="G460" s="7">
        <v>2020</v>
      </c>
      <c r="H460" s="18">
        <v>36</v>
      </c>
      <c r="I460" s="13">
        <v>5916.7460000000001</v>
      </c>
      <c r="J460" s="14">
        <v>164.35405555555556</v>
      </c>
    </row>
    <row r="461" spans="4:10" x14ac:dyDescent="0.2">
      <c r="D461" s="53" t="s">
        <v>105</v>
      </c>
      <c r="E461" s="8" t="s">
        <v>34</v>
      </c>
      <c r="F461" s="8" t="s">
        <v>35</v>
      </c>
      <c r="G461" s="8">
        <v>2021</v>
      </c>
      <c r="H461" s="19">
        <v>35</v>
      </c>
      <c r="I461" s="15">
        <v>6032.4989999999998</v>
      </c>
      <c r="J461" s="14">
        <v>172.35711428571429</v>
      </c>
    </row>
    <row r="462" spans="4:10" x14ac:dyDescent="0.2">
      <c r="D462" s="53" t="s">
        <v>105</v>
      </c>
      <c r="E462" s="7" t="s">
        <v>36</v>
      </c>
      <c r="F462" s="7" t="s">
        <v>37</v>
      </c>
      <c r="G462" s="7">
        <v>1995</v>
      </c>
      <c r="H462" s="18">
        <v>33</v>
      </c>
      <c r="I462" s="13">
        <v>1937</v>
      </c>
      <c r="J462" s="14">
        <v>58.696969696969695</v>
      </c>
    </row>
    <row r="463" spans="4:10" x14ac:dyDescent="0.2">
      <c r="D463" s="53" t="s">
        <v>105</v>
      </c>
      <c r="E463" s="8" t="s">
        <v>36</v>
      </c>
      <c r="F463" s="8" t="s">
        <v>37</v>
      </c>
      <c r="G463" s="8">
        <v>1996</v>
      </c>
      <c r="H463" s="19">
        <v>32</v>
      </c>
      <c r="I463" s="15">
        <v>1937</v>
      </c>
      <c r="J463" s="14">
        <v>60.53125</v>
      </c>
    </row>
    <row r="464" spans="4:10" x14ac:dyDescent="0.2">
      <c r="D464" s="53" t="s">
        <v>105</v>
      </c>
      <c r="E464" s="7" t="s">
        <v>36</v>
      </c>
      <c r="F464" s="7" t="s">
        <v>37</v>
      </c>
      <c r="G464" s="7">
        <v>1997</v>
      </c>
      <c r="H464" s="18">
        <v>32</v>
      </c>
      <c r="I464" s="13">
        <v>1932.2719999999999</v>
      </c>
      <c r="J464" s="14">
        <v>60.383499999999998</v>
      </c>
    </row>
    <row r="465" spans="4:10" x14ac:dyDescent="0.2">
      <c r="D465" s="53" t="s">
        <v>105</v>
      </c>
      <c r="E465" s="8" t="s">
        <v>36</v>
      </c>
      <c r="F465" s="8" t="s">
        <v>37</v>
      </c>
      <c r="G465" s="8">
        <v>1998</v>
      </c>
      <c r="H465" s="19">
        <v>32</v>
      </c>
      <c r="I465" s="15">
        <v>1936.5319999999999</v>
      </c>
      <c r="J465" s="14">
        <v>60.516624999999998</v>
      </c>
    </row>
    <row r="466" spans="4:10" x14ac:dyDescent="0.2">
      <c r="D466" s="53" t="s">
        <v>105</v>
      </c>
      <c r="E466" s="7" t="s">
        <v>36</v>
      </c>
      <c r="F466" s="7" t="s">
        <v>37</v>
      </c>
      <c r="G466" s="7">
        <v>1999</v>
      </c>
      <c r="H466" s="18">
        <v>29</v>
      </c>
      <c r="I466" s="13">
        <v>1798.8720000000001</v>
      </c>
      <c r="J466" s="14">
        <v>62.030068965517245</v>
      </c>
    </row>
    <row r="467" spans="4:10" x14ac:dyDescent="0.2">
      <c r="D467" s="53" t="s">
        <v>105</v>
      </c>
      <c r="E467" s="8" t="s">
        <v>36</v>
      </c>
      <c r="F467" s="8" t="s">
        <v>37</v>
      </c>
      <c r="G467" s="8">
        <v>2000</v>
      </c>
      <c r="H467" s="19">
        <v>28</v>
      </c>
      <c r="I467" s="15">
        <v>1669.0920000000001</v>
      </c>
      <c r="J467" s="14">
        <v>59.610428571428578</v>
      </c>
    </row>
    <row r="468" spans="4:10" x14ac:dyDescent="0.2">
      <c r="D468" s="53" t="s">
        <v>105</v>
      </c>
      <c r="E468" s="7" t="s">
        <v>36</v>
      </c>
      <c r="F468" s="7" t="s">
        <v>37</v>
      </c>
      <c r="G468" s="7">
        <v>2001</v>
      </c>
      <c r="H468" s="18">
        <v>25</v>
      </c>
      <c r="I468" s="13">
        <v>1624.8230000000001</v>
      </c>
      <c r="J468" s="14">
        <v>64.992919999999998</v>
      </c>
    </row>
    <row r="469" spans="4:10" x14ac:dyDescent="0.2">
      <c r="D469" s="53" t="s">
        <v>105</v>
      </c>
      <c r="E469" s="8" t="s">
        <v>36</v>
      </c>
      <c r="F469" s="8" t="s">
        <v>37</v>
      </c>
      <c r="G469" s="8">
        <v>2002</v>
      </c>
      <c r="H469" s="19">
        <v>23</v>
      </c>
      <c r="I469" s="15">
        <v>1587.63</v>
      </c>
      <c r="J469" s="14">
        <v>69.02739130434783</v>
      </c>
    </row>
    <row r="470" spans="4:10" x14ac:dyDescent="0.2">
      <c r="D470" s="53" t="s">
        <v>105</v>
      </c>
      <c r="E470" s="7" t="s">
        <v>36</v>
      </c>
      <c r="F470" s="7" t="s">
        <v>37</v>
      </c>
      <c r="G470" s="7">
        <v>2003</v>
      </c>
      <c r="H470" s="18">
        <v>19</v>
      </c>
      <c r="I470" s="13">
        <v>1564.3309999999999</v>
      </c>
      <c r="J470" s="14">
        <v>82.333210526315781</v>
      </c>
    </row>
    <row r="471" spans="4:10" x14ac:dyDescent="0.2">
      <c r="D471" s="53" t="s">
        <v>105</v>
      </c>
      <c r="E471" s="8" t="s">
        <v>36</v>
      </c>
      <c r="F471" s="8" t="s">
        <v>37</v>
      </c>
      <c r="G471" s="8">
        <v>2004</v>
      </c>
      <c r="H471" s="19">
        <v>18</v>
      </c>
      <c r="I471" s="15">
        <v>1596</v>
      </c>
      <c r="J471" s="14">
        <v>88.666666666666671</v>
      </c>
    </row>
    <row r="472" spans="4:10" x14ac:dyDescent="0.2">
      <c r="D472" s="53" t="s">
        <v>105</v>
      </c>
      <c r="E472" s="7" t="s">
        <v>36</v>
      </c>
      <c r="F472" s="7" t="s">
        <v>37</v>
      </c>
      <c r="G472" s="7">
        <v>2005</v>
      </c>
      <c r="H472" s="18">
        <v>17</v>
      </c>
      <c r="I472" s="13">
        <v>1546</v>
      </c>
      <c r="J472" s="14">
        <v>90.941176470588232</v>
      </c>
    </row>
    <row r="473" spans="4:10" x14ac:dyDescent="0.2">
      <c r="D473" s="53" t="s">
        <v>105</v>
      </c>
      <c r="E473" s="8" t="s">
        <v>36</v>
      </c>
      <c r="F473" s="8" t="s">
        <v>37</v>
      </c>
      <c r="G473" s="8">
        <v>2006</v>
      </c>
      <c r="H473" s="19">
        <v>17</v>
      </c>
      <c r="I473" s="15">
        <v>1625</v>
      </c>
      <c r="J473" s="14">
        <v>95.588235294117652</v>
      </c>
    </row>
    <row r="474" spans="4:10" x14ac:dyDescent="0.2">
      <c r="D474" s="53" t="s">
        <v>105</v>
      </c>
      <c r="E474" s="7" t="s">
        <v>36</v>
      </c>
      <c r="F474" s="7" t="s">
        <v>37</v>
      </c>
      <c r="G474" s="7">
        <v>2007</v>
      </c>
      <c r="H474" s="18">
        <v>15</v>
      </c>
      <c r="I474" s="13">
        <v>1583</v>
      </c>
      <c r="J474" s="14">
        <v>105.53333333333333</v>
      </c>
    </row>
    <row r="475" spans="4:10" x14ac:dyDescent="0.2">
      <c r="D475" s="53" t="s">
        <v>105</v>
      </c>
      <c r="E475" s="8" t="s">
        <v>36</v>
      </c>
      <c r="F475" s="8" t="s">
        <v>37</v>
      </c>
      <c r="G475" s="8">
        <v>2008</v>
      </c>
      <c r="H475" s="19">
        <v>11</v>
      </c>
      <c r="I475" s="15">
        <v>1584</v>
      </c>
      <c r="J475" s="14">
        <v>144</v>
      </c>
    </row>
    <row r="476" spans="4:10" x14ac:dyDescent="0.2">
      <c r="D476" s="53" t="s">
        <v>105</v>
      </c>
      <c r="E476" s="7" t="s">
        <v>36</v>
      </c>
      <c r="F476" s="7" t="s">
        <v>37</v>
      </c>
      <c r="G476" s="7">
        <v>2009</v>
      </c>
      <c r="H476" s="18">
        <v>10</v>
      </c>
      <c r="I476" s="13">
        <v>1458</v>
      </c>
      <c r="J476" s="14">
        <v>145.80000000000001</v>
      </c>
    </row>
    <row r="477" spans="4:10" x14ac:dyDescent="0.2">
      <c r="D477" s="53" t="s">
        <v>105</v>
      </c>
      <c r="E477" s="8" t="s">
        <v>36</v>
      </c>
      <c r="F477" s="8" t="s">
        <v>37</v>
      </c>
      <c r="G477" s="8">
        <v>2010</v>
      </c>
      <c r="H477" s="19">
        <v>9</v>
      </c>
      <c r="I477" s="15">
        <v>1420.701</v>
      </c>
      <c r="J477" s="14">
        <v>157.85566666666668</v>
      </c>
    </row>
    <row r="478" spans="4:10" x14ac:dyDescent="0.2">
      <c r="D478" s="53" t="s">
        <v>105</v>
      </c>
      <c r="E478" s="7" t="s">
        <v>36</v>
      </c>
      <c r="F478" s="7" t="s">
        <v>37</v>
      </c>
      <c r="G478" s="7">
        <v>2011</v>
      </c>
      <c r="H478" s="18">
        <v>9</v>
      </c>
      <c r="I478" s="13">
        <v>1458.674</v>
      </c>
      <c r="J478" s="14">
        <v>162.07488888888889</v>
      </c>
    </row>
    <row r="479" spans="4:10" x14ac:dyDescent="0.2">
      <c r="D479" s="53" t="s">
        <v>105</v>
      </c>
      <c r="E479" s="8" t="s">
        <v>36</v>
      </c>
      <c r="F479" s="8" t="s">
        <v>37</v>
      </c>
      <c r="G479" s="8">
        <v>2012</v>
      </c>
      <c r="H479" s="19">
        <v>9</v>
      </c>
      <c r="I479" s="15">
        <v>1473.1679999999999</v>
      </c>
      <c r="J479" s="14">
        <v>163.68533333333332</v>
      </c>
    </row>
    <row r="480" spans="4:10" x14ac:dyDescent="0.2">
      <c r="D480" s="53" t="s">
        <v>105</v>
      </c>
      <c r="E480" s="7" t="s">
        <v>36</v>
      </c>
      <c r="F480" s="7" t="s">
        <v>37</v>
      </c>
      <c r="G480" s="7">
        <v>2013</v>
      </c>
      <c r="H480" s="18">
        <v>9</v>
      </c>
      <c r="I480" s="13">
        <v>1366.932</v>
      </c>
      <c r="J480" s="14">
        <v>151.88133333333334</v>
      </c>
    </row>
    <row r="481" spans="4:10" x14ac:dyDescent="0.2">
      <c r="D481" s="53" t="s">
        <v>105</v>
      </c>
      <c r="E481" s="8" t="s">
        <v>36</v>
      </c>
      <c r="F481" s="8" t="s">
        <v>37</v>
      </c>
      <c r="G481" s="8">
        <v>2014</v>
      </c>
      <c r="H481" s="19">
        <v>9</v>
      </c>
      <c r="I481" s="15">
        <v>1385.9739999999999</v>
      </c>
      <c r="J481" s="14">
        <v>153.99711111111111</v>
      </c>
    </row>
    <row r="482" spans="4:10" x14ac:dyDescent="0.2">
      <c r="D482" s="53" t="s">
        <v>105</v>
      </c>
      <c r="E482" s="7" t="s">
        <v>36</v>
      </c>
      <c r="F482" s="7" t="s">
        <v>37</v>
      </c>
      <c r="G482" s="7">
        <v>2015</v>
      </c>
      <c r="H482" s="18">
        <v>10</v>
      </c>
      <c r="I482" s="13">
        <v>1517.056</v>
      </c>
      <c r="J482" s="14">
        <v>151.7056</v>
      </c>
    </row>
    <row r="483" spans="4:10" x14ac:dyDescent="0.2">
      <c r="D483" s="53" t="s">
        <v>105</v>
      </c>
      <c r="E483" s="8" t="s">
        <v>36</v>
      </c>
      <c r="F483" s="8" t="s">
        <v>37</v>
      </c>
      <c r="G483" s="8">
        <v>2016</v>
      </c>
      <c r="H483" s="19">
        <v>10</v>
      </c>
      <c r="I483" s="15">
        <v>1595.4359999999999</v>
      </c>
      <c r="J483" s="14">
        <v>159.5436</v>
      </c>
    </row>
    <row r="484" spans="4:10" x14ac:dyDescent="0.2">
      <c r="D484" s="53" t="s">
        <v>105</v>
      </c>
      <c r="E484" s="7" t="s">
        <v>36</v>
      </c>
      <c r="F484" s="7" t="s">
        <v>37</v>
      </c>
      <c r="G484" s="7">
        <v>2017</v>
      </c>
      <c r="H484" s="18">
        <v>10</v>
      </c>
      <c r="I484" s="13">
        <v>1638.7829999999999</v>
      </c>
      <c r="J484" s="14">
        <v>163.8783</v>
      </c>
    </row>
    <row r="485" spans="4:10" x14ac:dyDescent="0.2">
      <c r="D485" s="53" t="s">
        <v>105</v>
      </c>
      <c r="E485" s="8" t="s">
        <v>36</v>
      </c>
      <c r="F485" s="8" t="s">
        <v>37</v>
      </c>
      <c r="G485" s="8">
        <v>2018</v>
      </c>
      <c r="H485" s="19">
        <v>8</v>
      </c>
      <c r="I485" s="15">
        <v>1391.5530000000001</v>
      </c>
      <c r="J485" s="14">
        <v>173.94412500000001</v>
      </c>
    </row>
    <row r="486" spans="4:10" x14ac:dyDescent="0.2">
      <c r="D486" s="53" t="s">
        <v>105</v>
      </c>
      <c r="E486" s="7" t="s">
        <v>36</v>
      </c>
      <c r="F486" s="7" t="s">
        <v>37</v>
      </c>
      <c r="G486" s="7">
        <v>2019</v>
      </c>
      <c r="H486" s="18">
        <v>8</v>
      </c>
      <c r="I486" s="13">
        <v>1257.684</v>
      </c>
      <c r="J486" s="14">
        <v>157.2105</v>
      </c>
    </row>
    <row r="487" spans="4:10" x14ac:dyDescent="0.2">
      <c r="D487" s="53" t="s">
        <v>105</v>
      </c>
      <c r="E487" s="8" t="s">
        <v>36</v>
      </c>
      <c r="F487" s="8" t="s">
        <v>37</v>
      </c>
      <c r="G487" s="8">
        <v>2020</v>
      </c>
      <c r="H487" s="19">
        <v>7</v>
      </c>
      <c r="I487" s="15">
        <v>1234.9649999999999</v>
      </c>
      <c r="J487" s="14">
        <v>176.42357142857142</v>
      </c>
    </row>
    <row r="488" spans="4:10" x14ac:dyDescent="0.2">
      <c r="D488" s="53" t="s">
        <v>105</v>
      </c>
      <c r="E488" s="7" t="s">
        <v>36</v>
      </c>
      <c r="F488" s="7" t="s">
        <v>37</v>
      </c>
      <c r="G488" s="7">
        <v>2021</v>
      </c>
      <c r="H488" s="18">
        <v>7</v>
      </c>
      <c r="I488" s="13">
        <v>1252.6279999999999</v>
      </c>
      <c r="J488" s="14">
        <v>178.94685714285714</v>
      </c>
    </row>
    <row r="489" spans="4:10" x14ac:dyDescent="0.2">
      <c r="D489" s="54" t="s">
        <v>101</v>
      </c>
      <c r="E489" s="45" t="s">
        <v>38</v>
      </c>
      <c r="F489" s="8" t="s">
        <v>39</v>
      </c>
      <c r="G489" s="8">
        <v>1995</v>
      </c>
      <c r="H489" s="19">
        <v>260</v>
      </c>
      <c r="I489" s="15">
        <v>22409</v>
      </c>
      <c r="J489" s="14">
        <v>86.188461538461539</v>
      </c>
    </row>
    <row r="490" spans="4:10" x14ac:dyDescent="0.2">
      <c r="D490" s="54" t="s">
        <v>101</v>
      </c>
      <c r="E490" s="7" t="s">
        <v>38</v>
      </c>
      <c r="F490" s="7" t="s">
        <v>39</v>
      </c>
      <c r="G490" s="7">
        <v>1996</v>
      </c>
      <c r="H490" s="18">
        <v>260</v>
      </c>
      <c r="I490" s="13">
        <v>22502</v>
      </c>
      <c r="J490" s="14">
        <v>86.546153846153842</v>
      </c>
    </row>
    <row r="491" spans="4:10" x14ac:dyDescent="0.2">
      <c r="D491" s="54" t="s">
        <v>101</v>
      </c>
      <c r="E491" s="8" t="s">
        <v>38</v>
      </c>
      <c r="F491" s="8" t="s">
        <v>39</v>
      </c>
      <c r="G491" s="8">
        <v>1997</v>
      </c>
      <c r="H491" s="19">
        <v>258</v>
      </c>
      <c r="I491" s="15">
        <v>22723.046999999999</v>
      </c>
      <c r="J491" s="14">
        <v>88.07382558139534</v>
      </c>
    </row>
    <row r="492" spans="4:10" x14ac:dyDescent="0.2">
      <c r="D492" s="54" t="s">
        <v>101</v>
      </c>
      <c r="E492" s="7" t="s">
        <v>38</v>
      </c>
      <c r="F492" s="7" t="s">
        <v>39</v>
      </c>
      <c r="G492" s="7">
        <v>1998</v>
      </c>
      <c r="H492" s="18">
        <v>254</v>
      </c>
      <c r="I492" s="13">
        <v>22892.685000000001</v>
      </c>
      <c r="J492" s="14">
        <v>90.128681102362208</v>
      </c>
    </row>
    <row r="493" spans="4:10" x14ac:dyDescent="0.2">
      <c r="D493" s="54" t="s">
        <v>101</v>
      </c>
      <c r="E493" s="8" t="s">
        <v>38</v>
      </c>
      <c r="F493" s="8" t="s">
        <v>39</v>
      </c>
      <c r="G493" s="8">
        <v>1999</v>
      </c>
      <c r="H493" s="19">
        <v>246</v>
      </c>
      <c r="I493" s="15">
        <v>22834.182000000001</v>
      </c>
      <c r="J493" s="14">
        <v>92.821878048780491</v>
      </c>
    </row>
    <row r="494" spans="4:10" x14ac:dyDescent="0.2">
      <c r="D494" s="54" t="s">
        <v>101</v>
      </c>
      <c r="E494" s="7" t="s">
        <v>38</v>
      </c>
      <c r="F494" s="7" t="s">
        <v>39</v>
      </c>
      <c r="G494" s="7">
        <v>2000</v>
      </c>
      <c r="H494" s="18">
        <v>237</v>
      </c>
      <c r="I494" s="13">
        <v>21686.887999999999</v>
      </c>
      <c r="J494" s="14">
        <v>91.50585654008438</v>
      </c>
    </row>
    <row r="495" spans="4:10" x14ac:dyDescent="0.2">
      <c r="D495" s="54" t="s">
        <v>101</v>
      </c>
      <c r="E495" s="8" t="s">
        <v>38</v>
      </c>
      <c r="F495" s="8" t="s">
        <v>39</v>
      </c>
      <c r="G495" s="8">
        <v>2001</v>
      </c>
      <c r="H495" s="19">
        <v>218</v>
      </c>
      <c r="I495" s="15">
        <v>21139.303</v>
      </c>
      <c r="J495" s="14">
        <v>96.969279816513762</v>
      </c>
    </row>
    <row r="496" spans="4:10" x14ac:dyDescent="0.2">
      <c r="D496" s="54" t="s">
        <v>101</v>
      </c>
      <c r="E496" s="7" t="s">
        <v>38</v>
      </c>
      <c r="F496" s="7" t="s">
        <v>39</v>
      </c>
      <c r="G496" s="7">
        <v>2002</v>
      </c>
      <c r="H496" s="18">
        <v>206</v>
      </c>
      <c r="I496" s="13">
        <v>21981.388999999999</v>
      </c>
      <c r="J496" s="14">
        <v>106.70577184466019</v>
      </c>
    </row>
    <row r="497" spans="4:10" x14ac:dyDescent="0.2">
      <c r="D497" s="54" t="s">
        <v>101</v>
      </c>
      <c r="E497" s="8" t="s">
        <v>38</v>
      </c>
      <c r="F497" s="8" t="s">
        <v>39</v>
      </c>
      <c r="G497" s="8">
        <v>2003</v>
      </c>
      <c r="H497" s="19">
        <v>195</v>
      </c>
      <c r="I497" s="15">
        <v>21848.625</v>
      </c>
      <c r="J497" s="14">
        <v>112.04423076923077</v>
      </c>
    </row>
    <row r="498" spans="4:10" x14ac:dyDescent="0.2">
      <c r="D498" s="54" t="s">
        <v>101</v>
      </c>
      <c r="E498" s="7" t="s">
        <v>38</v>
      </c>
      <c r="F498" s="7" t="s">
        <v>39</v>
      </c>
      <c r="G498" s="7">
        <v>2004</v>
      </c>
      <c r="H498" s="18">
        <v>188</v>
      </c>
      <c r="I498" s="13">
        <v>21915</v>
      </c>
      <c r="J498" s="14">
        <v>116.56914893617021</v>
      </c>
    </row>
    <row r="499" spans="4:10" x14ac:dyDescent="0.2">
      <c r="D499" s="54" t="s">
        <v>101</v>
      </c>
      <c r="E499" s="8" t="s">
        <v>38</v>
      </c>
      <c r="F499" s="8" t="s">
        <v>39</v>
      </c>
      <c r="G499" s="8">
        <v>2005</v>
      </c>
      <c r="H499" s="19">
        <v>178</v>
      </c>
      <c r="I499" s="15">
        <v>22043</v>
      </c>
      <c r="J499" s="14">
        <v>123.83707865168539</v>
      </c>
    </row>
    <row r="500" spans="4:10" x14ac:dyDescent="0.2">
      <c r="D500" s="54" t="s">
        <v>101</v>
      </c>
      <c r="E500" s="7" t="s">
        <v>38</v>
      </c>
      <c r="F500" s="7" t="s">
        <v>39</v>
      </c>
      <c r="G500" s="7">
        <v>2006</v>
      </c>
      <c r="H500" s="18">
        <v>167</v>
      </c>
      <c r="I500" s="13">
        <v>22221</v>
      </c>
      <c r="J500" s="14">
        <v>133.05988023952096</v>
      </c>
    </row>
    <row r="501" spans="4:10" x14ac:dyDescent="0.2">
      <c r="D501" s="54" t="s">
        <v>101</v>
      </c>
      <c r="E501" s="8" t="s">
        <v>38</v>
      </c>
      <c r="F501" s="8" t="s">
        <v>39</v>
      </c>
      <c r="G501" s="8">
        <v>2007</v>
      </c>
      <c r="H501" s="19">
        <v>155</v>
      </c>
      <c r="I501" s="15">
        <v>23676</v>
      </c>
      <c r="J501" s="14">
        <v>152.7483870967742</v>
      </c>
    </row>
    <row r="502" spans="4:10" x14ac:dyDescent="0.2">
      <c r="D502" s="54" t="s">
        <v>101</v>
      </c>
      <c r="E502" s="7" t="s">
        <v>38</v>
      </c>
      <c r="F502" s="7" t="s">
        <v>39</v>
      </c>
      <c r="G502" s="7">
        <v>2008</v>
      </c>
      <c r="H502" s="18">
        <v>146</v>
      </c>
      <c r="I502" s="13">
        <v>23820</v>
      </c>
      <c r="J502" s="14">
        <v>163.15068493150685</v>
      </c>
    </row>
    <row r="503" spans="4:10" x14ac:dyDescent="0.2">
      <c r="D503" s="54" t="s">
        <v>101</v>
      </c>
      <c r="E503" s="8" t="s">
        <v>38</v>
      </c>
      <c r="F503" s="8" t="s">
        <v>39</v>
      </c>
      <c r="G503" s="8">
        <v>2009</v>
      </c>
      <c r="H503" s="19">
        <v>126</v>
      </c>
      <c r="I503" s="15">
        <v>22862</v>
      </c>
      <c r="J503" s="14">
        <v>181.44444444444446</v>
      </c>
    </row>
    <row r="504" spans="4:10" x14ac:dyDescent="0.2">
      <c r="D504" s="54" t="s">
        <v>101</v>
      </c>
      <c r="E504" s="7" t="s">
        <v>38</v>
      </c>
      <c r="F504" s="7" t="s">
        <v>39</v>
      </c>
      <c r="G504" s="7">
        <v>2010</v>
      </c>
      <c r="H504" s="18">
        <v>118</v>
      </c>
      <c r="I504" s="13">
        <v>23259.714</v>
      </c>
      <c r="J504" s="14">
        <v>197.11622033898306</v>
      </c>
    </row>
    <row r="505" spans="4:10" x14ac:dyDescent="0.2">
      <c r="D505" s="54" t="s">
        <v>101</v>
      </c>
      <c r="E505" s="8" t="s">
        <v>38</v>
      </c>
      <c r="F505" s="8" t="s">
        <v>39</v>
      </c>
      <c r="G505" s="8">
        <v>2011</v>
      </c>
      <c r="H505" s="19">
        <v>117</v>
      </c>
      <c r="I505" s="15">
        <v>23653.679</v>
      </c>
      <c r="J505" s="14">
        <v>202.16819658119658</v>
      </c>
    </row>
    <row r="506" spans="4:10" x14ac:dyDescent="0.2">
      <c r="D506" s="54" t="s">
        <v>101</v>
      </c>
      <c r="E506" s="7" t="s">
        <v>38</v>
      </c>
      <c r="F506" s="7" t="s">
        <v>39</v>
      </c>
      <c r="G506" s="7">
        <v>2012</v>
      </c>
      <c r="H506" s="18">
        <v>111</v>
      </c>
      <c r="I506" s="13">
        <v>24675.584999999999</v>
      </c>
      <c r="J506" s="14">
        <v>222.30256756756756</v>
      </c>
    </row>
    <row r="507" spans="4:10" x14ac:dyDescent="0.2">
      <c r="D507" s="54" t="s">
        <v>101</v>
      </c>
      <c r="E507" s="8" t="s">
        <v>38</v>
      </c>
      <c r="F507" s="8" t="s">
        <v>39</v>
      </c>
      <c r="G507" s="8">
        <v>2013</v>
      </c>
      <c r="H507" s="19">
        <v>110</v>
      </c>
      <c r="I507" s="15">
        <v>24718.043000000001</v>
      </c>
      <c r="J507" s="14">
        <v>224.70948181818184</v>
      </c>
    </row>
    <row r="508" spans="4:10" x14ac:dyDescent="0.2">
      <c r="D508" s="54" t="s">
        <v>101</v>
      </c>
      <c r="E508" s="7" t="s">
        <v>38</v>
      </c>
      <c r="F508" s="7" t="s">
        <v>39</v>
      </c>
      <c r="G508" s="7">
        <v>2014</v>
      </c>
      <c r="H508" s="18">
        <v>105</v>
      </c>
      <c r="I508" s="13">
        <v>24759.148000000001</v>
      </c>
      <c r="J508" s="14">
        <v>235.80140952380953</v>
      </c>
    </row>
    <row r="509" spans="4:10" x14ac:dyDescent="0.2">
      <c r="D509" s="54" t="s">
        <v>101</v>
      </c>
      <c r="E509" s="8" t="s">
        <v>38</v>
      </c>
      <c r="F509" s="8" t="s">
        <v>39</v>
      </c>
      <c r="G509" s="8">
        <v>2015</v>
      </c>
      <c r="H509" s="19">
        <v>97</v>
      </c>
      <c r="I509" s="15">
        <v>24742.710999999999</v>
      </c>
      <c r="J509" s="14">
        <v>255.07949484536081</v>
      </c>
    </row>
    <row r="510" spans="4:10" x14ac:dyDescent="0.2">
      <c r="D510" s="54" t="s">
        <v>101</v>
      </c>
      <c r="E510" s="7" t="s">
        <v>38</v>
      </c>
      <c r="F510" s="7" t="s">
        <v>39</v>
      </c>
      <c r="G510" s="7">
        <v>2016</v>
      </c>
      <c r="H510" s="18">
        <v>92</v>
      </c>
      <c r="I510" s="13">
        <v>24167.937999999998</v>
      </c>
      <c r="J510" s="14">
        <v>262.69497826086956</v>
      </c>
    </row>
    <row r="511" spans="4:10" x14ac:dyDescent="0.2">
      <c r="D511" s="54" t="s">
        <v>101</v>
      </c>
      <c r="E511" s="8" t="s">
        <v>38</v>
      </c>
      <c r="F511" s="8" t="s">
        <v>39</v>
      </c>
      <c r="G511" s="8">
        <v>2017</v>
      </c>
      <c r="H511" s="19">
        <v>89</v>
      </c>
      <c r="I511" s="15">
        <v>23770.491999999998</v>
      </c>
      <c r="J511" s="14">
        <v>267.08417977528086</v>
      </c>
    </row>
    <row r="512" spans="4:10" x14ac:dyDescent="0.2">
      <c r="D512" s="54" t="s">
        <v>101</v>
      </c>
      <c r="E512" s="7" t="s">
        <v>38</v>
      </c>
      <c r="F512" s="7" t="s">
        <v>39</v>
      </c>
      <c r="G512" s="7">
        <v>2018</v>
      </c>
      <c r="H512" s="18">
        <v>89</v>
      </c>
      <c r="I512" s="13">
        <v>24460.425999999999</v>
      </c>
      <c r="J512" s="14">
        <v>274.83624719101124</v>
      </c>
    </row>
    <row r="513" spans="4:10" x14ac:dyDescent="0.2">
      <c r="D513" s="54" t="s">
        <v>101</v>
      </c>
      <c r="E513" s="8" t="s">
        <v>38</v>
      </c>
      <c r="F513" s="8" t="s">
        <v>39</v>
      </c>
      <c r="G513" s="8">
        <v>2019</v>
      </c>
      <c r="H513" s="19">
        <v>84</v>
      </c>
      <c r="I513" s="15">
        <v>24418.646000000001</v>
      </c>
      <c r="J513" s="14">
        <v>290.69816666666668</v>
      </c>
    </row>
    <row r="514" spans="4:10" x14ac:dyDescent="0.2">
      <c r="D514" s="54" t="s">
        <v>101</v>
      </c>
      <c r="E514" s="7" t="s">
        <v>38</v>
      </c>
      <c r="F514" s="7" t="s">
        <v>39</v>
      </c>
      <c r="G514" s="7">
        <v>2020</v>
      </c>
      <c r="H514" s="18">
        <v>81</v>
      </c>
      <c r="I514" s="13">
        <v>24282.395</v>
      </c>
      <c r="J514" s="14">
        <v>299.78265432098766</v>
      </c>
    </row>
    <row r="515" spans="4:10" x14ac:dyDescent="0.2">
      <c r="D515" s="54" t="s">
        <v>101</v>
      </c>
      <c r="E515" s="8" t="s">
        <v>38</v>
      </c>
      <c r="F515" s="8" t="s">
        <v>39</v>
      </c>
      <c r="G515" s="8">
        <v>2021</v>
      </c>
      <c r="H515" s="19">
        <v>76</v>
      </c>
      <c r="I515" s="15">
        <v>24702.777999999998</v>
      </c>
      <c r="J515" s="14">
        <v>325.0365526315789</v>
      </c>
    </row>
    <row r="516" spans="4:10" x14ac:dyDescent="0.2">
      <c r="D516" s="54" t="s">
        <v>101</v>
      </c>
      <c r="E516" s="7" t="s">
        <v>40</v>
      </c>
      <c r="F516" s="7" t="s">
        <v>41</v>
      </c>
      <c r="G516" s="7">
        <v>1995</v>
      </c>
      <c r="H516" s="18">
        <v>222</v>
      </c>
      <c r="I516" s="13">
        <v>16856</v>
      </c>
      <c r="J516" s="14">
        <v>75.927927927927925</v>
      </c>
    </row>
    <row r="517" spans="4:10" x14ac:dyDescent="0.2">
      <c r="D517" s="54" t="s">
        <v>101</v>
      </c>
      <c r="E517" s="8" t="s">
        <v>40</v>
      </c>
      <c r="F517" s="8" t="s">
        <v>41</v>
      </c>
      <c r="G517" s="8">
        <v>1996</v>
      </c>
      <c r="H517" s="19">
        <v>220</v>
      </c>
      <c r="I517" s="15">
        <v>16639</v>
      </c>
      <c r="J517" s="14">
        <v>75.631818181818176</v>
      </c>
    </row>
    <row r="518" spans="4:10" x14ac:dyDescent="0.2">
      <c r="D518" s="54" t="s">
        <v>101</v>
      </c>
      <c r="E518" s="7" t="s">
        <v>40</v>
      </c>
      <c r="F518" s="7" t="s">
        <v>41</v>
      </c>
      <c r="G518" s="7">
        <v>1997</v>
      </c>
      <c r="H518" s="18">
        <v>219</v>
      </c>
      <c r="I518" s="13">
        <v>17151.184000000001</v>
      </c>
      <c r="J518" s="14">
        <v>78.315908675799093</v>
      </c>
    </row>
    <row r="519" spans="4:10" x14ac:dyDescent="0.2">
      <c r="D519" s="54" t="s">
        <v>101</v>
      </c>
      <c r="E519" s="8" t="s">
        <v>40</v>
      </c>
      <c r="F519" s="8" t="s">
        <v>41</v>
      </c>
      <c r="G519" s="8">
        <v>1998</v>
      </c>
      <c r="H519" s="19">
        <v>216</v>
      </c>
      <c r="I519" s="15">
        <v>16914.411</v>
      </c>
      <c r="J519" s="14">
        <v>78.307458333333329</v>
      </c>
    </row>
    <row r="520" spans="4:10" x14ac:dyDescent="0.2">
      <c r="D520" s="54" t="s">
        <v>101</v>
      </c>
      <c r="E520" s="7" t="s">
        <v>40</v>
      </c>
      <c r="F520" s="7" t="s">
        <v>41</v>
      </c>
      <c r="G520" s="7">
        <v>1999</v>
      </c>
      <c r="H520" s="18">
        <v>209</v>
      </c>
      <c r="I520" s="13">
        <v>16557.784</v>
      </c>
      <c r="J520" s="14">
        <v>79.223846889952156</v>
      </c>
    </row>
    <row r="521" spans="4:10" x14ac:dyDescent="0.2">
      <c r="D521" s="54" t="s">
        <v>101</v>
      </c>
      <c r="E521" s="8" t="s">
        <v>40</v>
      </c>
      <c r="F521" s="8" t="s">
        <v>41</v>
      </c>
      <c r="G521" s="8">
        <v>2000</v>
      </c>
      <c r="H521" s="19">
        <v>199</v>
      </c>
      <c r="I521" s="15">
        <v>15154.995000000001</v>
      </c>
      <c r="J521" s="14">
        <v>76.155753768844221</v>
      </c>
    </row>
    <row r="522" spans="4:10" x14ac:dyDescent="0.2">
      <c r="D522" s="54" t="s">
        <v>101</v>
      </c>
      <c r="E522" s="7" t="s">
        <v>40</v>
      </c>
      <c r="F522" s="7" t="s">
        <v>41</v>
      </c>
      <c r="G522" s="7">
        <v>2001</v>
      </c>
      <c r="H522" s="18">
        <v>177</v>
      </c>
      <c r="I522" s="13">
        <v>14420.949000000001</v>
      </c>
      <c r="J522" s="14">
        <v>81.474288135593227</v>
      </c>
    </row>
    <row r="523" spans="4:10" x14ac:dyDescent="0.2">
      <c r="D523" s="54" t="s">
        <v>101</v>
      </c>
      <c r="E523" s="8" t="s">
        <v>40</v>
      </c>
      <c r="F523" s="8" t="s">
        <v>41</v>
      </c>
      <c r="G523" s="8">
        <v>2002</v>
      </c>
      <c r="H523" s="19">
        <v>163</v>
      </c>
      <c r="I523" s="15">
        <v>14503.772999999999</v>
      </c>
      <c r="J523" s="14">
        <v>88.980202453987729</v>
      </c>
    </row>
    <row r="524" spans="4:10" x14ac:dyDescent="0.2">
      <c r="D524" s="54" t="s">
        <v>101</v>
      </c>
      <c r="E524" s="7" t="s">
        <v>40</v>
      </c>
      <c r="F524" s="7" t="s">
        <v>41</v>
      </c>
      <c r="G524" s="7">
        <v>2003</v>
      </c>
      <c r="H524" s="18">
        <v>146</v>
      </c>
      <c r="I524" s="13">
        <v>14445.289000000001</v>
      </c>
      <c r="J524" s="14">
        <v>98.940335616438361</v>
      </c>
    </row>
    <row r="525" spans="4:10" x14ac:dyDescent="0.2">
      <c r="D525" s="54" t="s">
        <v>101</v>
      </c>
      <c r="E525" s="8" t="s">
        <v>40</v>
      </c>
      <c r="F525" s="8" t="s">
        <v>41</v>
      </c>
      <c r="G525" s="8">
        <v>2004</v>
      </c>
      <c r="H525" s="19">
        <v>134</v>
      </c>
      <c r="I525" s="15">
        <v>14079</v>
      </c>
      <c r="J525" s="14">
        <v>105.06716417910448</v>
      </c>
    </row>
    <row r="526" spans="4:10" x14ac:dyDescent="0.2">
      <c r="D526" s="54" t="s">
        <v>101</v>
      </c>
      <c r="E526" s="7" t="s">
        <v>40</v>
      </c>
      <c r="F526" s="7" t="s">
        <v>41</v>
      </c>
      <c r="G526" s="7">
        <v>2005</v>
      </c>
      <c r="H526" s="18">
        <v>131</v>
      </c>
      <c r="I526" s="13">
        <v>14026</v>
      </c>
      <c r="J526" s="14">
        <v>107.06870229007633</v>
      </c>
    </row>
    <row r="527" spans="4:10" x14ac:dyDescent="0.2">
      <c r="D527" s="54" t="s">
        <v>101</v>
      </c>
      <c r="E527" s="8" t="s">
        <v>40</v>
      </c>
      <c r="F527" s="8" t="s">
        <v>41</v>
      </c>
      <c r="G527" s="8">
        <v>2006</v>
      </c>
      <c r="H527" s="19">
        <v>119</v>
      </c>
      <c r="I527" s="15">
        <v>13729</v>
      </c>
      <c r="J527" s="14">
        <v>115.36974789915966</v>
      </c>
    </row>
    <row r="528" spans="4:10" x14ac:dyDescent="0.2">
      <c r="D528" s="54" t="s">
        <v>101</v>
      </c>
      <c r="E528" s="7" t="s">
        <v>40</v>
      </c>
      <c r="F528" s="7" t="s">
        <v>41</v>
      </c>
      <c r="G528" s="7">
        <v>2007</v>
      </c>
      <c r="H528" s="18">
        <v>109</v>
      </c>
      <c r="I528" s="13">
        <v>14342</v>
      </c>
      <c r="J528" s="14">
        <v>131.57798165137615</v>
      </c>
    </row>
    <row r="529" spans="4:10" x14ac:dyDescent="0.2">
      <c r="D529" s="54" t="s">
        <v>101</v>
      </c>
      <c r="E529" s="8" t="s">
        <v>40</v>
      </c>
      <c r="F529" s="8" t="s">
        <v>41</v>
      </c>
      <c r="G529" s="8">
        <v>2008</v>
      </c>
      <c r="H529" s="19">
        <v>98</v>
      </c>
      <c r="I529" s="15">
        <v>13759</v>
      </c>
      <c r="J529" s="14">
        <v>140.39795918367346</v>
      </c>
    </row>
    <row r="530" spans="4:10" x14ac:dyDescent="0.2">
      <c r="D530" s="54" t="s">
        <v>101</v>
      </c>
      <c r="E530" s="7" t="s">
        <v>40</v>
      </c>
      <c r="F530" s="7" t="s">
        <v>41</v>
      </c>
      <c r="G530" s="7">
        <v>2009</v>
      </c>
      <c r="H530" s="18">
        <v>92</v>
      </c>
      <c r="I530" s="13">
        <v>12604</v>
      </c>
      <c r="J530" s="14">
        <v>137</v>
      </c>
    </row>
    <row r="531" spans="4:10" x14ac:dyDescent="0.2">
      <c r="D531" s="54" t="s">
        <v>101</v>
      </c>
      <c r="E531" s="8" t="s">
        <v>40</v>
      </c>
      <c r="F531" s="8" t="s">
        <v>41</v>
      </c>
      <c r="G531" s="8">
        <v>2010</v>
      </c>
      <c r="H531" s="19">
        <v>82</v>
      </c>
      <c r="I531" s="15">
        <v>12342.958000000001</v>
      </c>
      <c r="J531" s="14">
        <v>150.52387804878049</v>
      </c>
    </row>
    <row r="532" spans="4:10" x14ac:dyDescent="0.2">
      <c r="D532" s="54" t="s">
        <v>101</v>
      </c>
      <c r="E532" s="7" t="s">
        <v>40</v>
      </c>
      <c r="F532" s="7" t="s">
        <v>41</v>
      </c>
      <c r="G532" s="7">
        <v>2011</v>
      </c>
      <c r="H532" s="18">
        <v>78</v>
      </c>
      <c r="I532" s="13">
        <v>12169.393</v>
      </c>
      <c r="J532" s="14">
        <v>156.01785897435897</v>
      </c>
    </row>
    <row r="533" spans="4:10" x14ac:dyDescent="0.2">
      <c r="D533" s="54" t="s">
        <v>101</v>
      </c>
      <c r="E533" s="8" t="s">
        <v>40</v>
      </c>
      <c r="F533" s="8" t="s">
        <v>41</v>
      </c>
      <c r="G533" s="8">
        <v>2012</v>
      </c>
      <c r="H533" s="19">
        <v>75</v>
      </c>
      <c r="I533" s="15">
        <v>13219.297</v>
      </c>
      <c r="J533" s="14">
        <v>176.25729333333334</v>
      </c>
    </row>
    <row r="534" spans="4:10" x14ac:dyDescent="0.2">
      <c r="D534" s="54" t="s">
        <v>101</v>
      </c>
      <c r="E534" s="7" t="s">
        <v>40</v>
      </c>
      <c r="F534" s="7" t="s">
        <v>41</v>
      </c>
      <c r="G534" s="7">
        <v>2013</v>
      </c>
      <c r="H534" s="18">
        <v>70</v>
      </c>
      <c r="I534" s="13">
        <v>12487.918</v>
      </c>
      <c r="J534" s="14">
        <v>178.39882857142857</v>
      </c>
    </row>
    <row r="535" spans="4:10" x14ac:dyDescent="0.2">
      <c r="D535" s="54" t="s">
        <v>101</v>
      </c>
      <c r="E535" s="8" t="s">
        <v>40</v>
      </c>
      <c r="F535" s="8" t="s">
        <v>41</v>
      </c>
      <c r="G535" s="8">
        <v>2014</v>
      </c>
      <c r="H535" s="19">
        <v>70</v>
      </c>
      <c r="I535" s="15">
        <v>12489.277</v>
      </c>
      <c r="J535" s="14">
        <v>178.41824285714287</v>
      </c>
    </row>
    <row r="536" spans="4:10" x14ac:dyDescent="0.2">
      <c r="D536" s="54" t="s">
        <v>101</v>
      </c>
      <c r="E536" s="7" t="s">
        <v>40</v>
      </c>
      <c r="F536" s="7" t="s">
        <v>41</v>
      </c>
      <c r="G536" s="7">
        <v>2015</v>
      </c>
      <c r="H536" s="18">
        <v>65</v>
      </c>
      <c r="I536" s="13">
        <v>13003.958000000001</v>
      </c>
      <c r="J536" s="14">
        <v>200.06089230769231</v>
      </c>
    </row>
    <row r="537" spans="4:10" x14ac:dyDescent="0.2">
      <c r="D537" s="54" t="s">
        <v>101</v>
      </c>
      <c r="E537" s="8" t="s">
        <v>40</v>
      </c>
      <c r="F537" s="8" t="s">
        <v>41</v>
      </c>
      <c r="G537" s="8">
        <v>2016</v>
      </c>
      <c r="H537" s="19">
        <v>65</v>
      </c>
      <c r="I537" s="15">
        <v>13033.710999999999</v>
      </c>
      <c r="J537" s="14">
        <v>200.51863076923075</v>
      </c>
    </row>
    <row r="538" spans="4:10" x14ac:dyDescent="0.2">
      <c r="D538" s="54" t="s">
        <v>101</v>
      </c>
      <c r="E538" s="7" t="s">
        <v>40</v>
      </c>
      <c r="F538" s="7" t="s">
        <v>41</v>
      </c>
      <c r="G538" s="7">
        <v>2017</v>
      </c>
      <c r="H538" s="18">
        <v>64</v>
      </c>
      <c r="I538" s="13">
        <v>12933.694</v>
      </c>
      <c r="J538" s="14">
        <v>202.08896874999999</v>
      </c>
    </row>
    <row r="539" spans="4:10" x14ac:dyDescent="0.2">
      <c r="D539" s="54" t="s">
        <v>101</v>
      </c>
      <c r="E539" s="8" t="s">
        <v>40</v>
      </c>
      <c r="F539" s="8" t="s">
        <v>41</v>
      </c>
      <c r="G539" s="8">
        <v>2018</v>
      </c>
      <c r="H539" s="19">
        <v>61</v>
      </c>
      <c r="I539" s="15">
        <v>13281.125</v>
      </c>
      <c r="J539" s="14">
        <v>217.72336065573771</v>
      </c>
    </row>
    <row r="540" spans="4:10" x14ac:dyDescent="0.2">
      <c r="D540" s="54" t="s">
        <v>101</v>
      </c>
      <c r="E540" s="7" t="s">
        <v>40</v>
      </c>
      <c r="F540" s="7" t="s">
        <v>41</v>
      </c>
      <c r="G540" s="7">
        <v>2019</v>
      </c>
      <c r="H540" s="18">
        <v>60</v>
      </c>
      <c r="I540" s="13">
        <v>12989.2</v>
      </c>
      <c r="J540" s="14">
        <v>216.48666666666668</v>
      </c>
    </row>
    <row r="541" spans="4:10" x14ac:dyDescent="0.2">
      <c r="D541" s="54" t="s">
        <v>101</v>
      </c>
      <c r="E541" s="8" t="s">
        <v>40</v>
      </c>
      <c r="F541" s="8" t="s">
        <v>41</v>
      </c>
      <c r="G541" s="8">
        <v>2020</v>
      </c>
      <c r="H541" s="19">
        <v>54</v>
      </c>
      <c r="I541" s="15">
        <v>13132.902</v>
      </c>
      <c r="J541" s="14">
        <v>243.2018888888889</v>
      </c>
    </row>
    <row r="542" spans="4:10" x14ac:dyDescent="0.2">
      <c r="D542" s="54" t="s">
        <v>101</v>
      </c>
      <c r="E542" s="7" t="s">
        <v>40</v>
      </c>
      <c r="F542" s="7" t="s">
        <v>41</v>
      </c>
      <c r="G542" s="7">
        <v>2021</v>
      </c>
      <c r="H542" s="18">
        <v>54</v>
      </c>
      <c r="I542" s="13">
        <v>13458.721</v>
      </c>
      <c r="J542" s="14">
        <v>249.23557407407407</v>
      </c>
    </row>
    <row r="543" spans="4:10" x14ac:dyDescent="0.2">
      <c r="D543" s="54" t="s">
        <v>101</v>
      </c>
      <c r="E543" s="8" t="s">
        <v>42</v>
      </c>
      <c r="F543" s="8" t="s">
        <v>43</v>
      </c>
      <c r="G543" s="8">
        <v>1995</v>
      </c>
      <c r="H543" s="19">
        <v>109</v>
      </c>
      <c r="I543" s="15">
        <v>8425</v>
      </c>
      <c r="J543" s="14">
        <v>77.293577981651381</v>
      </c>
    </row>
    <row r="544" spans="4:10" x14ac:dyDescent="0.2">
      <c r="D544" s="54" t="s">
        <v>101</v>
      </c>
      <c r="E544" s="7" t="s">
        <v>42</v>
      </c>
      <c r="F544" s="7" t="s">
        <v>43</v>
      </c>
      <c r="G544" s="7">
        <v>1996</v>
      </c>
      <c r="H544" s="18">
        <v>109</v>
      </c>
      <c r="I544" s="13">
        <v>8355</v>
      </c>
      <c r="J544" s="14">
        <v>76.651376146788991</v>
      </c>
    </row>
    <row r="545" spans="4:10" x14ac:dyDescent="0.2">
      <c r="D545" s="54" t="s">
        <v>101</v>
      </c>
      <c r="E545" s="8" t="s">
        <v>42</v>
      </c>
      <c r="F545" s="8" t="s">
        <v>43</v>
      </c>
      <c r="G545" s="8">
        <v>1997</v>
      </c>
      <c r="H545" s="19">
        <v>109</v>
      </c>
      <c r="I545" s="15">
        <v>8598.8860000000004</v>
      </c>
      <c r="J545" s="14">
        <v>78.888862385321104</v>
      </c>
    </row>
    <row r="546" spans="4:10" x14ac:dyDescent="0.2">
      <c r="D546" s="54" t="s">
        <v>101</v>
      </c>
      <c r="E546" s="7" t="s">
        <v>42</v>
      </c>
      <c r="F546" s="7" t="s">
        <v>43</v>
      </c>
      <c r="G546" s="7">
        <v>1998</v>
      </c>
      <c r="H546" s="18">
        <v>108</v>
      </c>
      <c r="I546" s="13">
        <v>8615.9169999999995</v>
      </c>
      <c r="J546" s="14">
        <v>79.777009259259259</v>
      </c>
    </row>
    <row r="547" spans="4:10" x14ac:dyDescent="0.2">
      <c r="D547" s="54" t="s">
        <v>101</v>
      </c>
      <c r="E547" s="8" t="s">
        <v>42</v>
      </c>
      <c r="F547" s="8" t="s">
        <v>43</v>
      </c>
      <c r="G547" s="8">
        <v>1999</v>
      </c>
      <c r="H547" s="19">
        <v>107</v>
      </c>
      <c r="I547" s="15">
        <v>8476.6659999999993</v>
      </c>
      <c r="J547" s="14">
        <v>79.221177570093445</v>
      </c>
    </row>
    <row r="548" spans="4:10" x14ac:dyDescent="0.2">
      <c r="D548" s="54" t="s">
        <v>101</v>
      </c>
      <c r="E548" s="7" t="s">
        <v>42</v>
      </c>
      <c r="F548" s="7" t="s">
        <v>43</v>
      </c>
      <c r="G548" s="7">
        <v>2000</v>
      </c>
      <c r="H548" s="18">
        <v>106</v>
      </c>
      <c r="I548" s="13">
        <v>8188.7889999999998</v>
      </c>
      <c r="J548" s="14">
        <v>77.252726415094344</v>
      </c>
    </row>
    <row r="549" spans="4:10" x14ac:dyDescent="0.2">
      <c r="D549" s="54" t="s">
        <v>101</v>
      </c>
      <c r="E549" s="8" t="s">
        <v>42</v>
      </c>
      <c r="F549" s="8" t="s">
        <v>43</v>
      </c>
      <c r="G549" s="8">
        <v>2001</v>
      </c>
      <c r="H549" s="19">
        <v>101</v>
      </c>
      <c r="I549" s="15">
        <v>7982.3230000000003</v>
      </c>
      <c r="J549" s="14">
        <v>79.032900990099009</v>
      </c>
    </row>
    <row r="550" spans="4:10" x14ac:dyDescent="0.2">
      <c r="D550" s="54" t="s">
        <v>101</v>
      </c>
      <c r="E550" s="7" t="s">
        <v>42</v>
      </c>
      <c r="F550" s="7" t="s">
        <v>43</v>
      </c>
      <c r="G550" s="7">
        <v>2002</v>
      </c>
      <c r="H550" s="18">
        <v>94</v>
      </c>
      <c r="I550" s="13">
        <v>8223.7999999999993</v>
      </c>
      <c r="J550" s="14">
        <v>87.487234042553183</v>
      </c>
    </row>
    <row r="551" spans="4:10" x14ac:dyDescent="0.2">
      <c r="D551" s="54" t="s">
        <v>101</v>
      </c>
      <c r="E551" s="8" t="s">
        <v>42</v>
      </c>
      <c r="F551" s="8" t="s">
        <v>43</v>
      </c>
      <c r="G551" s="8">
        <v>2003</v>
      </c>
      <c r="H551" s="19">
        <v>90</v>
      </c>
      <c r="I551" s="15">
        <v>8351.7510000000002</v>
      </c>
      <c r="J551" s="14">
        <v>92.797233333333338</v>
      </c>
    </row>
    <row r="552" spans="4:10" x14ac:dyDescent="0.2">
      <c r="D552" s="54" t="s">
        <v>101</v>
      </c>
      <c r="E552" s="7" t="s">
        <v>42</v>
      </c>
      <c r="F552" s="7" t="s">
        <v>43</v>
      </c>
      <c r="G552" s="7">
        <v>2004</v>
      </c>
      <c r="H552" s="18">
        <v>86</v>
      </c>
      <c r="I552" s="13">
        <v>8185</v>
      </c>
      <c r="J552" s="14">
        <v>95.174418604651166</v>
      </c>
    </row>
    <row r="553" spans="4:10" x14ac:dyDescent="0.2">
      <c r="D553" s="54" t="s">
        <v>101</v>
      </c>
      <c r="E553" s="8" t="s">
        <v>42</v>
      </c>
      <c r="F553" s="8" t="s">
        <v>43</v>
      </c>
      <c r="G553" s="8">
        <v>2005</v>
      </c>
      <c r="H553" s="19">
        <v>84</v>
      </c>
      <c r="I553" s="15">
        <v>8224</v>
      </c>
      <c r="J553" s="14">
        <v>97.904761904761898</v>
      </c>
    </row>
    <row r="554" spans="4:10" x14ac:dyDescent="0.2">
      <c r="D554" s="54" t="s">
        <v>101</v>
      </c>
      <c r="E554" s="7" t="s">
        <v>42</v>
      </c>
      <c r="F554" s="7" t="s">
        <v>43</v>
      </c>
      <c r="G554" s="7">
        <v>2006</v>
      </c>
      <c r="H554" s="18">
        <v>78</v>
      </c>
      <c r="I554" s="13">
        <v>8286</v>
      </c>
      <c r="J554" s="14">
        <v>106.23076923076923</v>
      </c>
    </row>
    <row r="555" spans="4:10" x14ac:dyDescent="0.2">
      <c r="D555" s="54" t="s">
        <v>101</v>
      </c>
      <c r="E555" s="8" t="s">
        <v>42</v>
      </c>
      <c r="F555" s="8" t="s">
        <v>43</v>
      </c>
      <c r="G555" s="8">
        <v>2007</v>
      </c>
      <c r="H555" s="19">
        <v>75</v>
      </c>
      <c r="I555" s="15">
        <v>8726</v>
      </c>
      <c r="J555" s="14">
        <v>116.34666666666666</v>
      </c>
    </row>
    <row r="556" spans="4:10" x14ac:dyDescent="0.2">
      <c r="D556" s="54" t="s">
        <v>101</v>
      </c>
      <c r="E556" s="7" t="s">
        <v>42</v>
      </c>
      <c r="F556" s="7" t="s">
        <v>43</v>
      </c>
      <c r="G556" s="7">
        <v>2008</v>
      </c>
      <c r="H556" s="18">
        <v>71</v>
      </c>
      <c r="I556" s="13">
        <v>8217</v>
      </c>
      <c r="J556" s="14">
        <v>115.73239436619718</v>
      </c>
    </row>
    <row r="557" spans="4:10" x14ac:dyDescent="0.2">
      <c r="D557" s="54" t="s">
        <v>101</v>
      </c>
      <c r="E557" s="8" t="s">
        <v>42</v>
      </c>
      <c r="F557" s="8" t="s">
        <v>43</v>
      </c>
      <c r="G557" s="8">
        <v>2009</v>
      </c>
      <c r="H557" s="19">
        <v>66</v>
      </c>
      <c r="I557" s="15">
        <v>8183</v>
      </c>
      <c r="J557" s="14">
        <v>123.98484848484848</v>
      </c>
    </row>
    <row r="558" spans="4:10" x14ac:dyDescent="0.2">
      <c r="D558" s="54" t="s">
        <v>101</v>
      </c>
      <c r="E558" s="7" t="s">
        <v>42</v>
      </c>
      <c r="F558" s="7" t="s">
        <v>43</v>
      </c>
      <c r="G558" s="7">
        <v>2010</v>
      </c>
      <c r="H558" s="18">
        <v>62</v>
      </c>
      <c r="I558" s="13">
        <v>8197.4850000000006</v>
      </c>
      <c r="J558" s="14">
        <v>132.2175</v>
      </c>
    </row>
    <row r="559" spans="4:10" x14ac:dyDescent="0.2">
      <c r="D559" s="54" t="s">
        <v>101</v>
      </c>
      <c r="E559" s="8" t="s">
        <v>42</v>
      </c>
      <c r="F559" s="8" t="s">
        <v>43</v>
      </c>
      <c r="G559" s="8">
        <v>2011</v>
      </c>
      <c r="H559" s="19">
        <v>61</v>
      </c>
      <c r="I559" s="15">
        <v>8249.9050000000007</v>
      </c>
      <c r="J559" s="14">
        <v>135.2443442622951</v>
      </c>
    </row>
    <row r="560" spans="4:10" x14ac:dyDescent="0.2">
      <c r="D560" s="54" t="s">
        <v>101</v>
      </c>
      <c r="E560" s="7" t="s">
        <v>42</v>
      </c>
      <c r="F560" s="7" t="s">
        <v>43</v>
      </c>
      <c r="G560" s="7">
        <v>2012</v>
      </c>
      <c r="H560" s="18">
        <v>60</v>
      </c>
      <c r="I560" s="13">
        <v>8586.0280000000002</v>
      </c>
      <c r="J560" s="14">
        <v>143.10046666666668</v>
      </c>
    </row>
    <row r="561" spans="4:10" x14ac:dyDescent="0.2">
      <c r="D561" s="54" t="s">
        <v>101</v>
      </c>
      <c r="E561" s="8" t="s">
        <v>42</v>
      </c>
      <c r="F561" s="8" t="s">
        <v>43</v>
      </c>
      <c r="G561" s="8">
        <v>2013</v>
      </c>
      <c r="H561" s="19">
        <v>59</v>
      </c>
      <c r="I561" s="15">
        <v>8397.4609999999993</v>
      </c>
      <c r="J561" s="14">
        <v>142.3298474576271</v>
      </c>
    </row>
    <row r="562" spans="4:10" x14ac:dyDescent="0.2">
      <c r="D562" s="54" t="s">
        <v>101</v>
      </c>
      <c r="E562" s="7" t="s">
        <v>42</v>
      </c>
      <c r="F562" s="7" t="s">
        <v>43</v>
      </c>
      <c r="G562" s="7">
        <v>2014</v>
      </c>
      <c r="H562" s="18">
        <v>53</v>
      </c>
      <c r="I562" s="13">
        <v>7898.0990000000002</v>
      </c>
      <c r="J562" s="14">
        <v>149.02073584905662</v>
      </c>
    </row>
    <row r="563" spans="4:10" x14ac:dyDescent="0.2">
      <c r="D563" s="54" t="s">
        <v>101</v>
      </c>
      <c r="E563" s="8" t="s">
        <v>42</v>
      </c>
      <c r="F563" s="8" t="s">
        <v>43</v>
      </c>
      <c r="G563" s="8">
        <v>2015</v>
      </c>
      <c r="H563" s="19">
        <v>48</v>
      </c>
      <c r="I563" s="15">
        <v>8089.7669999999998</v>
      </c>
      <c r="J563" s="14">
        <v>168.5368125</v>
      </c>
    </row>
    <row r="564" spans="4:10" x14ac:dyDescent="0.2">
      <c r="D564" s="54" t="s">
        <v>101</v>
      </c>
      <c r="E564" s="7" t="s">
        <v>42</v>
      </c>
      <c r="F564" s="7" t="s">
        <v>43</v>
      </c>
      <c r="G564" s="7">
        <v>2016</v>
      </c>
      <c r="H564" s="18">
        <v>48</v>
      </c>
      <c r="I564" s="13">
        <v>8055.3959999999997</v>
      </c>
      <c r="J564" s="14">
        <v>167.82075</v>
      </c>
    </row>
    <row r="565" spans="4:10" x14ac:dyDescent="0.2">
      <c r="D565" s="54" t="s">
        <v>101</v>
      </c>
      <c r="E565" s="8" t="s">
        <v>42</v>
      </c>
      <c r="F565" s="8" t="s">
        <v>43</v>
      </c>
      <c r="G565" s="8">
        <v>2017</v>
      </c>
      <c r="H565" s="19">
        <v>47</v>
      </c>
      <c r="I565" s="15">
        <v>7902.7579999999998</v>
      </c>
      <c r="J565" s="14">
        <v>168.14378723404255</v>
      </c>
    </row>
    <row r="566" spans="4:10" x14ac:dyDescent="0.2">
      <c r="D566" s="54" t="s">
        <v>101</v>
      </c>
      <c r="E566" s="7" t="s">
        <v>42</v>
      </c>
      <c r="F566" s="7" t="s">
        <v>43</v>
      </c>
      <c r="G566" s="7">
        <v>2018</v>
      </c>
      <c r="H566" s="18">
        <v>46</v>
      </c>
      <c r="I566" s="13">
        <v>8160.1530000000002</v>
      </c>
      <c r="J566" s="14">
        <v>177.39463043478261</v>
      </c>
    </row>
    <row r="567" spans="4:10" x14ac:dyDescent="0.2">
      <c r="D567" s="54" t="s">
        <v>101</v>
      </c>
      <c r="E567" s="8" t="s">
        <v>42</v>
      </c>
      <c r="F567" s="8" t="s">
        <v>43</v>
      </c>
      <c r="G567" s="8">
        <v>2019</v>
      </c>
      <c r="H567" s="19">
        <v>41</v>
      </c>
      <c r="I567" s="15">
        <v>8257.3919999999998</v>
      </c>
      <c r="J567" s="14">
        <v>201.39980487804877</v>
      </c>
    </row>
    <row r="568" spans="4:10" x14ac:dyDescent="0.2">
      <c r="D568" s="54" t="s">
        <v>101</v>
      </c>
      <c r="E568" s="7" t="s">
        <v>42</v>
      </c>
      <c r="F568" s="7" t="s">
        <v>43</v>
      </c>
      <c r="G568" s="7">
        <v>2020</v>
      </c>
      <c r="H568" s="18">
        <v>39</v>
      </c>
      <c r="I568" s="13">
        <v>8024.1030000000001</v>
      </c>
      <c r="J568" s="14">
        <v>205.74623076923078</v>
      </c>
    </row>
    <row r="569" spans="4:10" x14ac:dyDescent="0.2">
      <c r="D569" s="54" t="s">
        <v>101</v>
      </c>
      <c r="E569" s="8" t="s">
        <v>42</v>
      </c>
      <c r="F569" s="8" t="s">
        <v>43</v>
      </c>
      <c r="G569" s="8">
        <v>2021</v>
      </c>
      <c r="H569" s="19">
        <v>38</v>
      </c>
      <c r="I569" s="15">
        <v>8122.6260000000002</v>
      </c>
      <c r="J569" s="14">
        <v>213.7533157894737</v>
      </c>
    </row>
    <row r="570" spans="4:10" x14ac:dyDescent="0.2">
      <c r="D570" s="46" t="s">
        <v>102</v>
      </c>
      <c r="E570" s="46" t="s">
        <v>44</v>
      </c>
      <c r="F570" s="46" t="s">
        <v>45</v>
      </c>
      <c r="G570" s="46">
        <v>1995</v>
      </c>
      <c r="H570" s="55">
        <v>53</v>
      </c>
      <c r="I570" s="56">
        <v>3415</v>
      </c>
      <c r="J570" s="14">
        <v>64.433962264150949</v>
      </c>
    </row>
    <row r="571" spans="4:10" x14ac:dyDescent="0.2">
      <c r="D571" s="46" t="s">
        <v>102</v>
      </c>
      <c r="E571" s="8" t="s">
        <v>44</v>
      </c>
      <c r="F571" s="8" t="s">
        <v>45</v>
      </c>
      <c r="G571" s="8">
        <v>1996</v>
      </c>
      <c r="H571" s="19">
        <v>53</v>
      </c>
      <c r="I571" s="15">
        <v>3626</v>
      </c>
      <c r="J571" s="14">
        <v>68.415094339622641</v>
      </c>
    </row>
    <row r="572" spans="4:10" x14ac:dyDescent="0.2">
      <c r="D572" s="46" t="s">
        <v>102</v>
      </c>
      <c r="E572" s="7" t="s">
        <v>44</v>
      </c>
      <c r="F572" s="7" t="s">
        <v>45</v>
      </c>
      <c r="G572" s="7">
        <v>1997</v>
      </c>
      <c r="H572" s="18">
        <v>52</v>
      </c>
      <c r="I572" s="13">
        <v>3766.4209999999998</v>
      </c>
      <c r="J572" s="14">
        <v>72.431173076923073</v>
      </c>
    </row>
    <row r="573" spans="4:10" x14ac:dyDescent="0.2">
      <c r="D573" s="46" t="s">
        <v>102</v>
      </c>
      <c r="E573" s="8" t="s">
        <v>44</v>
      </c>
      <c r="F573" s="8" t="s">
        <v>45</v>
      </c>
      <c r="G573" s="8">
        <v>1998</v>
      </c>
      <c r="H573" s="19">
        <v>50</v>
      </c>
      <c r="I573" s="15">
        <v>3644.4059999999999</v>
      </c>
      <c r="J573" s="14">
        <v>72.888120000000001</v>
      </c>
    </row>
    <row r="574" spans="4:10" x14ac:dyDescent="0.2">
      <c r="D574" s="46" t="s">
        <v>102</v>
      </c>
      <c r="E574" s="7" t="s">
        <v>44</v>
      </c>
      <c r="F574" s="7" t="s">
        <v>45</v>
      </c>
      <c r="G574" s="7">
        <v>1999</v>
      </c>
      <c r="H574" s="18">
        <v>50</v>
      </c>
      <c r="I574" s="13">
        <v>3768.0079999999998</v>
      </c>
      <c r="J574" s="14">
        <v>75.360159999999993</v>
      </c>
    </row>
    <row r="575" spans="4:10" x14ac:dyDescent="0.2">
      <c r="D575" s="46" t="s">
        <v>102</v>
      </c>
      <c r="E575" s="8" t="s">
        <v>44</v>
      </c>
      <c r="F575" s="8" t="s">
        <v>45</v>
      </c>
      <c r="G575" s="8">
        <v>2000</v>
      </c>
      <c r="H575" s="19">
        <v>48</v>
      </c>
      <c r="I575" s="15">
        <v>3798.328</v>
      </c>
      <c r="J575" s="14">
        <v>79.131833333333333</v>
      </c>
    </row>
    <row r="576" spans="4:10" x14ac:dyDescent="0.2">
      <c r="D576" s="46" t="s">
        <v>102</v>
      </c>
      <c r="E576" s="7" t="s">
        <v>44</v>
      </c>
      <c r="F576" s="7" t="s">
        <v>45</v>
      </c>
      <c r="G576" s="7">
        <v>2001</v>
      </c>
      <c r="H576" s="18">
        <v>45</v>
      </c>
      <c r="I576" s="13">
        <v>3827.38</v>
      </c>
      <c r="J576" s="14">
        <v>85.052888888888887</v>
      </c>
    </row>
    <row r="577" spans="4:10" x14ac:dyDescent="0.2">
      <c r="D577" s="46" t="s">
        <v>102</v>
      </c>
      <c r="E577" s="8" t="s">
        <v>44</v>
      </c>
      <c r="F577" s="8" t="s">
        <v>45</v>
      </c>
      <c r="G577" s="8">
        <v>2002</v>
      </c>
      <c r="H577" s="19">
        <v>42</v>
      </c>
      <c r="I577" s="15">
        <v>3832.8490000000002</v>
      </c>
      <c r="J577" s="14">
        <v>91.25830952380953</v>
      </c>
    </row>
    <row r="578" spans="4:10" x14ac:dyDescent="0.2">
      <c r="D578" s="46" t="s">
        <v>102</v>
      </c>
      <c r="E578" s="7" t="s">
        <v>44</v>
      </c>
      <c r="F578" s="7" t="s">
        <v>45</v>
      </c>
      <c r="G578" s="7">
        <v>2003</v>
      </c>
      <c r="H578" s="18">
        <v>42</v>
      </c>
      <c r="I578" s="13">
        <v>4078.1950000000002</v>
      </c>
      <c r="J578" s="14">
        <v>97.099880952380957</v>
      </c>
    </row>
    <row r="579" spans="4:10" x14ac:dyDescent="0.2">
      <c r="D579" s="46" t="s">
        <v>102</v>
      </c>
      <c r="E579" s="8" t="s">
        <v>44</v>
      </c>
      <c r="F579" s="8" t="s">
        <v>45</v>
      </c>
      <c r="G579" s="8">
        <v>2004</v>
      </c>
      <c r="H579" s="19">
        <v>40</v>
      </c>
      <c r="I579" s="15">
        <v>3922</v>
      </c>
      <c r="J579" s="14">
        <v>98.05</v>
      </c>
    </row>
    <row r="580" spans="4:10" x14ac:dyDescent="0.2">
      <c r="D580" s="46" t="s">
        <v>102</v>
      </c>
      <c r="E580" s="7" t="s">
        <v>44</v>
      </c>
      <c r="F580" s="7" t="s">
        <v>45</v>
      </c>
      <c r="G580" s="7">
        <v>2005</v>
      </c>
      <c r="H580" s="18">
        <v>34</v>
      </c>
      <c r="I580" s="13">
        <v>4036</v>
      </c>
      <c r="J580" s="14">
        <v>118.70588235294117</v>
      </c>
    </row>
    <row r="581" spans="4:10" x14ac:dyDescent="0.2">
      <c r="D581" s="46" t="s">
        <v>102</v>
      </c>
      <c r="E581" s="8" t="s">
        <v>44</v>
      </c>
      <c r="F581" s="8" t="s">
        <v>45</v>
      </c>
      <c r="G581" s="8">
        <v>2006</v>
      </c>
      <c r="H581" s="19">
        <v>34</v>
      </c>
      <c r="I581" s="15">
        <v>3984</v>
      </c>
      <c r="J581" s="14">
        <v>117.17647058823529</v>
      </c>
    </row>
    <row r="582" spans="4:10" x14ac:dyDescent="0.2">
      <c r="D582" s="46" t="s">
        <v>102</v>
      </c>
      <c r="E582" s="7" t="s">
        <v>44</v>
      </c>
      <c r="F582" s="7" t="s">
        <v>45</v>
      </c>
      <c r="G582" s="7">
        <v>2007</v>
      </c>
      <c r="H582" s="18">
        <v>31</v>
      </c>
      <c r="I582" s="13">
        <v>4138</v>
      </c>
      <c r="J582" s="14">
        <v>133.48387096774192</v>
      </c>
    </row>
    <row r="583" spans="4:10" x14ac:dyDescent="0.2">
      <c r="D583" s="46" t="s">
        <v>102</v>
      </c>
      <c r="E583" s="8" t="s">
        <v>44</v>
      </c>
      <c r="F583" s="8" t="s">
        <v>45</v>
      </c>
      <c r="G583" s="8">
        <v>2008</v>
      </c>
      <c r="H583" s="19">
        <v>31</v>
      </c>
      <c r="I583" s="15">
        <v>4260</v>
      </c>
      <c r="J583" s="14">
        <v>137.41935483870967</v>
      </c>
    </row>
    <row r="584" spans="4:10" x14ac:dyDescent="0.2">
      <c r="D584" s="46" t="s">
        <v>102</v>
      </c>
      <c r="E584" s="7" t="s">
        <v>44</v>
      </c>
      <c r="F584" s="7" t="s">
        <v>45</v>
      </c>
      <c r="G584" s="7">
        <v>2009</v>
      </c>
      <c r="H584" s="18">
        <v>28</v>
      </c>
      <c r="I584" s="13">
        <v>4049</v>
      </c>
      <c r="J584" s="14">
        <v>144.60714285714286</v>
      </c>
    </row>
    <row r="585" spans="4:10" x14ac:dyDescent="0.2">
      <c r="D585" s="46" t="s">
        <v>102</v>
      </c>
      <c r="E585" s="8" t="s">
        <v>44</v>
      </c>
      <c r="F585" s="8" t="s">
        <v>45</v>
      </c>
      <c r="G585" s="8">
        <v>2010</v>
      </c>
      <c r="H585" s="19">
        <v>25</v>
      </c>
      <c r="I585" s="15">
        <v>4077.9560000000001</v>
      </c>
      <c r="J585" s="14">
        <v>163.11824000000001</v>
      </c>
    </row>
    <row r="586" spans="4:10" x14ac:dyDescent="0.2">
      <c r="D586" s="46" t="s">
        <v>102</v>
      </c>
      <c r="E586" s="7" t="s">
        <v>44</v>
      </c>
      <c r="F586" s="7" t="s">
        <v>45</v>
      </c>
      <c r="G586" s="7">
        <v>2011</v>
      </c>
      <c r="H586" s="18">
        <v>25</v>
      </c>
      <c r="I586" s="13">
        <v>3481.0369999999998</v>
      </c>
      <c r="J586" s="14">
        <v>139.24148</v>
      </c>
    </row>
    <row r="587" spans="4:10" x14ac:dyDescent="0.2">
      <c r="D587" s="46" t="s">
        <v>102</v>
      </c>
      <c r="E587" s="8" t="s">
        <v>44</v>
      </c>
      <c r="F587" s="8" t="s">
        <v>45</v>
      </c>
      <c r="G587" s="8">
        <v>2012</v>
      </c>
      <c r="H587" s="19">
        <v>23</v>
      </c>
      <c r="I587" s="15">
        <v>3264.1010000000001</v>
      </c>
      <c r="J587" s="14">
        <v>141.91743478260869</v>
      </c>
    </row>
    <row r="588" spans="4:10" x14ac:dyDescent="0.2">
      <c r="D588" s="46" t="s">
        <v>102</v>
      </c>
      <c r="E588" s="7" t="s">
        <v>44</v>
      </c>
      <c r="F588" s="7" t="s">
        <v>45</v>
      </c>
      <c r="G588" s="7">
        <v>2013</v>
      </c>
      <c r="H588" s="18">
        <v>23</v>
      </c>
      <c r="I588" s="13">
        <v>3326.489</v>
      </c>
      <c r="J588" s="14">
        <v>144.62995652173913</v>
      </c>
    </row>
    <row r="589" spans="4:10" x14ac:dyDescent="0.2">
      <c r="D589" s="46" t="s">
        <v>102</v>
      </c>
      <c r="E589" s="8" t="s">
        <v>44</v>
      </c>
      <c r="F589" s="8" t="s">
        <v>45</v>
      </c>
      <c r="G589" s="8">
        <v>2014</v>
      </c>
      <c r="H589" s="19">
        <v>21</v>
      </c>
      <c r="I589" s="15">
        <v>3099.8130000000001</v>
      </c>
      <c r="J589" s="14">
        <v>147.61014285714288</v>
      </c>
    </row>
    <row r="590" spans="4:10" x14ac:dyDescent="0.2">
      <c r="D590" s="46" t="s">
        <v>102</v>
      </c>
      <c r="E590" s="7" t="s">
        <v>44</v>
      </c>
      <c r="F590" s="7" t="s">
        <v>45</v>
      </c>
      <c r="G590" s="7">
        <v>2015</v>
      </c>
      <c r="H590" s="18">
        <v>20</v>
      </c>
      <c r="I590" s="13">
        <v>3542.3589999999999</v>
      </c>
      <c r="J590" s="14">
        <v>177.11795000000001</v>
      </c>
    </row>
    <row r="591" spans="4:10" x14ac:dyDescent="0.2">
      <c r="D591" s="46" t="s">
        <v>102</v>
      </c>
      <c r="E591" s="8" t="s">
        <v>44</v>
      </c>
      <c r="F591" s="8" t="s">
        <v>45</v>
      </c>
      <c r="G591" s="8">
        <v>2016</v>
      </c>
      <c r="H591" s="19">
        <v>19</v>
      </c>
      <c r="I591" s="15">
        <v>3788.739</v>
      </c>
      <c r="J591" s="14">
        <v>199.4073157894737</v>
      </c>
    </row>
    <row r="592" spans="4:10" x14ac:dyDescent="0.2">
      <c r="D592" s="46" t="s">
        <v>102</v>
      </c>
      <c r="E592" s="7" t="s">
        <v>44</v>
      </c>
      <c r="F592" s="7" t="s">
        <v>45</v>
      </c>
      <c r="G592" s="7">
        <v>2017</v>
      </c>
      <c r="H592" s="18">
        <v>18</v>
      </c>
      <c r="I592" s="13">
        <v>3909.7530000000002</v>
      </c>
      <c r="J592" s="14">
        <v>217.20850000000002</v>
      </c>
    </row>
    <row r="593" spans="4:10" x14ac:dyDescent="0.2">
      <c r="D593" s="46" t="s">
        <v>102</v>
      </c>
      <c r="E593" s="8" t="s">
        <v>44</v>
      </c>
      <c r="F593" s="8" t="s">
        <v>45</v>
      </c>
      <c r="G593" s="8">
        <v>2018</v>
      </c>
      <c r="H593" s="19">
        <v>17</v>
      </c>
      <c r="I593" s="15">
        <v>3922.2640000000001</v>
      </c>
      <c r="J593" s="14">
        <v>230.72141176470589</v>
      </c>
    </row>
    <row r="594" spans="4:10" x14ac:dyDescent="0.2">
      <c r="D594" s="46" t="s">
        <v>102</v>
      </c>
      <c r="E594" s="7" t="s">
        <v>44</v>
      </c>
      <c r="F594" s="7" t="s">
        <v>45</v>
      </c>
      <c r="G594" s="7">
        <v>2019</v>
      </c>
      <c r="H594" s="18">
        <v>17</v>
      </c>
      <c r="I594" s="13">
        <v>3819.4960000000001</v>
      </c>
      <c r="J594" s="14">
        <v>224.67623529411765</v>
      </c>
    </row>
    <row r="595" spans="4:10" x14ac:dyDescent="0.2">
      <c r="D595" s="46" t="s">
        <v>102</v>
      </c>
      <c r="E595" s="8" t="s">
        <v>44</v>
      </c>
      <c r="F595" s="8" t="s">
        <v>45</v>
      </c>
      <c r="G595" s="8">
        <v>2020</v>
      </c>
      <c r="H595" s="19">
        <v>16</v>
      </c>
      <c r="I595" s="15">
        <v>3773.4670000000001</v>
      </c>
      <c r="J595" s="14">
        <v>235.84168750000001</v>
      </c>
    </row>
    <row r="596" spans="4:10" x14ac:dyDescent="0.2">
      <c r="D596" s="46" t="s">
        <v>102</v>
      </c>
      <c r="E596" s="7" t="s">
        <v>44</v>
      </c>
      <c r="F596" s="7" t="s">
        <v>45</v>
      </c>
      <c r="G596" s="7">
        <v>2021</v>
      </c>
      <c r="H596" s="18">
        <v>13</v>
      </c>
      <c r="I596" s="13">
        <v>3495.5770000000002</v>
      </c>
      <c r="J596" s="14">
        <v>268.89053846153848</v>
      </c>
    </row>
    <row r="597" spans="4:10" x14ac:dyDescent="0.2">
      <c r="D597" s="46" t="s">
        <v>102</v>
      </c>
      <c r="E597" s="52" t="s">
        <v>46</v>
      </c>
      <c r="F597" s="52" t="s">
        <v>47</v>
      </c>
      <c r="G597" s="8">
        <v>1995</v>
      </c>
      <c r="H597" s="19">
        <v>16</v>
      </c>
      <c r="I597" s="15">
        <v>739</v>
      </c>
      <c r="J597" s="14">
        <v>46.1875</v>
      </c>
    </row>
    <row r="598" spans="4:10" x14ac:dyDescent="0.2">
      <c r="D598" s="46" t="s">
        <v>102</v>
      </c>
      <c r="E598" s="7" t="s">
        <v>46</v>
      </c>
      <c r="F598" s="7" t="s">
        <v>47</v>
      </c>
      <c r="G598" s="7">
        <v>1996</v>
      </c>
      <c r="H598" s="18">
        <v>16</v>
      </c>
      <c r="I598" s="13">
        <v>796</v>
      </c>
      <c r="J598" s="14">
        <v>49.75</v>
      </c>
    </row>
    <row r="599" spans="4:10" x14ac:dyDescent="0.2">
      <c r="D599" s="46" t="s">
        <v>102</v>
      </c>
      <c r="E599" s="8" t="s">
        <v>46</v>
      </c>
      <c r="F599" s="8" t="s">
        <v>47</v>
      </c>
      <c r="G599" s="8">
        <v>1997</v>
      </c>
      <c r="H599" s="19">
        <v>13</v>
      </c>
      <c r="I599" s="15">
        <v>806.41300000000001</v>
      </c>
      <c r="J599" s="14">
        <v>62.031769230769228</v>
      </c>
    </row>
    <row r="600" spans="4:10" x14ac:dyDescent="0.2">
      <c r="D600" s="46" t="s">
        <v>102</v>
      </c>
      <c r="E600" s="7" t="s">
        <v>46</v>
      </c>
      <c r="F600" s="7" t="s">
        <v>47</v>
      </c>
      <c r="G600" s="7">
        <v>1998</v>
      </c>
      <c r="H600" s="18">
        <v>13</v>
      </c>
      <c r="I600" s="13">
        <v>862.51599999999996</v>
      </c>
      <c r="J600" s="14">
        <v>66.347384615384613</v>
      </c>
    </row>
    <row r="601" spans="4:10" x14ac:dyDescent="0.2">
      <c r="D601" s="46" t="s">
        <v>102</v>
      </c>
      <c r="E601" s="8" t="s">
        <v>46</v>
      </c>
      <c r="F601" s="8" t="s">
        <v>47</v>
      </c>
      <c r="G601" s="8">
        <v>1999</v>
      </c>
      <c r="H601" s="19">
        <v>13</v>
      </c>
      <c r="I601" s="15">
        <v>831.07100000000003</v>
      </c>
      <c r="J601" s="14">
        <v>63.928538461538466</v>
      </c>
    </row>
    <row r="602" spans="4:10" x14ac:dyDescent="0.2">
      <c r="D602" s="46" t="s">
        <v>102</v>
      </c>
      <c r="E602" s="7" t="s">
        <v>46</v>
      </c>
      <c r="F602" s="7" t="s">
        <v>47</v>
      </c>
      <c r="G602" s="7">
        <v>2000</v>
      </c>
      <c r="H602" s="18">
        <v>12</v>
      </c>
      <c r="I602" s="13">
        <v>823.27599999999995</v>
      </c>
      <c r="J602" s="14">
        <v>68.606333333333325</v>
      </c>
    </row>
    <row r="603" spans="4:10" x14ac:dyDescent="0.2">
      <c r="D603" s="46" t="s">
        <v>102</v>
      </c>
      <c r="E603" s="8" t="s">
        <v>46</v>
      </c>
      <c r="F603" s="8" t="s">
        <v>47</v>
      </c>
      <c r="G603" s="8">
        <v>2001</v>
      </c>
      <c r="H603" s="19">
        <v>11</v>
      </c>
      <c r="I603" s="15">
        <v>768.01599999999996</v>
      </c>
      <c r="J603" s="14">
        <v>69.819636363636363</v>
      </c>
    </row>
    <row r="604" spans="4:10" x14ac:dyDescent="0.2">
      <c r="D604" s="46" t="s">
        <v>102</v>
      </c>
      <c r="E604" s="7" t="s">
        <v>46</v>
      </c>
      <c r="F604" s="7" t="s">
        <v>47</v>
      </c>
      <c r="G604" s="7">
        <v>2002</v>
      </c>
      <c r="H604" s="18">
        <v>9</v>
      </c>
      <c r="I604" s="13">
        <v>754.37099999999998</v>
      </c>
      <c r="J604" s="14">
        <v>83.819000000000003</v>
      </c>
    </row>
    <row r="605" spans="4:10" x14ac:dyDescent="0.2">
      <c r="D605" s="46" t="s">
        <v>102</v>
      </c>
      <c r="E605" s="8" t="s">
        <v>46</v>
      </c>
      <c r="F605" s="8" t="s">
        <v>47</v>
      </c>
      <c r="G605" s="8">
        <v>2003</v>
      </c>
      <c r="H605" s="19">
        <v>9</v>
      </c>
      <c r="I605" s="15">
        <v>782.94299999999998</v>
      </c>
      <c r="J605" s="14">
        <v>86.99366666666667</v>
      </c>
    </row>
    <row r="606" spans="4:10" x14ac:dyDescent="0.2">
      <c r="D606" s="46" t="s">
        <v>102</v>
      </c>
      <c r="E606" s="7" t="s">
        <v>46</v>
      </c>
      <c r="F606" s="7" t="s">
        <v>47</v>
      </c>
      <c r="G606" s="7">
        <v>2004</v>
      </c>
      <c r="H606" s="18">
        <v>8</v>
      </c>
      <c r="I606" s="13">
        <v>713</v>
      </c>
      <c r="J606" s="14">
        <v>89.125</v>
      </c>
    </row>
    <row r="607" spans="4:10" x14ac:dyDescent="0.2">
      <c r="D607" s="46" t="s">
        <v>102</v>
      </c>
      <c r="E607" s="8" t="s">
        <v>46</v>
      </c>
      <c r="F607" s="8" t="s">
        <v>47</v>
      </c>
      <c r="G607" s="8">
        <v>2005</v>
      </c>
      <c r="H607" s="19">
        <v>7</v>
      </c>
      <c r="I607" s="15">
        <v>604</v>
      </c>
      <c r="J607" s="14">
        <v>86.285714285714292</v>
      </c>
    </row>
    <row r="608" spans="4:10" x14ac:dyDescent="0.2">
      <c r="D608" s="46" t="s">
        <v>102</v>
      </c>
      <c r="E608" s="7" t="s">
        <v>46</v>
      </c>
      <c r="F608" s="7" t="s">
        <v>47</v>
      </c>
      <c r="G608" s="7">
        <v>2006</v>
      </c>
      <c r="H608" s="18">
        <v>7</v>
      </c>
      <c r="I608" s="13">
        <v>602</v>
      </c>
      <c r="J608" s="14">
        <v>86</v>
      </c>
    </row>
    <row r="609" spans="4:10" x14ac:dyDescent="0.2">
      <c r="D609" s="46" t="s">
        <v>102</v>
      </c>
      <c r="E609" s="8" t="s">
        <v>46</v>
      </c>
      <c r="F609" s="8" t="s">
        <v>47</v>
      </c>
      <c r="G609" s="8">
        <v>2007</v>
      </c>
      <c r="H609" s="19">
        <v>7</v>
      </c>
      <c r="I609" s="15">
        <v>614</v>
      </c>
      <c r="J609" s="14">
        <v>87.714285714285708</v>
      </c>
    </row>
    <row r="610" spans="4:10" x14ac:dyDescent="0.2">
      <c r="D610" s="46" t="s">
        <v>102</v>
      </c>
      <c r="E610" s="7" t="s">
        <v>46</v>
      </c>
      <c r="F610" s="7" t="s">
        <v>47</v>
      </c>
      <c r="G610" s="7">
        <v>2008</v>
      </c>
      <c r="H610" s="18">
        <v>6</v>
      </c>
      <c r="I610" s="13">
        <v>563</v>
      </c>
      <c r="J610" s="14">
        <v>93.833333333333329</v>
      </c>
    </row>
    <row r="611" spans="4:10" x14ac:dyDescent="0.2">
      <c r="D611" s="46" t="s">
        <v>102</v>
      </c>
      <c r="E611" s="8" t="s">
        <v>46</v>
      </c>
      <c r="F611" s="8" t="s">
        <v>47</v>
      </c>
      <c r="G611" s="8">
        <v>2009</v>
      </c>
      <c r="H611" s="19">
        <v>6</v>
      </c>
      <c r="I611" s="15">
        <v>525</v>
      </c>
      <c r="J611" s="14">
        <v>87.5</v>
      </c>
    </row>
    <row r="612" spans="4:10" x14ac:dyDescent="0.2">
      <c r="D612" s="46" t="s">
        <v>102</v>
      </c>
      <c r="E612" s="7" t="s">
        <v>46</v>
      </c>
      <c r="F612" s="7" t="s">
        <v>47</v>
      </c>
      <c r="G612" s="7">
        <v>2010</v>
      </c>
      <c r="H612" s="18">
        <v>6</v>
      </c>
      <c r="I612" s="13">
        <v>523.28800000000001</v>
      </c>
      <c r="J612" s="14">
        <v>87.214666666666673</v>
      </c>
    </row>
    <row r="613" spans="4:10" x14ac:dyDescent="0.2">
      <c r="D613" s="46" t="s">
        <v>102</v>
      </c>
      <c r="E613" s="8" t="s">
        <v>46</v>
      </c>
      <c r="F613" s="8" t="s">
        <v>47</v>
      </c>
      <c r="G613" s="8">
        <v>2011</v>
      </c>
      <c r="H613" s="19">
        <v>6</v>
      </c>
      <c r="I613" s="15">
        <v>552.99300000000005</v>
      </c>
      <c r="J613" s="14">
        <v>92.165500000000009</v>
      </c>
    </row>
    <row r="614" spans="4:10" x14ac:dyDescent="0.2">
      <c r="D614" s="46" t="s">
        <v>102</v>
      </c>
      <c r="E614" s="7" t="s">
        <v>46</v>
      </c>
      <c r="F614" s="7" t="s">
        <v>47</v>
      </c>
      <c r="G614" s="7">
        <v>2012</v>
      </c>
      <c r="H614" s="18">
        <v>6</v>
      </c>
      <c r="I614" s="13">
        <v>535.59400000000005</v>
      </c>
      <c r="J614" s="14">
        <v>89.265666666666675</v>
      </c>
    </row>
    <row r="615" spans="4:10" x14ac:dyDescent="0.2">
      <c r="D615" s="46" t="s">
        <v>102</v>
      </c>
      <c r="E615" s="8" t="s">
        <v>46</v>
      </c>
      <c r="F615" s="8" t="s">
        <v>47</v>
      </c>
      <c r="G615" s="8">
        <v>2013</v>
      </c>
      <c r="H615" s="19">
        <v>6</v>
      </c>
      <c r="I615" s="15">
        <v>543.18200000000002</v>
      </c>
      <c r="J615" s="14">
        <v>90.530333333333331</v>
      </c>
    </row>
    <row r="616" spans="4:10" x14ac:dyDescent="0.2">
      <c r="D616" s="46" t="s">
        <v>102</v>
      </c>
      <c r="E616" s="7" t="s">
        <v>46</v>
      </c>
      <c r="F616" s="7" t="s">
        <v>47</v>
      </c>
      <c r="G616" s="7">
        <v>2014</v>
      </c>
      <c r="H616" s="18">
        <v>6</v>
      </c>
      <c r="I616" s="13">
        <v>504.45299999999997</v>
      </c>
      <c r="J616" s="14">
        <v>84.075499999999991</v>
      </c>
    </row>
    <row r="617" spans="4:10" x14ac:dyDescent="0.2">
      <c r="D617" s="46" t="s">
        <v>102</v>
      </c>
      <c r="E617" s="8" t="s">
        <v>46</v>
      </c>
      <c r="F617" s="8" t="s">
        <v>47</v>
      </c>
      <c r="G617" s="8">
        <v>2015</v>
      </c>
      <c r="H617" s="19">
        <v>6</v>
      </c>
      <c r="I617" s="15">
        <v>530.25</v>
      </c>
      <c r="J617" s="14">
        <v>88.375</v>
      </c>
    </row>
    <row r="618" spans="4:10" x14ac:dyDescent="0.2">
      <c r="D618" s="46" t="s">
        <v>102</v>
      </c>
      <c r="E618" s="7" t="s">
        <v>46</v>
      </c>
      <c r="F618" s="7" t="s">
        <v>47</v>
      </c>
      <c r="G618" s="7">
        <v>2016</v>
      </c>
      <c r="H618" s="18">
        <v>6</v>
      </c>
      <c r="I618" s="13">
        <v>487.25200000000001</v>
      </c>
      <c r="J618" s="14">
        <v>81.208666666666673</v>
      </c>
    </row>
    <row r="619" spans="4:10" x14ac:dyDescent="0.2">
      <c r="D619" s="46" t="s">
        <v>102</v>
      </c>
      <c r="E619" s="8" t="s">
        <v>46</v>
      </c>
      <c r="F619" s="8" t="s">
        <v>47</v>
      </c>
      <c r="G619" s="8">
        <v>2017</v>
      </c>
      <c r="H619" s="19">
        <v>6</v>
      </c>
      <c r="I619" s="15">
        <v>565.76300000000003</v>
      </c>
      <c r="J619" s="14">
        <v>94.293833333333339</v>
      </c>
    </row>
    <row r="620" spans="4:10" x14ac:dyDescent="0.2">
      <c r="D620" s="46" t="s">
        <v>102</v>
      </c>
      <c r="E620" s="7" t="s">
        <v>46</v>
      </c>
      <c r="F620" s="7" t="s">
        <v>47</v>
      </c>
      <c r="G620" s="7">
        <v>2018</v>
      </c>
      <c r="H620" s="18">
        <v>6</v>
      </c>
      <c r="I620" s="13">
        <v>410.36700000000002</v>
      </c>
      <c r="J620" s="14">
        <v>68.394500000000008</v>
      </c>
    </row>
    <row r="621" spans="4:10" x14ac:dyDescent="0.2">
      <c r="D621" s="46" t="s">
        <v>102</v>
      </c>
      <c r="E621" s="8" t="s">
        <v>46</v>
      </c>
      <c r="F621" s="8" t="s">
        <v>47</v>
      </c>
      <c r="G621" s="8">
        <v>2019</v>
      </c>
      <c r="H621" s="19">
        <v>4</v>
      </c>
      <c r="I621" s="15">
        <v>398.339</v>
      </c>
      <c r="J621" s="14">
        <v>99.58475</v>
      </c>
    </row>
    <row r="622" spans="4:10" x14ac:dyDescent="0.2">
      <c r="D622" s="46" t="s">
        <v>102</v>
      </c>
      <c r="E622" s="7" t="s">
        <v>46</v>
      </c>
      <c r="F622" s="7" t="s">
        <v>47</v>
      </c>
      <c r="G622" s="7">
        <v>2020</v>
      </c>
      <c r="H622" s="18">
        <v>3</v>
      </c>
      <c r="I622" s="13">
        <v>371.00200000000001</v>
      </c>
      <c r="J622" s="14">
        <v>123.66733333333333</v>
      </c>
    </row>
    <row r="623" spans="4:10" x14ac:dyDescent="0.2">
      <c r="D623" s="46" t="s">
        <v>102</v>
      </c>
      <c r="E623" s="8" t="s">
        <v>46</v>
      </c>
      <c r="F623" s="8" t="s">
        <v>47</v>
      </c>
      <c r="G623" s="8">
        <v>2021</v>
      </c>
      <c r="H623" s="19">
        <v>2</v>
      </c>
      <c r="I623" s="15">
        <v>287.245</v>
      </c>
      <c r="J623" s="14">
        <v>143.6225</v>
      </c>
    </row>
    <row r="624" spans="4:10" x14ac:dyDescent="0.2">
      <c r="D624" s="46" t="s">
        <v>102</v>
      </c>
      <c r="E624" s="51" t="s">
        <v>81</v>
      </c>
      <c r="F624" s="51" t="s">
        <v>86</v>
      </c>
      <c r="G624" s="7">
        <v>1995</v>
      </c>
      <c r="H624" s="18">
        <v>24</v>
      </c>
      <c r="I624" s="13">
        <v>1658</v>
      </c>
      <c r="J624" s="14">
        <v>69.083333333333329</v>
      </c>
    </row>
    <row r="625" spans="4:10" x14ac:dyDescent="0.2">
      <c r="D625" s="46" t="s">
        <v>102</v>
      </c>
      <c r="E625" s="8" t="s">
        <v>81</v>
      </c>
      <c r="F625" s="8" t="s">
        <v>86</v>
      </c>
      <c r="G625" s="8">
        <v>1996</v>
      </c>
      <c r="H625" s="19">
        <v>24</v>
      </c>
      <c r="I625" s="15">
        <v>1626</v>
      </c>
      <c r="J625" s="14">
        <v>67.75</v>
      </c>
    </row>
    <row r="626" spans="4:10" x14ac:dyDescent="0.2">
      <c r="D626" s="46" t="s">
        <v>102</v>
      </c>
      <c r="E626" s="7" t="s">
        <v>81</v>
      </c>
      <c r="F626" s="7" t="s">
        <v>86</v>
      </c>
      <c r="G626" s="7">
        <v>1997</v>
      </c>
      <c r="H626" s="18">
        <v>21</v>
      </c>
      <c r="I626" s="13">
        <v>1616.143</v>
      </c>
      <c r="J626" s="14">
        <v>76.959190476190471</v>
      </c>
    </row>
    <row r="627" spans="4:10" x14ac:dyDescent="0.2">
      <c r="D627" s="46" t="s">
        <v>102</v>
      </c>
      <c r="E627" s="8" t="s">
        <v>81</v>
      </c>
      <c r="F627" s="8" t="s">
        <v>86</v>
      </c>
      <c r="G627" s="8">
        <v>1998</v>
      </c>
      <c r="H627" s="19">
        <v>21</v>
      </c>
      <c r="I627" s="15">
        <v>1573.191</v>
      </c>
      <c r="J627" s="14">
        <v>74.91385714285714</v>
      </c>
    </row>
    <row r="628" spans="4:10" x14ac:dyDescent="0.2">
      <c r="D628" s="46" t="s">
        <v>102</v>
      </c>
      <c r="E628" s="7" t="s">
        <v>81</v>
      </c>
      <c r="F628" s="7" t="s">
        <v>86</v>
      </c>
      <c r="G628" s="7">
        <v>1999</v>
      </c>
      <c r="H628" s="18">
        <v>20</v>
      </c>
      <c r="I628" s="13">
        <v>1627.9690000000001</v>
      </c>
      <c r="J628" s="14">
        <v>81.398449999999997</v>
      </c>
    </row>
    <row r="629" spans="4:10" x14ac:dyDescent="0.2">
      <c r="D629" s="46" t="s">
        <v>102</v>
      </c>
      <c r="E629" s="8" t="s">
        <v>81</v>
      </c>
      <c r="F629" s="8" t="s">
        <v>86</v>
      </c>
      <c r="G629" s="8">
        <v>2000</v>
      </c>
      <c r="H629" s="19">
        <v>19</v>
      </c>
      <c r="I629" s="15">
        <v>1516.8810000000001</v>
      </c>
      <c r="J629" s="14">
        <v>79.835842105263168</v>
      </c>
    </row>
    <row r="630" spans="4:10" x14ac:dyDescent="0.2">
      <c r="D630" s="46" t="s">
        <v>102</v>
      </c>
      <c r="E630" s="7" t="s">
        <v>81</v>
      </c>
      <c r="F630" s="7" t="s">
        <v>86</v>
      </c>
      <c r="G630" s="7">
        <v>2001</v>
      </c>
      <c r="H630" s="18">
        <v>15</v>
      </c>
      <c r="I630" s="13">
        <v>1356.7570000000001</v>
      </c>
      <c r="J630" s="14">
        <v>90.450466666666671</v>
      </c>
    </row>
    <row r="631" spans="4:10" x14ac:dyDescent="0.2">
      <c r="D631" s="46" t="s">
        <v>102</v>
      </c>
      <c r="E631" s="8" t="s">
        <v>81</v>
      </c>
      <c r="F631" s="8" t="s">
        <v>86</v>
      </c>
      <c r="G631" s="8">
        <v>2002</v>
      </c>
      <c r="H631" s="19">
        <v>13</v>
      </c>
      <c r="I631" s="15">
        <v>1343.569</v>
      </c>
      <c r="J631" s="14">
        <v>103.35146153846154</v>
      </c>
    </row>
    <row r="632" spans="4:10" x14ac:dyDescent="0.2">
      <c r="D632" s="46" t="s">
        <v>102</v>
      </c>
      <c r="E632" s="7" t="s">
        <v>81</v>
      </c>
      <c r="F632" s="7" t="s">
        <v>86</v>
      </c>
      <c r="G632" s="7">
        <v>2003</v>
      </c>
      <c r="H632" s="18">
        <v>12</v>
      </c>
      <c r="I632" s="13">
        <v>1391.9570000000001</v>
      </c>
      <c r="J632" s="14">
        <v>115.99641666666668</v>
      </c>
    </row>
    <row r="633" spans="4:10" x14ac:dyDescent="0.2">
      <c r="D633" s="46" t="s">
        <v>102</v>
      </c>
      <c r="E633" s="8" t="s">
        <v>81</v>
      </c>
      <c r="F633" s="8" t="s">
        <v>86</v>
      </c>
      <c r="G633" s="8">
        <v>2004</v>
      </c>
      <c r="H633" s="19">
        <v>12</v>
      </c>
      <c r="I633" s="15">
        <v>1400</v>
      </c>
      <c r="J633" s="14">
        <v>116.66666666666667</v>
      </c>
    </row>
    <row r="634" spans="4:10" x14ac:dyDescent="0.2">
      <c r="D634" s="46" t="s">
        <v>102</v>
      </c>
      <c r="E634" s="7" t="s">
        <v>81</v>
      </c>
      <c r="F634" s="7" t="s">
        <v>86</v>
      </c>
      <c r="G634" s="7">
        <v>2005</v>
      </c>
      <c r="H634" s="18">
        <v>12</v>
      </c>
      <c r="I634" s="13">
        <v>1439</v>
      </c>
      <c r="J634" s="14">
        <v>119.91666666666667</v>
      </c>
    </row>
    <row r="635" spans="4:10" x14ac:dyDescent="0.2">
      <c r="D635" s="46" t="s">
        <v>102</v>
      </c>
      <c r="E635" s="8" t="s">
        <v>81</v>
      </c>
      <c r="F635" s="8" t="s">
        <v>86</v>
      </c>
      <c r="G635" s="8">
        <v>2006</v>
      </c>
      <c r="H635" s="19">
        <v>12</v>
      </c>
      <c r="I635" s="15">
        <v>1446</v>
      </c>
      <c r="J635" s="14">
        <v>120.5</v>
      </c>
    </row>
    <row r="636" spans="4:10" x14ac:dyDescent="0.2">
      <c r="D636" s="46" t="s">
        <v>102</v>
      </c>
      <c r="E636" s="7" t="s">
        <v>81</v>
      </c>
      <c r="F636" s="7" t="s">
        <v>86</v>
      </c>
      <c r="G636" s="7">
        <v>2007</v>
      </c>
      <c r="H636" s="18">
        <v>12</v>
      </c>
      <c r="I636" s="13">
        <v>1347</v>
      </c>
      <c r="J636" s="14">
        <v>112.25</v>
      </c>
    </row>
    <row r="637" spans="4:10" x14ac:dyDescent="0.2">
      <c r="D637" s="46" t="s">
        <v>102</v>
      </c>
      <c r="E637" s="8" t="s">
        <v>81</v>
      </c>
      <c r="F637" s="8" t="s">
        <v>86</v>
      </c>
      <c r="G637" s="8">
        <v>2008</v>
      </c>
      <c r="H637" s="19">
        <v>10</v>
      </c>
      <c r="I637" s="15">
        <v>1334</v>
      </c>
      <c r="J637" s="14">
        <v>133.4</v>
      </c>
    </row>
    <row r="638" spans="4:10" x14ac:dyDescent="0.2">
      <c r="D638" s="46" t="s">
        <v>102</v>
      </c>
      <c r="E638" s="7" t="s">
        <v>81</v>
      </c>
      <c r="F638" s="7" t="s">
        <v>86</v>
      </c>
      <c r="G638" s="7">
        <v>2009</v>
      </c>
      <c r="H638" s="18">
        <v>10</v>
      </c>
      <c r="I638" s="13">
        <v>1339</v>
      </c>
      <c r="J638" s="14">
        <v>133.9</v>
      </c>
    </row>
    <row r="639" spans="4:10" x14ac:dyDescent="0.2">
      <c r="D639" s="46" t="s">
        <v>102</v>
      </c>
      <c r="E639" s="8" t="s">
        <v>81</v>
      </c>
      <c r="F639" s="8" t="s">
        <v>86</v>
      </c>
      <c r="G639" s="8">
        <v>2010</v>
      </c>
      <c r="H639" s="19">
        <v>10</v>
      </c>
      <c r="I639" s="15">
        <v>1371.44</v>
      </c>
      <c r="J639" s="14">
        <v>137.14400000000001</v>
      </c>
    </row>
    <row r="640" spans="4:10" x14ac:dyDescent="0.2">
      <c r="D640" s="46" t="s">
        <v>102</v>
      </c>
      <c r="E640" s="7" t="s">
        <v>81</v>
      </c>
      <c r="F640" s="7" t="s">
        <v>86</v>
      </c>
      <c r="G640" s="7">
        <v>2011</v>
      </c>
      <c r="H640" s="18">
        <v>10</v>
      </c>
      <c r="I640" s="13">
        <v>1432.4559999999999</v>
      </c>
      <c r="J640" s="14">
        <v>143.2456</v>
      </c>
    </row>
    <row r="641" spans="4:10" x14ac:dyDescent="0.2">
      <c r="D641" s="46" t="s">
        <v>102</v>
      </c>
      <c r="E641" s="8" t="s">
        <v>81</v>
      </c>
      <c r="F641" s="8" t="s">
        <v>86</v>
      </c>
      <c r="G641" s="8">
        <v>2012</v>
      </c>
      <c r="H641" s="19">
        <v>9</v>
      </c>
      <c r="I641" s="15">
        <v>1446.0329999999999</v>
      </c>
      <c r="J641" s="14">
        <v>160.67033333333333</v>
      </c>
    </row>
    <row r="642" spans="4:10" x14ac:dyDescent="0.2">
      <c r="D642" s="46" t="s">
        <v>102</v>
      </c>
      <c r="E642" s="7" t="s">
        <v>81</v>
      </c>
      <c r="F642" s="7" t="s">
        <v>86</v>
      </c>
      <c r="G642" s="7">
        <v>2013</v>
      </c>
      <c r="H642" s="18">
        <v>10</v>
      </c>
      <c r="I642" s="13">
        <v>1577.3620000000001</v>
      </c>
      <c r="J642" s="14">
        <v>157.7362</v>
      </c>
    </row>
    <row r="643" spans="4:10" x14ac:dyDescent="0.2">
      <c r="D643" s="46" t="s">
        <v>102</v>
      </c>
      <c r="E643" s="8" t="s">
        <v>81</v>
      </c>
      <c r="F643" s="8" t="s">
        <v>86</v>
      </c>
      <c r="G643" s="8">
        <v>2014</v>
      </c>
      <c r="H643" s="19">
        <v>9</v>
      </c>
      <c r="I643" s="15">
        <v>1585.44</v>
      </c>
      <c r="J643" s="14">
        <v>176.16</v>
      </c>
    </row>
    <row r="644" spans="4:10" x14ac:dyDescent="0.2">
      <c r="D644" s="46" t="s">
        <v>102</v>
      </c>
      <c r="E644" s="7" t="s">
        <v>81</v>
      </c>
      <c r="F644" s="7" t="s">
        <v>86</v>
      </c>
      <c r="G644" s="7">
        <v>2015</v>
      </c>
      <c r="H644" s="18">
        <v>9</v>
      </c>
      <c r="I644" s="13">
        <v>1671.626</v>
      </c>
      <c r="J644" s="14">
        <v>185.73622222222221</v>
      </c>
    </row>
    <row r="645" spans="4:10" x14ac:dyDescent="0.2">
      <c r="D645" s="46" t="s">
        <v>102</v>
      </c>
      <c r="E645" s="8" t="s">
        <v>81</v>
      </c>
      <c r="F645" s="8" t="s">
        <v>86</v>
      </c>
      <c r="G645" s="8">
        <v>2016</v>
      </c>
      <c r="H645" s="19">
        <v>9</v>
      </c>
      <c r="I645" s="15">
        <v>1797.222</v>
      </c>
      <c r="J645" s="14">
        <v>199.69133333333332</v>
      </c>
    </row>
    <row r="646" spans="4:10" x14ac:dyDescent="0.2">
      <c r="D646" s="46" t="s">
        <v>102</v>
      </c>
      <c r="E646" s="7" t="s">
        <v>81</v>
      </c>
      <c r="F646" s="7" t="s">
        <v>86</v>
      </c>
      <c r="G646" s="7">
        <v>2017</v>
      </c>
      <c r="H646" s="18">
        <v>8</v>
      </c>
      <c r="I646" s="13">
        <v>1793.2950000000001</v>
      </c>
      <c r="J646" s="14">
        <v>224.16187500000001</v>
      </c>
    </row>
    <row r="647" spans="4:10" x14ac:dyDescent="0.2">
      <c r="D647" s="46" t="s">
        <v>102</v>
      </c>
      <c r="E647" s="8" t="s">
        <v>81</v>
      </c>
      <c r="F647" s="8" t="s">
        <v>86</v>
      </c>
      <c r="G647" s="8">
        <v>2018</v>
      </c>
      <c r="H647" s="19">
        <v>9</v>
      </c>
      <c r="I647" s="15">
        <v>1729.116</v>
      </c>
      <c r="J647" s="14">
        <v>192.124</v>
      </c>
    </row>
    <row r="648" spans="4:10" x14ac:dyDescent="0.2">
      <c r="D648" s="46" t="s">
        <v>102</v>
      </c>
      <c r="E648" s="7" t="s">
        <v>81</v>
      </c>
      <c r="F648" s="7" t="s">
        <v>86</v>
      </c>
      <c r="G648" s="7">
        <v>2019</v>
      </c>
      <c r="H648" s="18">
        <v>8</v>
      </c>
      <c r="I648" s="13">
        <v>1890.6780000000001</v>
      </c>
      <c r="J648" s="14">
        <v>236.33475000000001</v>
      </c>
    </row>
    <row r="649" spans="4:10" x14ac:dyDescent="0.2">
      <c r="D649" s="46" t="s">
        <v>102</v>
      </c>
      <c r="E649" s="8" t="s">
        <v>81</v>
      </c>
      <c r="F649" s="8" t="s">
        <v>86</v>
      </c>
      <c r="G649" s="8">
        <v>2020</v>
      </c>
      <c r="H649" s="19">
        <v>8</v>
      </c>
      <c r="I649" s="15">
        <v>1950.8889999999999</v>
      </c>
      <c r="J649" s="14">
        <v>243.86112499999999</v>
      </c>
    </row>
    <row r="650" spans="4:10" x14ac:dyDescent="0.2">
      <c r="D650" s="46" t="s">
        <v>102</v>
      </c>
      <c r="E650" s="7" t="s">
        <v>81</v>
      </c>
      <c r="F650" s="7" t="s">
        <v>86</v>
      </c>
      <c r="G650" s="7">
        <v>2021</v>
      </c>
      <c r="H650" s="18">
        <v>8</v>
      </c>
      <c r="I650" s="13">
        <v>2053.6080000000002</v>
      </c>
      <c r="J650" s="14">
        <v>256.70100000000002</v>
      </c>
    </row>
    <row r="651" spans="4:10" x14ac:dyDescent="0.2">
      <c r="D651" s="46" t="s">
        <v>102</v>
      </c>
      <c r="E651" s="52" t="s">
        <v>48</v>
      </c>
      <c r="F651" s="52" t="s">
        <v>49</v>
      </c>
      <c r="G651" s="8">
        <v>1995</v>
      </c>
      <c r="H651" s="19">
        <v>53</v>
      </c>
      <c r="I651" s="15">
        <v>4383</v>
      </c>
      <c r="J651" s="14">
        <v>82.698113207547166</v>
      </c>
    </row>
    <row r="652" spans="4:10" x14ac:dyDescent="0.2">
      <c r="D652" s="46" t="s">
        <v>102</v>
      </c>
      <c r="E652" s="7" t="s">
        <v>48</v>
      </c>
      <c r="F652" s="7" t="s">
        <v>49</v>
      </c>
      <c r="G652" s="7">
        <v>1996</v>
      </c>
      <c r="H652" s="18">
        <v>53</v>
      </c>
      <c r="I652" s="13">
        <v>4297</v>
      </c>
      <c r="J652" s="14">
        <v>81.075471698113205</v>
      </c>
    </row>
    <row r="653" spans="4:10" x14ac:dyDescent="0.2">
      <c r="D653" s="46" t="s">
        <v>102</v>
      </c>
      <c r="E653" s="8" t="s">
        <v>48</v>
      </c>
      <c r="F653" s="8" t="s">
        <v>49</v>
      </c>
      <c r="G653" s="8">
        <v>1997</v>
      </c>
      <c r="H653" s="19">
        <v>53</v>
      </c>
      <c r="I653" s="15">
        <v>4369.7420000000002</v>
      </c>
      <c r="J653" s="14">
        <v>82.447962264150945</v>
      </c>
    </row>
    <row r="654" spans="4:10" x14ac:dyDescent="0.2">
      <c r="D654" s="46" t="s">
        <v>102</v>
      </c>
      <c r="E654" s="7" t="s">
        <v>48</v>
      </c>
      <c r="F654" s="7" t="s">
        <v>49</v>
      </c>
      <c r="G654" s="7">
        <v>1998</v>
      </c>
      <c r="H654" s="18">
        <v>53</v>
      </c>
      <c r="I654" s="13">
        <v>4389.2619999999997</v>
      </c>
      <c r="J654" s="14">
        <v>82.816264150943397</v>
      </c>
    </row>
    <row r="655" spans="4:10" x14ac:dyDescent="0.2">
      <c r="D655" s="46" t="s">
        <v>102</v>
      </c>
      <c r="E655" s="8" t="s">
        <v>48</v>
      </c>
      <c r="F655" s="8" t="s">
        <v>49</v>
      </c>
      <c r="G655" s="8">
        <v>1999</v>
      </c>
      <c r="H655" s="19">
        <v>52</v>
      </c>
      <c r="I655" s="15">
        <v>4409.0079999999998</v>
      </c>
      <c r="J655" s="14">
        <v>84.788615384615383</v>
      </c>
    </row>
    <row r="656" spans="4:10" x14ac:dyDescent="0.2">
      <c r="D656" s="46" t="s">
        <v>102</v>
      </c>
      <c r="E656" s="7" t="s">
        <v>48</v>
      </c>
      <c r="F656" s="7" t="s">
        <v>49</v>
      </c>
      <c r="G656" s="7">
        <v>2000</v>
      </c>
      <c r="H656" s="18">
        <v>51</v>
      </c>
      <c r="I656" s="13">
        <v>4142.3059999999996</v>
      </c>
      <c r="J656" s="14">
        <v>81.221686274509793</v>
      </c>
    </row>
    <row r="657" spans="4:10" x14ac:dyDescent="0.2">
      <c r="D657" s="46" t="s">
        <v>102</v>
      </c>
      <c r="E657" s="8" t="s">
        <v>48</v>
      </c>
      <c r="F657" s="8" t="s">
        <v>49</v>
      </c>
      <c r="G657" s="8">
        <v>2001</v>
      </c>
      <c r="H657" s="19">
        <v>47</v>
      </c>
      <c r="I657" s="15">
        <v>4089.5279999999998</v>
      </c>
      <c r="J657" s="14">
        <v>87.011234042553184</v>
      </c>
    </row>
    <row r="658" spans="4:10" x14ac:dyDescent="0.2">
      <c r="D658" s="46" t="s">
        <v>102</v>
      </c>
      <c r="E658" s="7" t="s">
        <v>48</v>
      </c>
      <c r="F658" s="7" t="s">
        <v>49</v>
      </c>
      <c r="G658" s="7">
        <v>2002</v>
      </c>
      <c r="H658" s="18">
        <v>46</v>
      </c>
      <c r="I658" s="13">
        <v>4309.9690000000001</v>
      </c>
      <c r="J658" s="14">
        <v>93.694978260869561</v>
      </c>
    </row>
    <row r="659" spans="4:10" x14ac:dyDescent="0.2">
      <c r="D659" s="46" t="s">
        <v>102</v>
      </c>
      <c r="E659" s="8" t="s">
        <v>48</v>
      </c>
      <c r="F659" s="8" t="s">
        <v>49</v>
      </c>
      <c r="G659" s="8">
        <v>2003</v>
      </c>
      <c r="H659" s="19">
        <v>47</v>
      </c>
      <c r="I659" s="15">
        <v>4486.1019999999999</v>
      </c>
      <c r="J659" s="14">
        <v>95.448978723404252</v>
      </c>
    </row>
    <row r="660" spans="4:10" x14ac:dyDescent="0.2">
      <c r="D660" s="46" t="s">
        <v>102</v>
      </c>
      <c r="E660" s="7" t="s">
        <v>48</v>
      </c>
      <c r="F660" s="7" t="s">
        <v>49</v>
      </c>
      <c r="G660" s="7">
        <v>2004</v>
      </c>
      <c r="H660" s="18">
        <v>43</v>
      </c>
      <c r="I660" s="13">
        <v>4271</v>
      </c>
      <c r="J660" s="14">
        <v>99.325581395348834</v>
      </c>
    </row>
    <row r="661" spans="4:10" x14ac:dyDescent="0.2">
      <c r="D661" s="46" t="s">
        <v>102</v>
      </c>
      <c r="E661" s="8" t="s">
        <v>48</v>
      </c>
      <c r="F661" s="8" t="s">
        <v>49</v>
      </c>
      <c r="G661" s="8">
        <v>2005</v>
      </c>
      <c r="H661" s="19">
        <v>37</v>
      </c>
      <c r="I661" s="15">
        <v>4244</v>
      </c>
      <c r="J661" s="14">
        <v>114.70270270270271</v>
      </c>
    </row>
    <row r="662" spans="4:10" x14ac:dyDescent="0.2">
      <c r="D662" s="46" t="s">
        <v>102</v>
      </c>
      <c r="E662" s="7" t="s">
        <v>48</v>
      </c>
      <c r="F662" s="7" t="s">
        <v>49</v>
      </c>
      <c r="G662" s="7">
        <v>2006</v>
      </c>
      <c r="H662" s="18">
        <v>33</v>
      </c>
      <c r="I662" s="13">
        <v>4074</v>
      </c>
      <c r="J662" s="14">
        <v>123.45454545454545</v>
      </c>
    </row>
    <row r="663" spans="4:10" x14ac:dyDescent="0.2">
      <c r="D663" s="46" t="s">
        <v>102</v>
      </c>
      <c r="E663" s="8" t="s">
        <v>48</v>
      </c>
      <c r="F663" s="8" t="s">
        <v>49</v>
      </c>
      <c r="G663" s="8">
        <v>2007</v>
      </c>
      <c r="H663" s="19">
        <v>33</v>
      </c>
      <c r="I663" s="15">
        <v>4433</v>
      </c>
      <c r="J663" s="14">
        <v>134.33333333333334</v>
      </c>
    </row>
    <row r="664" spans="4:10" x14ac:dyDescent="0.2">
      <c r="D664" s="46" t="s">
        <v>102</v>
      </c>
      <c r="E664" s="7" t="s">
        <v>48</v>
      </c>
      <c r="F664" s="7" t="s">
        <v>49</v>
      </c>
      <c r="G664" s="7">
        <v>2008</v>
      </c>
      <c r="H664" s="18">
        <v>33</v>
      </c>
      <c r="I664" s="13">
        <v>4382</v>
      </c>
      <c r="J664" s="14">
        <v>132.78787878787878</v>
      </c>
    </row>
    <row r="665" spans="4:10" x14ac:dyDescent="0.2">
      <c r="D665" s="46" t="s">
        <v>102</v>
      </c>
      <c r="E665" s="8" t="s">
        <v>48</v>
      </c>
      <c r="F665" s="8" t="s">
        <v>49</v>
      </c>
      <c r="G665" s="8">
        <v>2009</v>
      </c>
      <c r="H665" s="19">
        <v>31</v>
      </c>
      <c r="I665" s="15">
        <v>4388</v>
      </c>
      <c r="J665" s="14">
        <v>141.54838709677421</v>
      </c>
    </row>
    <row r="666" spans="4:10" x14ac:dyDescent="0.2">
      <c r="D666" s="46" t="s">
        <v>102</v>
      </c>
      <c r="E666" s="7" t="s">
        <v>48</v>
      </c>
      <c r="F666" s="7" t="s">
        <v>49</v>
      </c>
      <c r="G666" s="7">
        <v>2010</v>
      </c>
      <c r="H666" s="18">
        <v>29</v>
      </c>
      <c r="I666" s="13">
        <v>4532.5739999999996</v>
      </c>
      <c r="J666" s="14">
        <v>156.29565517241377</v>
      </c>
    </row>
    <row r="667" spans="4:10" x14ac:dyDescent="0.2">
      <c r="D667" s="46" t="s">
        <v>102</v>
      </c>
      <c r="E667" s="8" t="s">
        <v>48</v>
      </c>
      <c r="F667" s="8" t="s">
        <v>49</v>
      </c>
      <c r="G667" s="8">
        <v>2011</v>
      </c>
      <c r="H667" s="19">
        <v>31</v>
      </c>
      <c r="I667" s="15">
        <v>4610.5680000000002</v>
      </c>
      <c r="J667" s="14">
        <v>148.72800000000001</v>
      </c>
    </row>
    <row r="668" spans="4:10" x14ac:dyDescent="0.2">
      <c r="D668" s="46" t="s">
        <v>102</v>
      </c>
      <c r="E668" s="7" t="s">
        <v>48</v>
      </c>
      <c r="F668" s="7" t="s">
        <v>49</v>
      </c>
      <c r="G668" s="7">
        <v>2012</v>
      </c>
      <c r="H668" s="18">
        <v>26</v>
      </c>
      <c r="I668" s="13">
        <v>5136.8130000000001</v>
      </c>
      <c r="J668" s="14">
        <v>197.56973076923077</v>
      </c>
    </row>
    <row r="669" spans="4:10" x14ac:dyDescent="0.2">
      <c r="D669" s="46" t="s">
        <v>102</v>
      </c>
      <c r="E669" s="8" t="s">
        <v>48</v>
      </c>
      <c r="F669" s="8" t="s">
        <v>49</v>
      </c>
      <c r="G669" s="8">
        <v>2013</v>
      </c>
      <c r="H669" s="19">
        <v>23</v>
      </c>
      <c r="I669" s="15">
        <v>5376.2929999999997</v>
      </c>
      <c r="J669" s="14">
        <v>233.75186956521739</v>
      </c>
    </row>
    <row r="670" spans="4:10" x14ac:dyDescent="0.2">
      <c r="D670" s="46" t="s">
        <v>102</v>
      </c>
      <c r="E670" s="7" t="s">
        <v>48</v>
      </c>
      <c r="F670" s="7" t="s">
        <v>49</v>
      </c>
      <c r="G670" s="7">
        <v>2014</v>
      </c>
      <c r="H670" s="18">
        <v>22</v>
      </c>
      <c r="I670" s="13">
        <v>5600.5950000000003</v>
      </c>
      <c r="J670" s="14">
        <v>254.57250000000002</v>
      </c>
    </row>
    <row r="671" spans="4:10" x14ac:dyDescent="0.2">
      <c r="D671" s="46" t="s">
        <v>102</v>
      </c>
      <c r="E671" s="8" t="s">
        <v>48</v>
      </c>
      <c r="F671" s="8" t="s">
        <v>49</v>
      </c>
      <c r="G671" s="8">
        <v>2015</v>
      </c>
      <c r="H671" s="19">
        <v>20</v>
      </c>
      <c r="I671" s="15">
        <v>5801.4250000000002</v>
      </c>
      <c r="J671" s="14">
        <v>290.07125000000002</v>
      </c>
    </row>
    <row r="672" spans="4:10" x14ac:dyDescent="0.2">
      <c r="D672" s="46" t="s">
        <v>102</v>
      </c>
      <c r="E672" s="7" t="s">
        <v>48</v>
      </c>
      <c r="F672" s="7" t="s">
        <v>49</v>
      </c>
      <c r="G672" s="7">
        <v>2016</v>
      </c>
      <c r="H672" s="18">
        <v>18</v>
      </c>
      <c r="I672" s="13">
        <v>5544.7619999999997</v>
      </c>
      <c r="J672" s="14">
        <v>308.04233333333332</v>
      </c>
    </row>
    <row r="673" spans="4:10" x14ac:dyDescent="0.2">
      <c r="D673" s="46" t="s">
        <v>102</v>
      </c>
      <c r="E673" s="8" t="s">
        <v>48</v>
      </c>
      <c r="F673" s="8" t="s">
        <v>49</v>
      </c>
      <c r="G673" s="8">
        <v>2017</v>
      </c>
      <c r="H673" s="19">
        <v>17</v>
      </c>
      <c r="I673" s="15">
        <v>5557.3029999999999</v>
      </c>
      <c r="J673" s="14">
        <v>326.90017647058824</v>
      </c>
    </row>
    <row r="674" spans="4:10" x14ac:dyDescent="0.2">
      <c r="D674" s="46" t="s">
        <v>102</v>
      </c>
      <c r="E674" s="7" t="s">
        <v>48</v>
      </c>
      <c r="F674" s="7" t="s">
        <v>49</v>
      </c>
      <c r="G674" s="7">
        <v>2018</v>
      </c>
      <c r="H674" s="18">
        <v>17</v>
      </c>
      <c r="I674" s="13">
        <v>5778.6459999999997</v>
      </c>
      <c r="J674" s="14">
        <v>339.92035294117647</v>
      </c>
    </row>
    <row r="675" spans="4:10" x14ac:dyDescent="0.2">
      <c r="D675" s="46" t="s">
        <v>102</v>
      </c>
      <c r="E675" s="8" t="s">
        <v>48</v>
      </c>
      <c r="F675" s="8" t="s">
        <v>49</v>
      </c>
      <c r="G675" s="8">
        <v>2019</v>
      </c>
      <c r="H675" s="19">
        <v>17</v>
      </c>
      <c r="I675" s="15">
        <v>5838.9080000000004</v>
      </c>
      <c r="J675" s="14">
        <v>343.46517647058823</v>
      </c>
    </row>
    <row r="676" spans="4:10" x14ac:dyDescent="0.2">
      <c r="D676" s="46" t="s">
        <v>102</v>
      </c>
      <c r="E676" s="7" t="s">
        <v>48</v>
      </c>
      <c r="F676" s="7" t="s">
        <v>49</v>
      </c>
      <c r="G676" s="7">
        <v>2020</v>
      </c>
      <c r="H676" s="18">
        <v>17</v>
      </c>
      <c r="I676" s="13">
        <v>5949.7790000000005</v>
      </c>
      <c r="J676" s="14">
        <v>349.98700000000002</v>
      </c>
    </row>
    <row r="677" spans="4:10" x14ac:dyDescent="0.2">
      <c r="D677" s="46" t="s">
        <v>102</v>
      </c>
      <c r="E677" s="8" t="s">
        <v>48</v>
      </c>
      <c r="F677" s="8" t="s">
        <v>49</v>
      </c>
      <c r="G677" s="8">
        <v>2021</v>
      </c>
      <c r="H677" s="19">
        <v>17</v>
      </c>
      <c r="I677" s="15">
        <v>6250.4620000000004</v>
      </c>
      <c r="J677" s="14">
        <v>367.67423529411769</v>
      </c>
    </row>
    <row r="678" spans="4:10" x14ac:dyDescent="0.2">
      <c r="D678" s="46" t="s">
        <v>102</v>
      </c>
      <c r="E678" s="51" t="s">
        <v>50</v>
      </c>
      <c r="F678" s="51" t="s">
        <v>51</v>
      </c>
      <c r="G678" s="7">
        <v>1995</v>
      </c>
      <c r="H678" s="18">
        <v>73</v>
      </c>
      <c r="I678" s="13">
        <v>5837</v>
      </c>
      <c r="J678" s="14">
        <v>79.958904109589042</v>
      </c>
    </row>
    <row r="679" spans="4:10" x14ac:dyDescent="0.2">
      <c r="D679" s="46" t="s">
        <v>102</v>
      </c>
      <c r="E679" s="8" t="s">
        <v>50</v>
      </c>
      <c r="F679" s="8" t="s">
        <v>51</v>
      </c>
      <c r="G679" s="8">
        <v>1996</v>
      </c>
      <c r="H679" s="19">
        <v>73</v>
      </c>
      <c r="I679" s="15">
        <v>5619</v>
      </c>
      <c r="J679" s="14">
        <v>76.972602739726028</v>
      </c>
    </row>
    <row r="680" spans="4:10" x14ac:dyDescent="0.2">
      <c r="D680" s="46" t="s">
        <v>102</v>
      </c>
      <c r="E680" s="7" t="s">
        <v>50</v>
      </c>
      <c r="F680" s="7" t="s">
        <v>51</v>
      </c>
      <c r="G680" s="7">
        <v>1997</v>
      </c>
      <c r="H680" s="18">
        <v>73</v>
      </c>
      <c r="I680" s="13">
        <v>5761.0829999999996</v>
      </c>
      <c r="J680" s="14">
        <v>78.918945205479446</v>
      </c>
    </row>
    <row r="681" spans="4:10" x14ac:dyDescent="0.2">
      <c r="D681" s="46" t="s">
        <v>102</v>
      </c>
      <c r="E681" s="8" t="s">
        <v>50</v>
      </c>
      <c r="F681" s="8" t="s">
        <v>51</v>
      </c>
      <c r="G681" s="8">
        <v>1998</v>
      </c>
      <c r="H681" s="19">
        <v>72</v>
      </c>
      <c r="I681" s="15">
        <v>5715.2529999999997</v>
      </c>
      <c r="J681" s="14">
        <v>79.378513888888889</v>
      </c>
    </row>
    <row r="682" spans="4:10" x14ac:dyDescent="0.2">
      <c r="D682" s="46" t="s">
        <v>102</v>
      </c>
      <c r="E682" s="7" t="s">
        <v>50</v>
      </c>
      <c r="F682" s="7" t="s">
        <v>51</v>
      </c>
      <c r="G682" s="7">
        <v>1999</v>
      </c>
      <c r="H682" s="18">
        <v>69</v>
      </c>
      <c r="I682" s="13">
        <v>5632.22</v>
      </c>
      <c r="J682" s="14">
        <v>81.626376811594213</v>
      </c>
    </row>
    <row r="683" spans="4:10" x14ac:dyDescent="0.2">
      <c r="D683" s="46" t="s">
        <v>102</v>
      </c>
      <c r="E683" s="8" t="s">
        <v>50</v>
      </c>
      <c r="F683" s="8" t="s">
        <v>51</v>
      </c>
      <c r="G683" s="8">
        <v>2000</v>
      </c>
      <c r="H683" s="19">
        <v>68</v>
      </c>
      <c r="I683" s="15">
        <v>5706.9089999999997</v>
      </c>
      <c r="J683" s="14">
        <v>83.925132352941176</v>
      </c>
    </row>
    <row r="684" spans="4:10" x14ac:dyDescent="0.2">
      <c r="D684" s="46" t="s">
        <v>102</v>
      </c>
      <c r="E684" s="7" t="s">
        <v>50</v>
      </c>
      <c r="F684" s="7" t="s">
        <v>51</v>
      </c>
      <c r="G684" s="7">
        <v>2001</v>
      </c>
      <c r="H684" s="18">
        <v>64</v>
      </c>
      <c r="I684" s="13">
        <v>5455.1890000000003</v>
      </c>
      <c r="J684" s="14">
        <v>85.237328125000005</v>
      </c>
    </row>
    <row r="685" spans="4:10" x14ac:dyDescent="0.2">
      <c r="D685" s="46" t="s">
        <v>102</v>
      </c>
      <c r="E685" s="8" t="s">
        <v>50</v>
      </c>
      <c r="F685" s="8" t="s">
        <v>51</v>
      </c>
      <c r="G685" s="8">
        <v>2002</v>
      </c>
      <c r="H685" s="19">
        <v>60</v>
      </c>
      <c r="I685" s="15">
        <v>5296.6819999999998</v>
      </c>
      <c r="J685" s="14">
        <v>88.278033333333326</v>
      </c>
    </row>
    <row r="686" spans="4:10" x14ac:dyDescent="0.2">
      <c r="D686" s="46" t="s">
        <v>102</v>
      </c>
      <c r="E686" s="7" t="s">
        <v>50</v>
      </c>
      <c r="F686" s="7" t="s">
        <v>51</v>
      </c>
      <c r="G686" s="7">
        <v>2003</v>
      </c>
      <c r="H686" s="18">
        <v>58</v>
      </c>
      <c r="I686" s="13">
        <v>5490.4830000000002</v>
      </c>
      <c r="J686" s="14">
        <v>94.663499999999999</v>
      </c>
    </row>
    <row r="687" spans="4:10" x14ac:dyDescent="0.2">
      <c r="D687" s="46" t="s">
        <v>102</v>
      </c>
      <c r="E687" s="8" t="s">
        <v>50</v>
      </c>
      <c r="F687" s="8" t="s">
        <v>51</v>
      </c>
      <c r="G687" s="8">
        <v>2004</v>
      </c>
      <c r="H687" s="19">
        <v>55</v>
      </c>
      <c r="I687" s="15">
        <v>5463</v>
      </c>
      <c r="J687" s="14">
        <v>99.327272727272728</v>
      </c>
    </row>
    <row r="688" spans="4:10" x14ac:dyDescent="0.2">
      <c r="D688" s="46" t="s">
        <v>102</v>
      </c>
      <c r="E688" s="7" t="s">
        <v>50</v>
      </c>
      <c r="F688" s="7" t="s">
        <v>51</v>
      </c>
      <c r="G688" s="7">
        <v>2005</v>
      </c>
      <c r="H688" s="18">
        <v>52</v>
      </c>
      <c r="I688" s="13">
        <v>5506</v>
      </c>
      <c r="J688" s="14">
        <v>105.88461538461539</v>
      </c>
    </row>
    <row r="689" spans="4:10" x14ac:dyDescent="0.2">
      <c r="D689" s="46" t="s">
        <v>102</v>
      </c>
      <c r="E689" s="8" t="s">
        <v>50</v>
      </c>
      <c r="F689" s="8" t="s">
        <v>51</v>
      </c>
      <c r="G689" s="8">
        <v>2006</v>
      </c>
      <c r="H689" s="19">
        <v>51</v>
      </c>
      <c r="I689" s="15">
        <v>5584</v>
      </c>
      <c r="J689" s="14">
        <v>109.49019607843137</v>
      </c>
    </row>
    <row r="690" spans="4:10" x14ac:dyDescent="0.2">
      <c r="D690" s="46" t="s">
        <v>102</v>
      </c>
      <c r="E690" s="7" t="s">
        <v>50</v>
      </c>
      <c r="F690" s="7" t="s">
        <v>51</v>
      </c>
      <c r="G690" s="7">
        <v>2007</v>
      </c>
      <c r="H690" s="18">
        <v>47</v>
      </c>
      <c r="I690" s="13">
        <v>5786</v>
      </c>
      <c r="J690" s="14">
        <v>123.1063829787234</v>
      </c>
    </row>
    <row r="691" spans="4:10" x14ac:dyDescent="0.2">
      <c r="D691" s="46" t="s">
        <v>102</v>
      </c>
      <c r="E691" s="8" t="s">
        <v>50</v>
      </c>
      <c r="F691" s="8" t="s">
        <v>51</v>
      </c>
      <c r="G691" s="8">
        <v>2008</v>
      </c>
      <c r="H691" s="19">
        <v>44</v>
      </c>
      <c r="I691" s="15">
        <v>5683</v>
      </c>
      <c r="J691" s="14">
        <v>129.15909090909091</v>
      </c>
    </row>
    <row r="692" spans="4:10" x14ac:dyDescent="0.2">
      <c r="D692" s="46" t="s">
        <v>102</v>
      </c>
      <c r="E692" s="7" t="s">
        <v>50</v>
      </c>
      <c r="F692" s="7" t="s">
        <v>51</v>
      </c>
      <c r="G692" s="7">
        <v>2009</v>
      </c>
      <c r="H692" s="18">
        <v>43</v>
      </c>
      <c r="I692" s="13">
        <v>5619</v>
      </c>
      <c r="J692" s="14">
        <v>130.67441860465115</v>
      </c>
    </row>
    <row r="693" spans="4:10" x14ac:dyDescent="0.2">
      <c r="D693" s="46" t="s">
        <v>102</v>
      </c>
      <c r="E693" s="8" t="s">
        <v>50</v>
      </c>
      <c r="F693" s="8" t="s">
        <v>51</v>
      </c>
      <c r="G693" s="8">
        <v>2010</v>
      </c>
      <c r="H693" s="19">
        <v>41</v>
      </c>
      <c r="I693" s="15">
        <v>5841.7259999999997</v>
      </c>
      <c r="J693" s="14">
        <v>142.48112195121951</v>
      </c>
    </row>
    <row r="694" spans="4:10" x14ac:dyDescent="0.2">
      <c r="D694" s="46" t="s">
        <v>102</v>
      </c>
      <c r="E694" s="7" t="s">
        <v>50</v>
      </c>
      <c r="F694" s="7" t="s">
        <v>51</v>
      </c>
      <c r="G694" s="7">
        <v>2011</v>
      </c>
      <c r="H694" s="18">
        <v>40</v>
      </c>
      <c r="I694" s="13">
        <v>5779.2359999999999</v>
      </c>
      <c r="J694" s="14">
        <v>144.48089999999999</v>
      </c>
    </row>
    <row r="695" spans="4:10" x14ac:dyDescent="0.2">
      <c r="D695" s="46" t="s">
        <v>102</v>
      </c>
      <c r="E695" s="8" t="s">
        <v>50</v>
      </c>
      <c r="F695" s="8" t="s">
        <v>51</v>
      </c>
      <c r="G695" s="8">
        <v>2012</v>
      </c>
      <c r="H695" s="19">
        <v>40</v>
      </c>
      <c r="I695" s="15">
        <v>5789.99</v>
      </c>
      <c r="J695" s="14">
        <v>144.74975000000001</v>
      </c>
    </row>
    <row r="696" spans="4:10" x14ac:dyDescent="0.2">
      <c r="D696" s="46" t="s">
        <v>102</v>
      </c>
      <c r="E696" s="7" t="s">
        <v>50</v>
      </c>
      <c r="F696" s="7" t="s">
        <v>51</v>
      </c>
      <c r="G696" s="7">
        <v>2013</v>
      </c>
      <c r="H696" s="18">
        <v>38</v>
      </c>
      <c r="I696" s="13">
        <v>5621.5659999999998</v>
      </c>
      <c r="J696" s="14">
        <v>147.93594736842104</v>
      </c>
    </row>
    <row r="697" spans="4:10" x14ac:dyDescent="0.2">
      <c r="D697" s="46" t="s">
        <v>102</v>
      </c>
      <c r="E697" s="8" t="s">
        <v>50</v>
      </c>
      <c r="F697" s="8" t="s">
        <v>51</v>
      </c>
      <c r="G697" s="8">
        <v>2014</v>
      </c>
      <c r="H697" s="19">
        <v>36</v>
      </c>
      <c r="I697" s="15">
        <v>5603.9080000000004</v>
      </c>
      <c r="J697" s="14">
        <v>155.66411111111111</v>
      </c>
    </row>
    <row r="698" spans="4:10" x14ac:dyDescent="0.2">
      <c r="D698" s="46" t="s">
        <v>102</v>
      </c>
      <c r="E698" s="7" t="s">
        <v>50</v>
      </c>
      <c r="F698" s="7" t="s">
        <v>51</v>
      </c>
      <c r="G698" s="7">
        <v>2015</v>
      </c>
      <c r="H698" s="18">
        <v>32</v>
      </c>
      <c r="I698" s="13">
        <v>5613.375</v>
      </c>
      <c r="J698" s="14">
        <v>175.41796875</v>
      </c>
    </row>
    <row r="699" spans="4:10" x14ac:dyDescent="0.2">
      <c r="D699" s="46" t="s">
        <v>102</v>
      </c>
      <c r="E699" s="8" t="s">
        <v>50</v>
      </c>
      <c r="F699" s="8" t="s">
        <v>51</v>
      </c>
      <c r="G699" s="8">
        <v>2016</v>
      </c>
      <c r="H699" s="19">
        <v>34</v>
      </c>
      <c r="I699" s="15">
        <v>5597.64</v>
      </c>
      <c r="J699" s="14">
        <v>164.63647058823531</v>
      </c>
    </row>
    <row r="700" spans="4:10" x14ac:dyDescent="0.2">
      <c r="D700" s="46" t="s">
        <v>102</v>
      </c>
      <c r="E700" s="7" t="s">
        <v>50</v>
      </c>
      <c r="F700" s="7" t="s">
        <v>51</v>
      </c>
      <c r="G700" s="7">
        <v>2017</v>
      </c>
      <c r="H700" s="18">
        <v>33</v>
      </c>
      <c r="I700" s="13">
        <v>5269.6549999999997</v>
      </c>
      <c r="J700" s="14">
        <v>159.68651515151515</v>
      </c>
    </row>
    <row r="701" spans="4:10" x14ac:dyDescent="0.2">
      <c r="D701" s="46" t="s">
        <v>102</v>
      </c>
      <c r="E701" s="8" t="s">
        <v>50</v>
      </c>
      <c r="F701" s="8" t="s">
        <v>51</v>
      </c>
      <c r="G701" s="8">
        <v>2018</v>
      </c>
      <c r="H701" s="19">
        <v>32</v>
      </c>
      <c r="I701" s="15">
        <v>5401.7640000000001</v>
      </c>
      <c r="J701" s="14">
        <v>168.805125</v>
      </c>
    </row>
    <row r="702" spans="4:10" x14ac:dyDescent="0.2">
      <c r="D702" s="46" t="s">
        <v>102</v>
      </c>
      <c r="E702" s="7" t="s">
        <v>50</v>
      </c>
      <c r="F702" s="7" t="s">
        <v>51</v>
      </c>
      <c r="G702" s="7">
        <v>2019</v>
      </c>
      <c r="H702" s="18">
        <v>30</v>
      </c>
      <c r="I702" s="13">
        <v>5412.44</v>
      </c>
      <c r="J702" s="14">
        <v>180.41466666666665</v>
      </c>
    </row>
    <row r="703" spans="4:10" x14ac:dyDescent="0.2">
      <c r="D703" s="46" t="s">
        <v>102</v>
      </c>
      <c r="E703" s="8" t="s">
        <v>50</v>
      </c>
      <c r="F703" s="8" t="s">
        <v>51</v>
      </c>
      <c r="G703" s="8">
        <v>2020</v>
      </c>
      <c r="H703" s="19">
        <v>28</v>
      </c>
      <c r="I703" s="15">
        <v>5510.299</v>
      </c>
      <c r="J703" s="14">
        <v>196.79639285714285</v>
      </c>
    </row>
    <row r="704" spans="4:10" x14ac:dyDescent="0.2">
      <c r="D704" s="46" t="s">
        <v>102</v>
      </c>
      <c r="E704" s="7" t="s">
        <v>50</v>
      </c>
      <c r="F704" s="7" t="s">
        <v>51</v>
      </c>
      <c r="G704" s="7">
        <v>2021</v>
      </c>
      <c r="H704" s="18">
        <v>24</v>
      </c>
      <c r="I704" s="13">
        <v>5523.7780000000002</v>
      </c>
      <c r="J704" s="14">
        <v>230.15741666666668</v>
      </c>
    </row>
    <row r="705" spans="4:10" x14ac:dyDescent="0.2">
      <c r="D705" s="46" t="s">
        <v>102</v>
      </c>
      <c r="E705" s="52" t="s">
        <v>52</v>
      </c>
      <c r="F705" s="52" t="s">
        <v>53</v>
      </c>
      <c r="G705" s="8">
        <v>1995</v>
      </c>
      <c r="H705" s="19">
        <v>93</v>
      </c>
      <c r="I705" s="15">
        <v>8908</v>
      </c>
      <c r="J705" s="14">
        <v>95.784946236559136</v>
      </c>
    </row>
    <row r="706" spans="4:10" x14ac:dyDescent="0.2">
      <c r="D706" s="46" t="s">
        <v>102</v>
      </c>
      <c r="E706" s="7" t="s">
        <v>52</v>
      </c>
      <c r="F706" s="7" t="s">
        <v>53</v>
      </c>
      <c r="G706" s="7">
        <v>1996</v>
      </c>
      <c r="H706" s="18">
        <v>93</v>
      </c>
      <c r="I706" s="13">
        <v>8705</v>
      </c>
      <c r="J706" s="14">
        <v>93.602150537634415</v>
      </c>
    </row>
    <row r="707" spans="4:10" x14ac:dyDescent="0.2">
      <c r="D707" s="46" t="s">
        <v>102</v>
      </c>
      <c r="E707" s="8" t="s">
        <v>52</v>
      </c>
      <c r="F707" s="8" t="s">
        <v>53</v>
      </c>
      <c r="G707" s="8">
        <v>1997</v>
      </c>
      <c r="H707" s="19">
        <v>93</v>
      </c>
      <c r="I707" s="15">
        <v>8882.5280000000002</v>
      </c>
      <c r="J707" s="14">
        <v>95.511053763440856</v>
      </c>
    </row>
    <row r="708" spans="4:10" x14ac:dyDescent="0.2">
      <c r="D708" s="46" t="s">
        <v>102</v>
      </c>
      <c r="E708" s="7" t="s">
        <v>52</v>
      </c>
      <c r="F708" s="7" t="s">
        <v>53</v>
      </c>
      <c r="G708" s="7">
        <v>1998</v>
      </c>
      <c r="H708" s="18">
        <v>92</v>
      </c>
      <c r="I708" s="13">
        <v>8929.0059999999994</v>
      </c>
      <c r="J708" s="14">
        <v>97.054413043478249</v>
      </c>
    </row>
    <row r="709" spans="4:10" x14ac:dyDescent="0.2">
      <c r="D709" s="46" t="s">
        <v>102</v>
      </c>
      <c r="E709" s="8" t="s">
        <v>52</v>
      </c>
      <c r="F709" s="8" t="s">
        <v>53</v>
      </c>
      <c r="G709" s="8">
        <v>1999</v>
      </c>
      <c r="H709" s="19">
        <v>91</v>
      </c>
      <c r="I709" s="15">
        <v>8893.7980000000007</v>
      </c>
      <c r="J709" s="14">
        <v>97.734043956043962</v>
      </c>
    </row>
    <row r="710" spans="4:10" x14ac:dyDescent="0.2">
      <c r="D710" s="46" t="s">
        <v>102</v>
      </c>
      <c r="E710" s="7" t="s">
        <v>52</v>
      </c>
      <c r="F710" s="7" t="s">
        <v>53</v>
      </c>
      <c r="G710" s="7">
        <v>2000</v>
      </c>
      <c r="H710" s="18">
        <v>89</v>
      </c>
      <c r="I710" s="13">
        <v>8583.3860000000004</v>
      </c>
      <c r="J710" s="14">
        <v>96.442539325842702</v>
      </c>
    </row>
    <row r="711" spans="4:10" x14ac:dyDescent="0.2">
      <c r="D711" s="46" t="s">
        <v>102</v>
      </c>
      <c r="E711" s="8" t="s">
        <v>52</v>
      </c>
      <c r="F711" s="8" t="s">
        <v>53</v>
      </c>
      <c r="G711" s="8">
        <v>2001</v>
      </c>
      <c r="H711" s="19">
        <v>84</v>
      </c>
      <c r="I711" s="15">
        <v>8563.0609999999997</v>
      </c>
      <c r="J711" s="14">
        <v>101.94120238095238</v>
      </c>
    </row>
    <row r="712" spans="4:10" x14ac:dyDescent="0.2">
      <c r="D712" s="46" t="s">
        <v>102</v>
      </c>
      <c r="E712" s="7" t="s">
        <v>52</v>
      </c>
      <c r="F712" s="7" t="s">
        <v>53</v>
      </c>
      <c r="G712" s="7">
        <v>2002</v>
      </c>
      <c r="H712" s="18">
        <v>80</v>
      </c>
      <c r="I712" s="13">
        <v>8679.23</v>
      </c>
      <c r="J712" s="14">
        <v>108.490375</v>
      </c>
    </row>
    <row r="713" spans="4:10" x14ac:dyDescent="0.2">
      <c r="D713" s="46" t="s">
        <v>102</v>
      </c>
      <c r="E713" s="8" t="s">
        <v>52</v>
      </c>
      <c r="F713" s="8" t="s">
        <v>53</v>
      </c>
      <c r="G713" s="8">
        <v>2003</v>
      </c>
      <c r="H713" s="19">
        <v>75</v>
      </c>
      <c r="I713" s="15">
        <v>9030.1959999999999</v>
      </c>
      <c r="J713" s="14">
        <v>120.40261333333333</v>
      </c>
    </row>
    <row r="714" spans="4:10" x14ac:dyDescent="0.2">
      <c r="D714" s="46" t="s">
        <v>102</v>
      </c>
      <c r="E714" s="7" t="s">
        <v>52</v>
      </c>
      <c r="F714" s="7" t="s">
        <v>53</v>
      </c>
      <c r="G714" s="7">
        <v>2004</v>
      </c>
      <c r="H714" s="18">
        <v>72</v>
      </c>
      <c r="I714" s="13">
        <v>8818</v>
      </c>
      <c r="J714" s="14">
        <v>122.47222222222223</v>
      </c>
    </row>
    <row r="715" spans="4:10" x14ac:dyDescent="0.2">
      <c r="D715" s="46" t="s">
        <v>102</v>
      </c>
      <c r="E715" s="8" t="s">
        <v>52</v>
      </c>
      <c r="F715" s="8" t="s">
        <v>53</v>
      </c>
      <c r="G715" s="8">
        <v>2005</v>
      </c>
      <c r="H715" s="19">
        <v>70</v>
      </c>
      <c r="I715" s="15">
        <v>8732</v>
      </c>
      <c r="J715" s="14">
        <v>124.74285714285715</v>
      </c>
    </row>
    <row r="716" spans="4:10" x14ac:dyDescent="0.2">
      <c r="D716" s="46" t="s">
        <v>102</v>
      </c>
      <c r="E716" s="7" t="s">
        <v>52</v>
      </c>
      <c r="F716" s="7" t="s">
        <v>53</v>
      </c>
      <c r="G716" s="7">
        <v>2006</v>
      </c>
      <c r="H716" s="18">
        <v>68</v>
      </c>
      <c r="I716" s="13">
        <v>8886</v>
      </c>
      <c r="J716" s="14">
        <v>130.6764705882353</v>
      </c>
    </row>
    <row r="717" spans="4:10" x14ac:dyDescent="0.2">
      <c r="D717" s="46" t="s">
        <v>102</v>
      </c>
      <c r="E717" s="8" t="s">
        <v>52</v>
      </c>
      <c r="F717" s="8" t="s">
        <v>53</v>
      </c>
      <c r="G717" s="8">
        <v>2007</v>
      </c>
      <c r="H717" s="19">
        <v>63</v>
      </c>
      <c r="I717" s="15">
        <v>9603</v>
      </c>
      <c r="J717" s="14">
        <v>152.42857142857142</v>
      </c>
    </row>
    <row r="718" spans="4:10" x14ac:dyDescent="0.2">
      <c r="D718" s="46" t="s">
        <v>102</v>
      </c>
      <c r="E718" s="7" t="s">
        <v>52</v>
      </c>
      <c r="F718" s="7" t="s">
        <v>53</v>
      </c>
      <c r="G718" s="7">
        <v>2008</v>
      </c>
      <c r="H718" s="18">
        <v>63</v>
      </c>
      <c r="I718" s="13">
        <v>9721</v>
      </c>
      <c r="J718" s="14">
        <v>154.30158730158729</v>
      </c>
    </row>
    <row r="719" spans="4:10" x14ac:dyDescent="0.2">
      <c r="D719" s="46" t="s">
        <v>102</v>
      </c>
      <c r="E719" s="8" t="s">
        <v>52</v>
      </c>
      <c r="F719" s="8" t="s">
        <v>53</v>
      </c>
      <c r="G719" s="8">
        <v>2009</v>
      </c>
      <c r="H719" s="19">
        <v>61</v>
      </c>
      <c r="I719" s="15">
        <v>9810</v>
      </c>
      <c r="J719" s="14">
        <v>160.81967213114754</v>
      </c>
    </row>
    <row r="720" spans="4:10" x14ac:dyDescent="0.2">
      <c r="D720" s="46" t="s">
        <v>102</v>
      </c>
      <c r="E720" s="7" t="s">
        <v>52</v>
      </c>
      <c r="F720" s="7" t="s">
        <v>53</v>
      </c>
      <c r="G720" s="7">
        <v>2010</v>
      </c>
      <c r="H720" s="18">
        <v>60</v>
      </c>
      <c r="I720" s="13">
        <v>10304.589</v>
      </c>
      <c r="J720" s="14">
        <v>171.74314999999999</v>
      </c>
    </row>
    <row r="721" spans="4:10" x14ac:dyDescent="0.2">
      <c r="D721" s="46" t="s">
        <v>102</v>
      </c>
      <c r="E721" s="8" t="s">
        <v>52</v>
      </c>
      <c r="F721" s="8" t="s">
        <v>53</v>
      </c>
      <c r="G721" s="8">
        <v>2011</v>
      </c>
      <c r="H721" s="19">
        <v>60</v>
      </c>
      <c r="I721" s="15">
        <v>10139.902</v>
      </c>
      <c r="J721" s="14">
        <v>168.99836666666667</v>
      </c>
    </row>
    <row r="722" spans="4:10" x14ac:dyDescent="0.2">
      <c r="D722" s="46" t="s">
        <v>102</v>
      </c>
      <c r="E722" s="7" t="s">
        <v>52</v>
      </c>
      <c r="F722" s="7" t="s">
        <v>53</v>
      </c>
      <c r="G722" s="7">
        <v>2012</v>
      </c>
      <c r="H722" s="18">
        <v>58</v>
      </c>
      <c r="I722" s="13">
        <v>10781.986000000001</v>
      </c>
      <c r="J722" s="14">
        <v>185.89631034482761</v>
      </c>
    </row>
    <row r="723" spans="4:10" x14ac:dyDescent="0.2">
      <c r="D723" s="46" t="s">
        <v>102</v>
      </c>
      <c r="E723" s="8" t="s">
        <v>52</v>
      </c>
      <c r="F723" s="8" t="s">
        <v>53</v>
      </c>
      <c r="G723" s="8">
        <v>2013</v>
      </c>
      <c r="H723" s="19">
        <v>57</v>
      </c>
      <c r="I723" s="15">
        <v>11027.831</v>
      </c>
      <c r="J723" s="14">
        <v>193.47071929824563</v>
      </c>
    </row>
    <row r="724" spans="4:10" x14ac:dyDescent="0.2">
      <c r="D724" s="46" t="s">
        <v>102</v>
      </c>
      <c r="E724" s="7" t="s">
        <v>52</v>
      </c>
      <c r="F724" s="7" t="s">
        <v>53</v>
      </c>
      <c r="G724" s="7">
        <v>2014</v>
      </c>
      <c r="H724" s="18">
        <v>56</v>
      </c>
      <c r="I724" s="13">
        <v>10892.964</v>
      </c>
      <c r="J724" s="14">
        <v>194.51721428571429</v>
      </c>
    </row>
    <row r="725" spans="4:10" x14ac:dyDescent="0.2">
      <c r="D725" s="46" t="s">
        <v>102</v>
      </c>
      <c r="E725" s="8" t="s">
        <v>52</v>
      </c>
      <c r="F725" s="8" t="s">
        <v>53</v>
      </c>
      <c r="G725" s="8">
        <v>2015</v>
      </c>
      <c r="H725" s="19">
        <v>53</v>
      </c>
      <c r="I725" s="15">
        <v>11385.965</v>
      </c>
      <c r="J725" s="14">
        <v>214.8295283018868</v>
      </c>
    </row>
    <row r="726" spans="4:10" x14ac:dyDescent="0.2">
      <c r="D726" s="46" t="s">
        <v>102</v>
      </c>
      <c r="E726" s="7" t="s">
        <v>52</v>
      </c>
      <c r="F726" s="7" t="s">
        <v>53</v>
      </c>
      <c r="G726" s="7">
        <v>2016</v>
      </c>
      <c r="H726" s="18">
        <v>52</v>
      </c>
      <c r="I726" s="13">
        <v>11028.538</v>
      </c>
      <c r="J726" s="14">
        <v>212.08726923076924</v>
      </c>
    </row>
    <row r="727" spans="4:10" x14ac:dyDescent="0.2">
      <c r="D727" s="46" t="s">
        <v>102</v>
      </c>
      <c r="E727" s="8" t="s">
        <v>52</v>
      </c>
      <c r="F727" s="8" t="s">
        <v>53</v>
      </c>
      <c r="G727" s="8">
        <v>2017</v>
      </c>
      <c r="H727" s="19">
        <v>50</v>
      </c>
      <c r="I727" s="15">
        <v>10523.075999999999</v>
      </c>
      <c r="J727" s="14">
        <v>210.46151999999998</v>
      </c>
    </row>
    <row r="728" spans="4:10" x14ac:dyDescent="0.2">
      <c r="D728" s="46" t="s">
        <v>102</v>
      </c>
      <c r="E728" s="7" t="s">
        <v>52</v>
      </c>
      <c r="F728" s="7" t="s">
        <v>53</v>
      </c>
      <c r="G728" s="7">
        <v>2018</v>
      </c>
      <c r="H728" s="18">
        <v>48</v>
      </c>
      <c r="I728" s="13">
        <v>10562.953</v>
      </c>
      <c r="J728" s="14">
        <v>220.06152083333333</v>
      </c>
    </row>
    <row r="729" spans="4:10" x14ac:dyDescent="0.2">
      <c r="D729" s="46" t="s">
        <v>102</v>
      </c>
      <c r="E729" s="8" t="s">
        <v>52</v>
      </c>
      <c r="F729" s="8" t="s">
        <v>53</v>
      </c>
      <c r="G729" s="8">
        <v>2019</v>
      </c>
      <c r="H729" s="19">
        <v>47</v>
      </c>
      <c r="I729" s="15">
        <v>10618.043</v>
      </c>
      <c r="J729" s="14">
        <v>225.9158085106383</v>
      </c>
    </row>
    <row r="730" spans="4:10" x14ac:dyDescent="0.2">
      <c r="D730" s="46" t="s">
        <v>102</v>
      </c>
      <c r="E730" s="7" t="s">
        <v>52</v>
      </c>
      <c r="F730" s="7" t="s">
        <v>53</v>
      </c>
      <c r="G730" s="7">
        <v>2020</v>
      </c>
      <c r="H730" s="18">
        <v>45</v>
      </c>
      <c r="I730" s="13">
        <v>10950.343000000001</v>
      </c>
      <c r="J730" s="14">
        <v>243.34095555555558</v>
      </c>
    </row>
    <row r="731" spans="4:10" x14ac:dyDescent="0.2">
      <c r="D731" s="46" t="s">
        <v>102</v>
      </c>
      <c r="E731" s="8" t="s">
        <v>52</v>
      </c>
      <c r="F731" s="8" t="s">
        <v>53</v>
      </c>
      <c r="G731" s="8">
        <v>2021</v>
      </c>
      <c r="H731" s="19">
        <v>42</v>
      </c>
      <c r="I731" s="15">
        <v>10938.125</v>
      </c>
      <c r="J731" s="14">
        <v>260.43154761904759</v>
      </c>
    </row>
    <row r="732" spans="4:10" x14ac:dyDescent="0.2">
      <c r="D732" s="46" t="s">
        <v>102</v>
      </c>
      <c r="E732" s="51" t="s">
        <v>54</v>
      </c>
      <c r="F732" s="51" t="s">
        <v>55</v>
      </c>
      <c r="G732" s="7">
        <v>1995</v>
      </c>
      <c r="H732" s="18">
        <v>47</v>
      </c>
      <c r="I732" s="13">
        <v>3036</v>
      </c>
      <c r="J732" s="14">
        <v>64.59574468085107</v>
      </c>
    </row>
    <row r="733" spans="4:10" x14ac:dyDescent="0.2">
      <c r="D733" s="46" t="s">
        <v>102</v>
      </c>
      <c r="E733" s="8" t="s">
        <v>54</v>
      </c>
      <c r="F733" s="8" t="s">
        <v>55</v>
      </c>
      <c r="G733" s="8">
        <v>1996</v>
      </c>
      <c r="H733" s="19">
        <v>46</v>
      </c>
      <c r="I733" s="15">
        <v>2984</v>
      </c>
      <c r="J733" s="14">
        <v>64.869565217391298</v>
      </c>
    </row>
    <row r="734" spans="4:10" x14ac:dyDescent="0.2">
      <c r="D734" s="46" t="s">
        <v>102</v>
      </c>
      <c r="E734" s="7" t="s">
        <v>54</v>
      </c>
      <c r="F734" s="7" t="s">
        <v>55</v>
      </c>
      <c r="G734" s="7">
        <v>1997</v>
      </c>
      <c r="H734" s="18">
        <v>46</v>
      </c>
      <c r="I734" s="13">
        <v>2996.402</v>
      </c>
      <c r="J734" s="14">
        <v>65.139173913043479</v>
      </c>
    </row>
    <row r="735" spans="4:10" x14ac:dyDescent="0.2">
      <c r="D735" s="46" t="s">
        <v>102</v>
      </c>
      <c r="E735" s="8" t="s">
        <v>54</v>
      </c>
      <c r="F735" s="8" t="s">
        <v>55</v>
      </c>
      <c r="G735" s="8">
        <v>1998</v>
      </c>
      <c r="H735" s="19">
        <v>44</v>
      </c>
      <c r="I735" s="15">
        <v>2983.03</v>
      </c>
      <c r="J735" s="14">
        <v>67.796136363636364</v>
      </c>
    </row>
    <row r="736" spans="4:10" x14ac:dyDescent="0.2">
      <c r="D736" s="46" t="s">
        <v>102</v>
      </c>
      <c r="E736" s="7" t="s">
        <v>54</v>
      </c>
      <c r="F736" s="7" t="s">
        <v>55</v>
      </c>
      <c r="G736" s="7">
        <v>1999</v>
      </c>
      <c r="H736" s="18">
        <v>45</v>
      </c>
      <c r="I736" s="13">
        <v>2990.732</v>
      </c>
      <c r="J736" s="14">
        <v>66.46071111111111</v>
      </c>
    </row>
    <row r="737" spans="4:10" x14ac:dyDescent="0.2">
      <c r="D737" s="46" t="s">
        <v>102</v>
      </c>
      <c r="E737" s="8" t="s">
        <v>54</v>
      </c>
      <c r="F737" s="8" t="s">
        <v>55</v>
      </c>
      <c r="G737" s="8">
        <v>2000</v>
      </c>
      <c r="H737" s="19">
        <v>44</v>
      </c>
      <c r="I737" s="15">
        <v>2982.84</v>
      </c>
      <c r="J737" s="14">
        <v>67.791818181818186</v>
      </c>
    </row>
    <row r="738" spans="4:10" x14ac:dyDescent="0.2">
      <c r="D738" s="46" t="s">
        <v>102</v>
      </c>
      <c r="E738" s="7" t="s">
        <v>54</v>
      </c>
      <c r="F738" s="7" t="s">
        <v>55</v>
      </c>
      <c r="G738" s="7">
        <v>2001</v>
      </c>
      <c r="H738" s="18">
        <v>41</v>
      </c>
      <c r="I738" s="13">
        <v>2920.26</v>
      </c>
      <c r="J738" s="14">
        <v>71.225853658536593</v>
      </c>
    </row>
    <row r="739" spans="4:10" x14ac:dyDescent="0.2">
      <c r="D739" s="46" t="s">
        <v>102</v>
      </c>
      <c r="E739" s="8" t="s">
        <v>54</v>
      </c>
      <c r="F739" s="8" t="s">
        <v>55</v>
      </c>
      <c r="G739" s="8">
        <v>2002</v>
      </c>
      <c r="H739" s="19">
        <v>39</v>
      </c>
      <c r="I739" s="15">
        <v>2864.0540000000001</v>
      </c>
      <c r="J739" s="14">
        <v>73.437282051282054</v>
      </c>
    </row>
    <row r="740" spans="4:10" x14ac:dyDescent="0.2">
      <c r="D740" s="46" t="s">
        <v>102</v>
      </c>
      <c r="E740" s="7" t="s">
        <v>54</v>
      </c>
      <c r="F740" s="7" t="s">
        <v>55</v>
      </c>
      <c r="G740" s="7">
        <v>2003</v>
      </c>
      <c r="H740" s="18">
        <v>37</v>
      </c>
      <c r="I740" s="13">
        <v>2687.7359999999999</v>
      </c>
      <c r="J740" s="14">
        <v>72.641513513513516</v>
      </c>
    </row>
    <row r="741" spans="4:10" x14ac:dyDescent="0.2">
      <c r="D741" s="46" t="s">
        <v>102</v>
      </c>
      <c r="E741" s="8" t="s">
        <v>54</v>
      </c>
      <c r="F741" s="8" t="s">
        <v>55</v>
      </c>
      <c r="G741" s="8">
        <v>2004</v>
      </c>
      <c r="H741" s="19">
        <v>35</v>
      </c>
      <c r="I741" s="15">
        <v>2608</v>
      </c>
      <c r="J741" s="14">
        <v>74.51428571428572</v>
      </c>
    </row>
    <row r="742" spans="4:10" x14ac:dyDescent="0.2">
      <c r="D742" s="46" t="s">
        <v>102</v>
      </c>
      <c r="E742" s="7" t="s">
        <v>54</v>
      </c>
      <c r="F742" s="7" t="s">
        <v>55</v>
      </c>
      <c r="G742" s="7">
        <v>2005</v>
      </c>
      <c r="H742" s="18">
        <v>32</v>
      </c>
      <c r="I742" s="13">
        <v>2528</v>
      </c>
      <c r="J742" s="14">
        <v>79</v>
      </c>
    </row>
    <row r="743" spans="4:10" x14ac:dyDescent="0.2">
      <c r="D743" s="46" t="s">
        <v>102</v>
      </c>
      <c r="E743" s="8" t="s">
        <v>54</v>
      </c>
      <c r="F743" s="8" t="s">
        <v>55</v>
      </c>
      <c r="G743" s="8">
        <v>2006</v>
      </c>
      <c r="H743" s="19">
        <v>26</v>
      </c>
      <c r="I743" s="15">
        <v>2404</v>
      </c>
      <c r="J743" s="14">
        <v>92.461538461538467</v>
      </c>
    </row>
    <row r="744" spans="4:10" x14ac:dyDescent="0.2">
      <c r="D744" s="46" t="s">
        <v>102</v>
      </c>
      <c r="E744" s="7" t="s">
        <v>54</v>
      </c>
      <c r="F744" s="7" t="s">
        <v>55</v>
      </c>
      <c r="G744" s="7">
        <v>2007</v>
      </c>
      <c r="H744" s="18">
        <v>22</v>
      </c>
      <c r="I744" s="13">
        <v>2158</v>
      </c>
      <c r="J744" s="14">
        <v>98.090909090909093</v>
      </c>
    </row>
    <row r="745" spans="4:10" x14ac:dyDescent="0.2">
      <c r="D745" s="46" t="s">
        <v>102</v>
      </c>
      <c r="E745" s="8" t="s">
        <v>54</v>
      </c>
      <c r="F745" s="8" t="s">
        <v>55</v>
      </c>
      <c r="G745" s="8">
        <v>2008</v>
      </c>
      <c r="H745" s="19">
        <v>19</v>
      </c>
      <c r="I745" s="15">
        <v>1944</v>
      </c>
      <c r="J745" s="14">
        <v>102.31578947368421</v>
      </c>
    </row>
    <row r="746" spans="4:10" x14ac:dyDescent="0.2">
      <c r="D746" s="46" t="s">
        <v>102</v>
      </c>
      <c r="E746" s="7" t="s">
        <v>54</v>
      </c>
      <c r="F746" s="7" t="s">
        <v>55</v>
      </c>
      <c r="G746" s="7">
        <v>2009</v>
      </c>
      <c r="H746" s="18">
        <v>16</v>
      </c>
      <c r="I746" s="13">
        <v>1974</v>
      </c>
      <c r="J746" s="14">
        <v>123.375</v>
      </c>
    </row>
    <row r="747" spans="4:10" x14ac:dyDescent="0.2">
      <c r="D747" s="46" t="s">
        <v>102</v>
      </c>
      <c r="E747" s="8" t="s">
        <v>54</v>
      </c>
      <c r="F747" s="8" t="s">
        <v>55</v>
      </c>
      <c r="G747" s="8">
        <v>2010</v>
      </c>
      <c r="H747" s="19">
        <v>14</v>
      </c>
      <c r="I747" s="15">
        <v>2133.5819999999999</v>
      </c>
      <c r="J747" s="14">
        <v>152.39871428571428</v>
      </c>
    </row>
    <row r="748" spans="4:10" x14ac:dyDescent="0.2">
      <c r="D748" s="46" t="s">
        <v>102</v>
      </c>
      <c r="E748" s="7" t="s">
        <v>54</v>
      </c>
      <c r="F748" s="7" t="s">
        <v>55</v>
      </c>
      <c r="G748" s="7">
        <v>2011</v>
      </c>
      <c r="H748" s="18">
        <v>15</v>
      </c>
      <c r="I748" s="13">
        <v>2146.2579999999998</v>
      </c>
      <c r="J748" s="14">
        <v>143.08386666666667</v>
      </c>
    </row>
    <row r="749" spans="4:10" x14ac:dyDescent="0.2">
      <c r="D749" s="46" t="s">
        <v>102</v>
      </c>
      <c r="E749" s="8" t="s">
        <v>54</v>
      </c>
      <c r="F749" s="8" t="s">
        <v>55</v>
      </c>
      <c r="G749" s="8">
        <v>2012</v>
      </c>
      <c r="H749" s="19">
        <v>14</v>
      </c>
      <c r="I749" s="15">
        <v>2326.931</v>
      </c>
      <c r="J749" s="14">
        <v>166.20935714285716</v>
      </c>
    </row>
    <row r="750" spans="4:10" x14ac:dyDescent="0.2">
      <c r="D750" s="46" t="s">
        <v>102</v>
      </c>
      <c r="E750" s="7" t="s">
        <v>54</v>
      </c>
      <c r="F750" s="7" t="s">
        <v>55</v>
      </c>
      <c r="G750" s="7">
        <v>2013</v>
      </c>
      <c r="H750" s="18">
        <v>12</v>
      </c>
      <c r="I750" s="13">
        <v>2223.4740000000002</v>
      </c>
      <c r="J750" s="14">
        <v>185.2895</v>
      </c>
    </row>
    <row r="751" spans="4:10" x14ac:dyDescent="0.2">
      <c r="D751" s="46" t="s">
        <v>102</v>
      </c>
      <c r="E751" s="8" t="s">
        <v>54</v>
      </c>
      <c r="F751" s="8" t="s">
        <v>55</v>
      </c>
      <c r="G751" s="8">
        <v>2014</v>
      </c>
      <c r="H751" s="19">
        <v>11</v>
      </c>
      <c r="I751" s="15">
        <v>2265.9470000000001</v>
      </c>
      <c r="J751" s="14">
        <v>205.99518181818183</v>
      </c>
    </row>
    <row r="752" spans="4:10" x14ac:dyDescent="0.2">
      <c r="D752" s="46" t="s">
        <v>102</v>
      </c>
      <c r="E752" s="7" t="s">
        <v>54</v>
      </c>
      <c r="F752" s="7" t="s">
        <v>55</v>
      </c>
      <c r="G752" s="7">
        <v>2015</v>
      </c>
      <c r="H752" s="18">
        <v>11</v>
      </c>
      <c r="I752" s="13">
        <v>2131.009</v>
      </c>
      <c r="J752" s="14">
        <v>193.72809090909092</v>
      </c>
    </row>
    <row r="753" spans="4:10" x14ac:dyDescent="0.2">
      <c r="D753" s="46" t="s">
        <v>102</v>
      </c>
      <c r="E753" s="8" t="s">
        <v>54</v>
      </c>
      <c r="F753" s="8" t="s">
        <v>55</v>
      </c>
      <c r="G753" s="8">
        <v>2016</v>
      </c>
      <c r="H753" s="19">
        <v>9</v>
      </c>
      <c r="I753" s="15">
        <v>1955.259</v>
      </c>
      <c r="J753" s="14">
        <v>217.251</v>
      </c>
    </row>
    <row r="754" spans="4:10" x14ac:dyDescent="0.2">
      <c r="D754" s="46" t="s">
        <v>102</v>
      </c>
      <c r="E754" s="7" t="s">
        <v>54</v>
      </c>
      <c r="F754" s="7" t="s">
        <v>55</v>
      </c>
      <c r="G754" s="7">
        <v>2017</v>
      </c>
      <c r="H754" s="18">
        <v>8</v>
      </c>
      <c r="I754" s="13">
        <v>1925.424</v>
      </c>
      <c r="J754" s="14">
        <v>240.678</v>
      </c>
    </row>
    <row r="755" spans="4:10" x14ac:dyDescent="0.2">
      <c r="D755" s="46" t="s">
        <v>102</v>
      </c>
      <c r="E755" s="8" t="s">
        <v>54</v>
      </c>
      <c r="F755" s="8" t="s">
        <v>55</v>
      </c>
      <c r="G755" s="8">
        <v>2018</v>
      </c>
      <c r="H755" s="19">
        <v>8</v>
      </c>
      <c r="I755" s="15">
        <v>1916.7070000000001</v>
      </c>
      <c r="J755" s="14">
        <v>239.58837500000001</v>
      </c>
    </row>
    <row r="756" spans="4:10" x14ac:dyDescent="0.2">
      <c r="D756" s="46" t="s">
        <v>102</v>
      </c>
      <c r="E756" s="7" t="s">
        <v>54</v>
      </c>
      <c r="F756" s="7" t="s">
        <v>55</v>
      </c>
      <c r="G756" s="7">
        <v>2019</v>
      </c>
      <c r="H756" s="18">
        <v>8</v>
      </c>
      <c r="I756" s="13">
        <v>1883.184</v>
      </c>
      <c r="J756" s="14">
        <v>235.398</v>
      </c>
    </row>
    <row r="757" spans="4:10" x14ac:dyDescent="0.2">
      <c r="D757" s="46" t="s">
        <v>102</v>
      </c>
      <c r="E757" s="8" t="s">
        <v>54</v>
      </c>
      <c r="F757" s="8" t="s">
        <v>55</v>
      </c>
      <c r="G757" s="8">
        <v>2020</v>
      </c>
      <c r="H757" s="19">
        <v>7</v>
      </c>
      <c r="I757" s="15">
        <v>1675.8430000000001</v>
      </c>
      <c r="J757" s="14">
        <v>239.40614285714287</v>
      </c>
    </row>
    <row r="758" spans="4:10" x14ac:dyDescent="0.2">
      <c r="D758" s="46" t="s">
        <v>102</v>
      </c>
      <c r="E758" s="7" t="s">
        <v>54</v>
      </c>
      <c r="F758" s="7" t="s">
        <v>55</v>
      </c>
      <c r="G758" s="7">
        <v>2021</v>
      </c>
      <c r="H758" s="18">
        <v>6</v>
      </c>
      <c r="I758" s="13">
        <v>1822.68</v>
      </c>
      <c r="J758" s="14">
        <v>303.78000000000003</v>
      </c>
    </row>
    <row r="759" spans="4:10" x14ac:dyDescent="0.2">
      <c r="D759" s="46" t="s">
        <v>102</v>
      </c>
      <c r="E759" s="52" t="s">
        <v>56</v>
      </c>
      <c r="F759" s="52" t="s">
        <v>57</v>
      </c>
      <c r="G759" s="8">
        <v>1995</v>
      </c>
      <c r="H759" s="19">
        <v>57</v>
      </c>
      <c r="I759" s="15">
        <v>3392</v>
      </c>
      <c r="J759" s="14">
        <v>59.508771929824562</v>
      </c>
    </row>
    <row r="760" spans="4:10" x14ac:dyDescent="0.2">
      <c r="D760" s="46" t="s">
        <v>102</v>
      </c>
      <c r="E760" s="7" t="s">
        <v>56</v>
      </c>
      <c r="F760" s="7" t="s">
        <v>57</v>
      </c>
      <c r="G760" s="7">
        <v>1996</v>
      </c>
      <c r="H760" s="18">
        <v>56</v>
      </c>
      <c r="I760" s="13">
        <v>3417</v>
      </c>
      <c r="J760" s="14">
        <v>61.017857142857146</v>
      </c>
    </row>
    <row r="761" spans="4:10" x14ac:dyDescent="0.2">
      <c r="D761" s="46" t="s">
        <v>102</v>
      </c>
      <c r="E761" s="8" t="s">
        <v>56</v>
      </c>
      <c r="F761" s="8" t="s">
        <v>57</v>
      </c>
      <c r="G761" s="8">
        <v>1997</v>
      </c>
      <c r="H761" s="19">
        <v>56</v>
      </c>
      <c r="I761" s="15">
        <v>3493.4769999999999</v>
      </c>
      <c r="J761" s="14">
        <v>62.383517857142856</v>
      </c>
    </row>
    <row r="762" spans="4:10" x14ac:dyDescent="0.2">
      <c r="D762" s="46" t="s">
        <v>102</v>
      </c>
      <c r="E762" s="7" t="s">
        <v>56</v>
      </c>
      <c r="F762" s="7" t="s">
        <v>57</v>
      </c>
      <c r="G762" s="7">
        <v>1998</v>
      </c>
      <c r="H762" s="18">
        <v>55</v>
      </c>
      <c r="I762" s="13">
        <v>3467.41</v>
      </c>
      <c r="J762" s="14">
        <v>63.043818181818182</v>
      </c>
    </row>
    <row r="763" spans="4:10" x14ac:dyDescent="0.2">
      <c r="D763" s="46" t="s">
        <v>102</v>
      </c>
      <c r="E763" s="8" t="s">
        <v>56</v>
      </c>
      <c r="F763" s="8" t="s">
        <v>57</v>
      </c>
      <c r="G763" s="8">
        <v>1999</v>
      </c>
      <c r="H763" s="19">
        <v>53</v>
      </c>
      <c r="I763" s="15">
        <v>3459.3009999999999</v>
      </c>
      <c r="J763" s="14">
        <v>65.269830188679251</v>
      </c>
    </row>
    <row r="764" spans="4:10" x14ac:dyDescent="0.2">
      <c r="D764" s="46" t="s">
        <v>102</v>
      </c>
      <c r="E764" s="7" t="s">
        <v>56</v>
      </c>
      <c r="F764" s="7" t="s">
        <v>57</v>
      </c>
      <c r="G764" s="7">
        <v>2000</v>
      </c>
      <c r="H764" s="18">
        <v>51</v>
      </c>
      <c r="I764" s="13">
        <v>3175.0320000000002</v>
      </c>
      <c r="J764" s="14">
        <v>62.255529411764712</v>
      </c>
    </row>
    <row r="765" spans="4:10" x14ac:dyDescent="0.2">
      <c r="D765" s="46" t="s">
        <v>102</v>
      </c>
      <c r="E765" s="8" t="s">
        <v>56</v>
      </c>
      <c r="F765" s="8" t="s">
        <v>57</v>
      </c>
      <c r="G765" s="8">
        <v>2001</v>
      </c>
      <c r="H765" s="19">
        <v>45</v>
      </c>
      <c r="I765" s="15">
        <v>3097.5859999999998</v>
      </c>
      <c r="J765" s="14">
        <v>68.835244444444442</v>
      </c>
    </row>
    <row r="766" spans="4:10" x14ac:dyDescent="0.2">
      <c r="D766" s="46" t="s">
        <v>102</v>
      </c>
      <c r="E766" s="7" t="s">
        <v>56</v>
      </c>
      <c r="F766" s="7" t="s">
        <v>57</v>
      </c>
      <c r="G766" s="7">
        <v>2002</v>
      </c>
      <c r="H766" s="18">
        <v>44</v>
      </c>
      <c r="I766" s="13">
        <v>3186.95</v>
      </c>
      <c r="J766" s="14">
        <v>72.43068181818181</v>
      </c>
    </row>
    <row r="767" spans="4:10" x14ac:dyDescent="0.2">
      <c r="D767" s="46" t="s">
        <v>102</v>
      </c>
      <c r="E767" s="8" t="s">
        <v>56</v>
      </c>
      <c r="F767" s="8" t="s">
        <v>57</v>
      </c>
      <c r="G767" s="8">
        <v>2003</v>
      </c>
      <c r="H767" s="19">
        <v>40</v>
      </c>
      <c r="I767" s="15">
        <v>3385.2040000000002</v>
      </c>
      <c r="J767" s="14">
        <v>84.630099999999999</v>
      </c>
    </row>
    <row r="768" spans="4:10" x14ac:dyDescent="0.2">
      <c r="D768" s="46" t="s">
        <v>102</v>
      </c>
      <c r="E768" s="7" t="s">
        <v>56</v>
      </c>
      <c r="F768" s="7" t="s">
        <v>57</v>
      </c>
      <c r="G768" s="7">
        <v>2004</v>
      </c>
      <c r="H768" s="18">
        <v>39</v>
      </c>
      <c r="I768" s="13">
        <v>3387</v>
      </c>
      <c r="J768" s="14">
        <v>86.84615384615384</v>
      </c>
    </row>
    <row r="769" spans="4:10" x14ac:dyDescent="0.2">
      <c r="D769" s="46" t="s">
        <v>102</v>
      </c>
      <c r="E769" s="8" t="s">
        <v>56</v>
      </c>
      <c r="F769" s="8" t="s">
        <v>57</v>
      </c>
      <c r="G769" s="8">
        <v>2005</v>
      </c>
      <c r="H769" s="19">
        <v>38</v>
      </c>
      <c r="I769" s="15">
        <v>3230</v>
      </c>
      <c r="J769" s="14">
        <v>85</v>
      </c>
    </row>
    <row r="770" spans="4:10" x14ac:dyDescent="0.2">
      <c r="D770" s="46" t="s">
        <v>102</v>
      </c>
      <c r="E770" s="7" t="s">
        <v>56</v>
      </c>
      <c r="F770" s="7" t="s">
        <v>57</v>
      </c>
      <c r="G770" s="7">
        <v>2006</v>
      </c>
      <c r="H770" s="18">
        <v>34</v>
      </c>
      <c r="I770" s="13">
        <v>3302</v>
      </c>
      <c r="J770" s="14">
        <v>97.117647058823536</v>
      </c>
    </row>
    <row r="771" spans="4:10" x14ac:dyDescent="0.2">
      <c r="D771" s="46" t="s">
        <v>102</v>
      </c>
      <c r="E771" s="8" t="s">
        <v>56</v>
      </c>
      <c r="F771" s="8" t="s">
        <v>57</v>
      </c>
      <c r="G771" s="8">
        <v>2007</v>
      </c>
      <c r="H771" s="19">
        <v>33</v>
      </c>
      <c r="I771" s="15">
        <v>3485</v>
      </c>
      <c r="J771" s="14">
        <v>105.60606060606061</v>
      </c>
    </row>
    <row r="772" spans="4:10" x14ac:dyDescent="0.2">
      <c r="D772" s="46" t="s">
        <v>102</v>
      </c>
      <c r="E772" s="7" t="s">
        <v>56</v>
      </c>
      <c r="F772" s="7" t="s">
        <v>57</v>
      </c>
      <c r="G772" s="7">
        <v>2008</v>
      </c>
      <c r="H772" s="18">
        <v>33</v>
      </c>
      <c r="I772" s="13">
        <v>3530</v>
      </c>
      <c r="J772" s="14">
        <v>106.96969696969697</v>
      </c>
    </row>
    <row r="773" spans="4:10" x14ac:dyDescent="0.2">
      <c r="D773" s="46" t="s">
        <v>102</v>
      </c>
      <c r="E773" s="8" t="s">
        <v>56</v>
      </c>
      <c r="F773" s="8" t="s">
        <v>57</v>
      </c>
      <c r="G773" s="8">
        <v>2009</v>
      </c>
      <c r="H773" s="19">
        <v>31</v>
      </c>
      <c r="I773" s="15">
        <v>3668</v>
      </c>
      <c r="J773" s="14">
        <v>118.3225806451613</v>
      </c>
    </row>
    <row r="774" spans="4:10" x14ac:dyDescent="0.2">
      <c r="D774" s="46" t="s">
        <v>102</v>
      </c>
      <c r="E774" s="7" t="s">
        <v>56</v>
      </c>
      <c r="F774" s="7" t="s">
        <v>57</v>
      </c>
      <c r="G774" s="7">
        <v>2010</v>
      </c>
      <c r="H774" s="18">
        <v>31</v>
      </c>
      <c r="I774" s="13">
        <v>3613.616</v>
      </c>
      <c r="J774" s="14">
        <v>116.56825806451613</v>
      </c>
    </row>
    <row r="775" spans="4:10" x14ac:dyDescent="0.2">
      <c r="D775" s="46" t="s">
        <v>102</v>
      </c>
      <c r="E775" s="8" t="s">
        <v>56</v>
      </c>
      <c r="F775" s="8" t="s">
        <v>57</v>
      </c>
      <c r="G775" s="8">
        <v>2011</v>
      </c>
      <c r="H775" s="19">
        <v>30</v>
      </c>
      <c r="I775" s="15">
        <v>3675.3339999999998</v>
      </c>
      <c r="J775" s="14">
        <v>122.51113333333333</v>
      </c>
    </row>
    <row r="776" spans="4:10" x14ac:dyDescent="0.2">
      <c r="D776" s="46" t="s">
        <v>102</v>
      </c>
      <c r="E776" s="7" t="s">
        <v>56</v>
      </c>
      <c r="F776" s="7" t="s">
        <v>57</v>
      </c>
      <c r="G776" s="7">
        <v>2012</v>
      </c>
      <c r="H776" s="18">
        <v>29</v>
      </c>
      <c r="I776" s="13">
        <v>3916.66</v>
      </c>
      <c r="J776" s="14">
        <v>135.05724137931034</v>
      </c>
    </row>
    <row r="777" spans="4:10" x14ac:dyDescent="0.2">
      <c r="D777" s="46" t="s">
        <v>102</v>
      </c>
      <c r="E777" s="8" t="s">
        <v>56</v>
      </c>
      <c r="F777" s="8" t="s">
        <v>57</v>
      </c>
      <c r="G777" s="8">
        <v>2013</v>
      </c>
      <c r="H777" s="19">
        <v>30</v>
      </c>
      <c r="I777" s="15">
        <v>3844.6</v>
      </c>
      <c r="J777" s="14">
        <v>128.15333333333334</v>
      </c>
    </row>
    <row r="778" spans="4:10" x14ac:dyDescent="0.2">
      <c r="D778" s="46" t="s">
        <v>102</v>
      </c>
      <c r="E778" s="7" t="s">
        <v>56</v>
      </c>
      <c r="F778" s="7" t="s">
        <v>57</v>
      </c>
      <c r="G778" s="7">
        <v>2014</v>
      </c>
      <c r="H778" s="18">
        <v>28</v>
      </c>
      <c r="I778" s="13">
        <v>3780.2959999999998</v>
      </c>
      <c r="J778" s="14">
        <v>135.01057142857141</v>
      </c>
    </row>
    <row r="779" spans="4:10" x14ac:dyDescent="0.2">
      <c r="D779" s="46" t="s">
        <v>102</v>
      </c>
      <c r="E779" s="8" t="s">
        <v>56</v>
      </c>
      <c r="F779" s="8" t="s">
        <v>57</v>
      </c>
      <c r="G779" s="8">
        <v>2015</v>
      </c>
      <c r="H779" s="19">
        <v>26</v>
      </c>
      <c r="I779" s="15">
        <v>3746.7240000000002</v>
      </c>
      <c r="J779" s="14">
        <v>144.10476923076925</v>
      </c>
    </row>
    <row r="780" spans="4:10" x14ac:dyDescent="0.2">
      <c r="D780" s="46" t="s">
        <v>102</v>
      </c>
      <c r="E780" s="7" t="s">
        <v>56</v>
      </c>
      <c r="F780" s="7" t="s">
        <v>57</v>
      </c>
      <c r="G780" s="7">
        <v>2016</v>
      </c>
      <c r="H780" s="18">
        <v>25</v>
      </c>
      <c r="I780" s="13">
        <v>3453.7489999999998</v>
      </c>
      <c r="J780" s="14">
        <v>138.14995999999999</v>
      </c>
    </row>
    <row r="781" spans="4:10" x14ac:dyDescent="0.2">
      <c r="D781" s="46" t="s">
        <v>102</v>
      </c>
      <c r="E781" s="8" t="s">
        <v>56</v>
      </c>
      <c r="F781" s="8" t="s">
        <v>57</v>
      </c>
      <c r="G781" s="8">
        <v>2017</v>
      </c>
      <c r="H781" s="19">
        <v>23</v>
      </c>
      <c r="I781" s="15">
        <v>3133.3150000000001</v>
      </c>
      <c r="J781" s="14">
        <v>136.23108695652175</v>
      </c>
    </row>
    <row r="782" spans="4:10" x14ac:dyDescent="0.2">
      <c r="D782" s="46" t="s">
        <v>102</v>
      </c>
      <c r="E782" s="7" t="s">
        <v>56</v>
      </c>
      <c r="F782" s="7" t="s">
        <v>57</v>
      </c>
      <c r="G782" s="7">
        <v>2018</v>
      </c>
      <c r="H782" s="18">
        <v>21</v>
      </c>
      <c r="I782" s="13">
        <v>3279.6570000000002</v>
      </c>
      <c r="J782" s="14">
        <v>156.17414285714287</v>
      </c>
    </row>
    <row r="783" spans="4:10" x14ac:dyDescent="0.2">
      <c r="D783" s="46" t="s">
        <v>102</v>
      </c>
      <c r="E783" s="8" t="s">
        <v>56</v>
      </c>
      <c r="F783" s="8" t="s">
        <v>57</v>
      </c>
      <c r="G783" s="8">
        <v>2019</v>
      </c>
      <c r="H783" s="19">
        <v>20</v>
      </c>
      <c r="I783" s="15">
        <v>2884.6759999999999</v>
      </c>
      <c r="J783" s="14">
        <v>144.2338</v>
      </c>
    </row>
    <row r="784" spans="4:10" x14ac:dyDescent="0.2">
      <c r="D784" s="46" t="s">
        <v>102</v>
      </c>
      <c r="E784" s="7" t="s">
        <v>56</v>
      </c>
      <c r="F784" s="7" t="s">
        <v>57</v>
      </c>
      <c r="G784" s="7">
        <v>2020</v>
      </c>
      <c r="H784" s="18">
        <v>18</v>
      </c>
      <c r="I784" s="13">
        <v>2611.8240000000001</v>
      </c>
      <c r="J784" s="14">
        <v>145.10133333333334</v>
      </c>
    </row>
    <row r="785" spans="4:10" x14ac:dyDescent="0.2">
      <c r="D785" s="46" t="s">
        <v>102</v>
      </c>
      <c r="E785" s="8" t="s">
        <v>56</v>
      </c>
      <c r="F785" s="8" t="s">
        <v>57</v>
      </c>
      <c r="G785" s="8">
        <v>2021</v>
      </c>
      <c r="H785" s="19">
        <v>18</v>
      </c>
      <c r="I785" s="15">
        <v>2473.0149999999999</v>
      </c>
      <c r="J785" s="14">
        <v>137.38972222222222</v>
      </c>
    </row>
    <row r="786" spans="4:10" x14ac:dyDescent="0.2">
      <c r="D786" s="57" t="s">
        <v>101</v>
      </c>
      <c r="E786" s="46" t="s">
        <v>58</v>
      </c>
      <c r="F786" s="46" t="s">
        <v>59</v>
      </c>
      <c r="G786" s="7">
        <v>1995</v>
      </c>
      <c r="H786" s="18">
        <v>146</v>
      </c>
      <c r="I786" s="13">
        <v>11375</v>
      </c>
      <c r="J786" s="14">
        <v>77.910958904109592</v>
      </c>
    </row>
    <row r="787" spans="4:10" x14ac:dyDescent="0.2">
      <c r="D787" s="57" t="s">
        <v>101</v>
      </c>
      <c r="E787" s="8" t="s">
        <v>58</v>
      </c>
      <c r="F787" s="8" t="s">
        <v>59</v>
      </c>
      <c r="G787" s="8">
        <v>1996</v>
      </c>
      <c r="H787" s="19">
        <v>147</v>
      </c>
      <c r="I787" s="15">
        <v>11300</v>
      </c>
      <c r="J787" s="14">
        <v>76.870748299319729</v>
      </c>
    </row>
    <row r="788" spans="4:10" x14ac:dyDescent="0.2">
      <c r="D788" s="57" t="s">
        <v>101</v>
      </c>
      <c r="E788" s="7" t="s">
        <v>58</v>
      </c>
      <c r="F788" s="7" t="s">
        <v>59</v>
      </c>
      <c r="G788" s="7">
        <v>1997</v>
      </c>
      <c r="H788" s="18">
        <v>147</v>
      </c>
      <c r="I788" s="13">
        <v>11433.595000000001</v>
      </c>
      <c r="J788" s="14">
        <v>77.779557823129267</v>
      </c>
    </row>
    <row r="789" spans="4:10" x14ac:dyDescent="0.2">
      <c r="D789" s="57" t="s">
        <v>101</v>
      </c>
      <c r="E789" s="8" t="s">
        <v>58</v>
      </c>
      <c r="F789" s="8" t="s">
        <v>59</v>
      </c>
      <c r="G789" s="8">
        <v>1998</v>
      </c>
      <c r="H789" s="19">
        <v>144</v>
      </c>
      <c r="I789" s="15">
        <v>11353.659</v>
      </c>
      <c r="J789" s="14">
        <v>78.844854166666664</v>
      </c>
    </row>
    <row r="790" spans="4:10" x14ac:dyDescent="0.2">
      <c r="D790" s="57" t="s">
        <v>101</v>
      </c>
      <c r="E790" s="7" t="s">
        <v>58</v>
      </c>
      <c r="F790" s="7" t="s">
        <v>59</v>
      </c>
      <c r="G790" s="7">
        <v>1999</v>
      </c>
      <c r="H790" s="18">
        <v>138</v>
      </c>
      <c r="I790" s="13">
        <v>11084.574999999999</v>
      </c>
      <c r="J790" s="14">
        <v>80.323007246376804</v>
      </c>
    </row>
    <row r="791" spans="4:10" x14ac:dyDescent="0.2">
      <c r="D791" s="57" t="s">
        <v>101</v>
      </c>
      <c r="E791" s="8" t="s">
        <v>58</v>
      </c>
      <c r="F791" s="8" t="s">
        <v>59</v>
      </c>
      <c r="G791" s="8">
        <v>2000</v>
      </c>
      <c r="H791" s="19">
        <v>131</v>
      </c>
      <c r="I791" s="15">
        <v>10658.557999999999</v>
      </c>
      <c r="J791" s="14">
        <v>81.363038167938925</v>
      </c>
    </row>
    <row r="792" spans="4:10" x14ac:dyDescent="0.2">
      <c r="D792" s="57" t="s">
        <v>101</v>
      </c>
      <c r="E792" s="7" t="s">
        <v>58</v>
      </c>
      <c r="F792" s="7" t="s">
        <v>59</v>
      </c>
      <c r="G792" s="7">
        <v>2001</v>
      </c>
      <c r="H792" s="18">
        <v>123</v>
      </c>
      <c r="I792" s="13">
        <v>10468.142</v>
      </c>
      <c r="J792" s="14">
        <v>85.106845528455281</v>
      </c>
    </row>
    <row r="793" spans="4:10" x14ac:dyDescent="0.2">
      <c r="D793" s="57" t="s">
        <v>101</v>
      </c>
      <c r="E793" s="8" t="s">
        <v>58</v>
      </c>
      <c r="F793" s="8" t="s">
        <v>59</v>
      </c>
      <c r="G793" s="8">
        <v>2002</v>
      </c>
      <c r="H793" s="19">
        <v>115</v>
      </c>
      <c r="I793" s="15">
        <v>10360.717000000001</v>
      </c>
      <c r="J793" s="14">
        <v>90.093191304347826</v>
      </c>
    </row>
    <row r="794" spans="4:10" x14ac:dyDescent="0.2">
      <c r="D794" s="57" t="s">
        <v>101</v>
      </c>
      <c r="E794" s="7" t="s">
        <v>58</v>
      </c>
      <c r="F794" s="7" t="s">
        <v>59</v>
      </c>
      <c r="G794" s="7">
        <v>2003</v>
      </c>
      <c r="H794" s="18">
        <v>109</v>
      </c>
      <c r="I794" s="13">
        <v>10343.941999999999</v>
      </c>
      <c r="J794" s="14">
        <v>94.89855045871559</v>
      </c>
    </row>
    <row r="795" spans="4:10" x14ac:dyDescent="0.2">
      <c r="D795" s="57" t="s">
        <v>101</v>
      </c>
      <c r="E795" s="8" t="s">
        <v>58</v>
      </c>
      <c r="F795" s="8" t="s">
        <v>59</v>
      </c>
      <c r="G795" s="8">
        <v>2004</v>
      </c>
      <c r="H795" s="19">
        <v>108</v>
      </c>
      <c r="I795" s="15">
        <v>10411</v>
      </c>
      <c r="J795" s="14">
        <v>96.398148148148152</v>
      </c>
    </row>
    <row r="796" spans="4:10" x14ac:dyDescent="0.2">
      <c r="D796" s="57" t="s">
        <v>101</v>
      </c>
      <c r="E796" s="7" t="s">
        <v>58</v>
      </c>
      <c r="F796" s="7" t="s">
        <v>59</v>
      </c>
      <c r="G796" s="7">
        <v>2005</v>
      </c>
      <c r="H796" s="18">
        <v>103</v>
      </c>
      <c r="I796" s="13">
        <v>10359</v>
      </c>
      <c r="J796" s="14">
        <v>100.57281553398059</v>
      </c>
    </row>
    <row r="797" spans="4:10" x14ac:dyDescent="0.2">
      <c r="D797" s="57" t="s">
        <v>101</v>
      </c>
      <c r="E797" s="8" t="s">
        <v>58</v>
      </c>
      <c r="F797" s="8" t="s">
        <v>59</v>
      </c>
      <c r="G797" s="8">
        <v>2006</v>
      </c>
      <c r="H797" s="19">
        <v>98</v>
      </c>
      <c r="I797" s="15">
        <v>10328</v>
      </c>
      <c r="J797" s="14">
        <v>105.38775510204081</v>
      </c>
    </row>
    <row r="798" spans="4:10" x14ac:dyDescent="0.2">
      <c r="D798" s="57" t="s">
        <v>101</v>
      </c>
      <c r="E798" s="7" t="s">
        <v>58</v>
      </c>
      <c r="F798" s="7" t="s">
        <v>59</v>
      </c>
      <c r="G798" s="7">
        <v>2007</v>
      </c>
      <c r="H798" s="18">
        <v>92</v>
      </c>
      <c r="I798" s="13">
        <v>11004</v>
      </c>
      <c r="J798" s="14">
        <v>119.60869565217391</v>
      </c>
    </row>
    <row r="799" spans="4:10" x14ac:dyDescent="0.2">
      <c r="D799" s="57" t="s">
        <v>101</v>
      </c>
      <c r="E799" s="8" t="s">
        <v>58</v>
      </c>
      <c r="F799" s="8" t="s">
        <v>59</v>
      </c>
      <c r="G799" s="8">
        <v>2008</v>
      </c>
      <c r="H799" s="19">
        <v>90</v>
      </c>
      <c r="I799" s="15">
        <v>11142</v>
      </c>
      <c r="J799" s="14">
        <v>123.8</v>
      </c>
    </row>
    <row r="800" spans="4:10" x14ac:dyDescent="0.2">
      <c r="D800" s="57" t="s">
        <v>101</v>
      </c>
      <c r="E800" s="7" t="s">
        <v>58</v>
      </c>
      <c r="F800" s="7" t="s">
        <v>59</v>
      </c>
      <c r="G800" s="7">
        <v>2009</v>
      </c>
      <c r="H800" s="18">
        <v>82</v>
      </c>
      <c r="I800" s="13">
        <v>10844</v>
      </c>
      <c r="J800" s="14">
        <v>132.2439024390244</v>
      </c>
    </row>
    <row r="801" spans="4:10" x14ac:dyDescent="0.2">
      <c r="D801" s="57" t="s">
        <v>101</v>
      </c>
      <c r="E801" s="8" t="s">
        <v>58</v>
      </c>
      <c r="F801" s="8" t="s">
        <v>59</v>
      </c>
      <c r="G801" s="8">
        <v>2010</v>
      </c>
      <c r="H801" s="19">
        <v>76</v>
      </c>
      <c r="I801" s="15">
        <v>11000.744999999999</v>
      </c>
      <c r="J801" s="14">
        <v>144.74664473684209</v>
      </c>
    </row>
    <row r="802" spans="4:10" x14ac:dyDescent="0.2">
      <c r="D802" s="57" t="s">
        <v>101</v>
      </c>
      <c r="E802" s="7" t="s">
        <v>58</v>
      </c>
      <c r="F802" s="7" t="s">
        <v>59</v>
      </c>
      <c r="G802" s="7">
        <v>2011</v>
      </c>
      <c r="H802" s="18">
        <v>75</v>
      </c>
      <c r="I802" s="13">
        <v>10910.924999999999</v>
      </c>
      <c r="J802" s="14">
        <v>145.47899999999998</v>
      </c>
    </row>
    <row r="803" spans="4:10" x14ac:dyDescent="0.2">
      <c r="D803" s="57" t="s">
        <v>101</v>
      </c>
      <c r="E803" s="8" t="s">
        <v>58</v>
      </c>
      <c r="F803" s="8" t="s">
        <v>59</v>
      </c>
      <c r="G803" s="8">
        <v>2012</v>
      </c>
      <c r="H803" s="19">
        <v>74</v>
      </c>
      <c r="I803" s="15">
        <v>11505.438</v>
      </c>
      <c r="J803" s="14">
        <v>155.47889189189189</v>
      </c>
    </row>
    <row r="804" spans="4:10" x14ac:dyDescent="0.2">
      <c r="D804" s="57" t="s">
        <v>101</v>
      </c>
      <c r="E804" s="7" t="s">
        <v>58</v>
      </c>
      <c r="F804" s="7" t="s">
        <v>59</v>
      </c>
      <c r="G804" s="7">
        <v>2013</v>
      </c>
      <c r="H804" s="18">
        <v>70</v>
      </c>
      <c r="I804" s="13">
        <v>11307.945</v>
      </c>
      <c r="J804" s="14">
        <v>161.54207142857143</v>
      </c>
    </row>
    <row r="805" spans="4:10" x14ac:dyDescent="0.2">
      <c r="D805" s="57" t="s">
        <v>101</v>
      </c>
      <c r="E805" s="8" t="s">
        <v>58</v>
      </c>
      <c r="F805" s="8" t="s">
        <v>59</v>
      </c>
      <c r="G805" s="8">
        <v>2014</v>
      </c>
      <c r="H805" s="19">
        <v>65</v>
      </c>
      <c r="I805" s="15">
        <v>10952.475</v>
      </c>
      <c r="J805" s="14">
        <v>168.4996153846154</v>
      </c>
    </row>
    <row r="806" spans="4:10" x14ac:dyDescent="0.2">
      <c r="D806" s="57" t="s">
        <v>101</v>
      </c>
      <c r="E806" s="7" t="s">
        <v>58</v>
      </c>
      <c r="F806" s="7" t="s">
        <v>59</v>
      </c>
      <c r="G806" s="7">
        <v>2015</v>
      </c>
      <c r="H806" s="18">
        <v>60</v>
      </c>
      <c r="I806" s="13">
        <v>11639.433999999999</v>
      </c>
      <c r="J806" s="14">
        <v>193.99056666666667</v>
      </c>
    </row>
    <row r="807" spans="4:10" x14ac:dyDescent="0.2">
      <c r="D807" s="57" t="s">
        <v>101</v>
      </c>
      <c r="E807" s="8" t="s">
        <v>58</v>
      </c>
      <c r="F807" s="8" t="s">
        <v>59</v>
      </c>
      <c r="G807" s="8">
        <v>2016</v>
      </c>
      <c r="H807" s="19">
        <v>58</v>
      </c>
      <c r="I807" s="15">
        <v>11508.27</v>
      </c>
      <c r="J807" s="14">
        <v>198.41844827586209</v>
      </c>
    </row>
    <row r="808" spans="4:10" x14ac:dyDescent="0.2">
      <c r="D808" s="57" t="s">
        <v>101</v>
      </c>
      <c r="E808" s="7" t="s">
        <v>58</v>
      </c>
      <c r="F808" s="7" t="s">
        <v>59</v>
      </c>
      <c r="G808" s="7">
        <v>2017</v>
      </c>
      <c r="H808" s="18">
        <v>59</v>
      </c>
      <c r="I808" s="13">
        <v>11411.453</v>
      </c>
      <c r="J808" s="14">
        <v>193.41445762711862</v>
      </c>
    </row>
    <row r="809" spans="4:10" x14ac:dyDescent="0.2">
      <c r="D809" s="57" t="s">
        <v>101</v>
      </c>
      <c r="E809" s="8" t="s">
        <v>58</v>
      </c>
      <c r="F809" s="8" t="s">
        <v>59</v>
      </c>
      <c r="G809" s="8">
        <v>2018</v>
      </c>
      <c r="H809" s="19">
        <v>55</v>
      </c>
      <c r="I809" s="15">
        <v>11342.187</v>
      </c>
      <c r="J809" s="14">
        <v>206.22158181818182</v>
      </c>
    </row>
    <row r="810" spans="4:10" x14ac:dyDescent="0.2">
      <c r="D810" s="57" t="s">
        <v>101</v>
      </c>
      <c r="E810" s="7" t="s">
        <v>58</v>
      </c>
      <c r="F810" s="7" t="s">
        <v>59</v>
      </c>
      <c r="G810" s="7">
        <v>2019</v>
      </c>
      <c r="H810" s="18">
        <v>54</v>
      </c>
      <c r="I810" s="13">
        <v>11370.775</v>
      </c>
      <c r="J810" s="14">
        <v>210.56990740740741</v>
      </c>
    </row>
    <row r="811" spans="4:10" x14ac:dyDescent="0.2">
      <c r="D811" s="57" t="s">
        <v>101</v>
      </c>
      <c r="E811" s="8" t="s">
        <v>58</v>
      </c>
      <c r="F811" s="8" t="s">
        <v>59</v>
      </c>
      <c r="G811" s="8">
        <v>2020</v>
      </c>
      <c r="H811" s="19">
        <v>50</v>
      </c>
      <c r="I811" s="15">
        <v>11050.699000000001</v>
      </c>
      <c r="J811" s="14">
        <v>221.01398</v>
      </c>
    </row>
    <row r="812" spans="4:10" x14ac:dyDescent="0.2">
      <c r="D812" s="57" t="s">
        <v>101</v>
      </c>
      <c r="E812" s="7" t="s">
        <v>58</v>
      </c>
      <c r="F812" s="7" t="s">
        <v>59</v>
      </c>
      <c r="G812" s="7">
        <v>2021</v>
      </c>
      <c r="H812" s="18">
        <v>48</v>
      </c>
      <c r="I812" s="13">
        <v>11941.591</v>
      </c>
      <c r="J812" s="14">
        <v>248.78314583333335</v>
      </c>
    </row>
    <row r="813" spans="4:10" x14ac:dyDescent="0.2">
      <c r="D813" s="59" t="s">
        <v>106</v>
      </c>
      <c r="E813" s="58" t="s">
        <v>60</v>
      </c>
      <c r="F813" s="45" t="s">
        <v>61</v>
      </c>
      <c r="G813" s="8">
        <v>1995</v>
      </c>
      <c r="H813" s="19">
        <v>369</v>
      </c>
      <c r="I813" s="15">
        <v>22699</v>
      </c>
      <c r="J813" s="14">
        <v>61.514905149051494</v>
      </c>
    </row>
    <row r="814" spans="4:10" x14ac:dyDescent="0.2">
      <c r="D814" s="59" t="s">
        <v>106</v>
      </c>
      <c r="E814" s="7" t="s">
        <v>60</v>
      </c>
      <c r="F814" s="7" t="s">
        <v>61</v>
      </c>
      <c r="G814" s="7">
        <v>1996</v>
      </c>
      <c r="H814" s="18">
        <v>367</v>
      </c>
      <c r="I814" s="13">
        <v>22453</v>
      </c>
      <c r="J814" s="14">
        <v>61.179836512261581</v>
      </c>
    </row>
    <row r="815" spans="4:10" x14ac:dyDescent="0.2">
      <c r="D815" s="59" t="s">
        <v>106</v>
      </c>
      <c r="E815" s="8" t="s">
        <v>60</v>
      </c>
      <c r="F815" s="8" t="s">
        <v>61</v>
      </c>
      <c r="G815" s="8">
        <v>1997</v>
      </c>
      <c r="H815" s="19">
        <v>359</v>
      </c>
      <c r="I815" s="15">
        <v>22307.585999999999</v>
      </c>
      <c r="J815" s="14">
        <v>62.138122562674091</v>
      </c>
    </row>
    <row r="816" spans="4:10" x14ac:dyDescent="0.2">
      <c r="D816" s="59" t="s">
        <v>106</v>
      </c>
      <c r="E816" s="7" t="s">
        <v>60</v>
      </c>
      <c r="F816" s="7" t="s">
        <v>61</v>
      </c>
      <c r="G816" s="7">
        <v>1998</v>
      </c>
      <c r="H816" s="18">
        <v>346</v>
      </c>
      <c r="I816" s="13">
        <v>21815.970999999998</v>
      </c>
      <c r="J816" s="14">
        <v>63.051939306358378</v>
      </c>
    </row>
    <row r="817" spans="4:10" x14ac:dyDescent="0.2">
      <c r="D817" s="59" t="s">
        <v>106</v>
      </c>
      <c r="E817" s="8" t="s">
        <v>60</v>
      </c>
      <c r="F817" s="8" t="s">
        <v>61</v>
      </c>
      <c r="G817" s="8">
        <v>1999</v>
      </c>
      <c r="H817" s="19">
        <v>326</v>
      </c>
      <c r="I817" s="15">
        <v>21589.705000000002</v>
      </c>
      <c r="J817" s="14">
        <v>66.226088957055225</v>
      </c>
    </row>
    <row r="818" spans="4:10" x14ac:dyDescent="0.2">
      <c r="D818" s="59" t="s">
        <v>106</v>
      </c>
      <c r="E818" s="7" t="s">
        <v>60</v>
      </c>
      <c r="F818" s="7" t="s">
        <v>61</v>
      </c>
      <c r="G818" s="7">
        <v>2000</v>
      </c>
      <c r="H818" s="18">
        <v>311</v>
      </c>
      <c r="I818" s="13">
        <v>19899.989000000001</v>
      </c>
      <c r="J818" s="14">
        <v>63.987102893890679</v>
      </c>
    </row>
    <row r="819" spans="4:10" x14ac:dyDescent="0.2">
      <c r="D819" s="59" t="s">
        <v>106</v>
      </c>
      <c r="E819" s="8" t="s">
        <v>60</v>
      </c>
      <c r="F819" s="8" t="s">
        <v>61</v>
      </c>
      <c r="G819" s="8">
        <v>2001</v>
      </c>
      <c r="H819" s="19">
        <v>273</v>
      </c>
      <c r="I819" s="15">
        <v>19042.847999999998</v>
      </c>
      <c r="J819" s="14">
        <v>69.754021978021967</v>
      </c>
    </row>
    <row r="820" spans="4:10" x14ac:dyDescent="0.2">
      <c r="D820" s="59" t="s">
        <v>106</v>
      </c>
      <c r="E820" s="7" t="s">
        <v>60</v>
      </c>
      <c r="F820" s="7" t="s">
        <v>61</v>
      </c>
      <c r="G820" s="7">
        <v>2002</v>
      </c>
      <c r="H820" s="18">
        <v>257</v>
      </c>
      <c r="I820" s="13">
        <v>19003.792999999998</v>
      </c>
      <c r="J820" s="14">
        <v>73.944719844357962</v>
      </c>
    </row>
    <row r="821" spans="4:10" x14ac:dyDescent="0.2">
      <c r="D821" s="59" t="s">
        <v>106</v>
      </c>
      <c r="E821" s="8" t="s">
        <v>60</v>
      </c>
      <c r="F821" s="8" t="s">
        <v>61</v>
      </c>
      <c r="G821" s="8">
        <v>2003</v>
      </c>
      <c r="H821" s="19">
        <v>237</v>
      </c>
      <c r="I821" s="15">
        <v>19447.812999999998</v>
      </c>
      <c r="J821" s="14">
        <v>82.058282700421927</v>
      </c>
    </row>
    <row r="822" spans="4:10" x14ac:dyDescent="0.2">
      <c r="D822" s="59" t="s">
        <v>106</v>
      </c>
      <c r="E822" s="7" t="s">
        <v>60</v>
      </c>
      <c r="F822" s="7" t="s">
        <v>61</v>
      </c>
      <c r="G822" s="7">
        <v>2004</v>
      </c>
      <c r="H822" s="18">
        <v>226</v>
      </c>
      <c r="I822" s="13">
        <v>19528</v>
      </c>
      <c r="J822" s="14">
        <v>86.407079646017692</v>
      </c>
    </row>
    <row r="823" spans="4:10" x14ac:dyDescent="0.2">
      <c r="D823" s="59" t="s">
        <v>106</v>
      </c>
      <c r="E823" s="8" t="s">
        <v>60</v>
      </c>
      <c r="F823" s="8" t="s">
        <v>61</v>
      </c>
      <c r="G823" s="8">
        <v>2005</v>
      </c>
      <c r="H823" s="19">
        <v>215</v>
      </c>
      <c r="I823" s="15">
        <v>19487</v>
      </c>
      <c r="J823" s="14">
        <v>90.637209302325587</v>
      </c>
    </row>
    <row r="824" spans="4:10" x14ac:dyDescent="0.2">
      <c r="D824" s="59" t="s">
        <v>106</v>
      </c>
      <c r="E824" s="7" t="s">
        <v>60</v>
      </c>
      <c r="F824" s="7" t="s">
        <v>61</v>
      </c>
      <c r="G824" s="7">
        <v>2006</v>
      </c>
      <c r="H824" s="18">
        <v>197</v>
      </c>
      <c r="I824" s="13">
        <v>19263</v>
      </c>
      <c r="J824" s="14">
        <v>97.781725888324871</v>
      </c>
    </row>
    <row r="825" spans="4:10" x14ac:dyDescent="0.2">
      <c r="D825" s="59" t="s">
        <v>106</v>
      </c>
      <c r="E825" s="8" t="s">
        <v>60</v>
      </c>
      <c r="F825" s="8" t="s">
        <v>61</v>
      </c>
      <c r="G825" s="8">
        <v>2007</v>
      </c>
      <c r="H825" s="19">
        <v>176</v>
      </c>
      <c r="I825" s="15">
        <v>20082</v>
      </c>
      <c r="J825" s="14">
        <v>114.10227272727273</v>
      </c>
    </row>
    <row r="826" spans="4:10" x14ac:dyDescent="0.2">
      <c r="D826" s="59" t="s">
        <v>106</v>
      </c>
      <c r="E826" s="7" t="s">
        <v>60</v>
      </c>
      <c r="F826" s="7" t="s">
        <v>61</v>
      </c>
      <c r="G826" s="7">
        <v>2008</v>
      </c>
      <c r="H826" s="18">
        <v>166</v>
      </c>
      <c r="I826" s="13">
        <v>19702</v>
      </c>
      <c r="J826" s="14">
        <v>118.68674698795181</v>
      </c>
    </row>
    <row r="827" spans="4:10" x14ac:dyDescent="0.2">
      <c r="D827" s="59" t="s">
        <v>106</v>
      </c>
      <c r="E827" s="8" t="s">
        <v>60</v>
      </c>
      <c r="F827" s="8" t="s">
        <v>61</v>
      </c>
      <c r="G827" s="8">
        <v>2009</v>
      </c>
      <c r="H827" s="19">
        <v>154</v>
      </c>
      <c r="I827" s="15">
        <v>19060</v>
      </c>
      <c r="J827" s="14">
        <v>123.76623376623377</v>
      </c>
    </row>
    <row r="828" spans="4:10" x14ac:dyDescent="0.2">
      <c r="D828" s="59" t="s">
        <v>106</v>
      </c>
      <c r="E828" s="7" t="s">
        <v>60</v>
      </c>
      <c r="F828" s="7" t="s">
        <v>61</v>
      </c>
      <c r="G828" s="7">
        <v>2010</v>
      </c>
      <c r="H828" s="18">
        <v>137</v>
      </c>
      <c r="I828" s="13">
        <v>19195.618000000002</v>
      </c>
      <c r="J828" s="14">
        <v>140.114</v>
      </c>
    </row>
    <row r="829" spans="4:10" x14ac:dyDescent="0.2">
      <c r="D829" s="59" t="s">
        <v>106</v>
      </c>
      <c r="E829" s="8" t="s">
        <v>60</v>
      </c>
      <c r="F829" s="8" t="s">
        <v>61</v>
      </c>
      <c r="G829" s="8">
        <v>2011</v>
      </c>
      <c r="H829" s="19">
        <v>135</v>
      </c>
      <c r="I829" s="15">
        <v>18522.309999999998</v>
      </c>
      <c r="J829" s="14">
        <v>137.20229629629628</v>
      </c>
    </row>
    <row r="830" spans="4:10" x14ac:dyDescent="0.2">
      <c r="D830" s="59" t="s">
        <v>106</v>
      </c>
      <c r="E830" s="7" t="s">
        <v>60</v>
      </c>
      <c r="F830" s="7" t="s">
        <v>61</v>
      </c>
      <c r="G830" s="7">
        <v>2012</v>
      </c>
      <c r="H830" s="18">
        <v>122</v>
      </c>
      <c r="I830" s="13">
        <v>18882.279000000002</v>
      </c>
      <c r="J830" s="14">
        <v>154.7727786885246</v>
      </c>
    </row>
    <row r="831" spans="4:10" x14ac:dyDescent="0.2">
      <c r="D831" s="59" t="s">
        <v>106</v>
      </c>
      <c r="E831" s="8" t="s">
        <v>60</v>
      </c>
      <c r="F831" s="8" t="s">
        <v>61</v>
      </c>
      <c r="G831" s="8">
        <v>2013</v>
      </c>
      <c r="H831" s="19">
        <v>109</v>
      </c>
      <c r="I831" s="15">
        <v>18271.239000000001</v>
      </c>
      <c r="J831" s="14">
        <v>167.62604587155965</v>
      </c>
    </row>
    <row r="832" spans="4:10" x14ac:dyDescent="0.2">
      <c r="D832" s="59" t="s">
        <v>106</v>
      </c>
      <c r="E832" s="7" t="s">
        <v>60</v>
      </c>
      <c r="F832" s="7" t="s">
        <v>61</v>
      </c>
      <c r="G832" s="7">
        <v>2014</v>
      </c>
      <c r="H832" s="18">
        <v>103</v>
      </c>
      <c r="I832" s="13">
        <v>17818.722999999998</v>
      </c>
      <c r="J832" s="14">
        <v>172.99731067961164</v>
      </c>
    </row>
    <row r="833" spans="4:10" x14ac:dyDescent="0.2">
      <c r="D833" s="59" t="s">
        <v>106</v>
      </c>
      <c r="E833" s="8" t="s">
        <v>60</v>
      </c>
      <c r="F833" s="8" t="s">
        <v>61</v>
      </c>
      <c r="G833" s="8">
        <v>2015</v>
      </c>
      <c r="H833" s="19">
        <v>94</v>
      </c>
      <c r="I833" s="15">
        <v>18200.361000000001</v>
      </c>
      <c r="J833" s="14">
        <v>193.62086170212766</v>
      </c>
    </row>
    <row r="834" spans="4:10" x14ac:dyDescent="0.2">
      <c r="D834" s="59" t="s">
        <v>106</v>
      </c>
      <c r="E834" s="7" t="s">
        <v>60</v>
      </c>
      <c r="F834" s="7" t="s">
        <v>61</v>
      </c>
      <c r="G834" s="7">
        <v>2016</v>
      </c>
      <c r="H834" s="18">
        <v>89</v>
      </c>
      <c r="I834" s="13">
        <v>18422.796000000002</v>
      </c>
      <c r="J834" s="14">
        <v>206.99770786516856</v>
      </c>
    </row>
    <row r="835" spans="4:10" x14ac:dyDescent="0.2">
      <c r="D835" s="59" t="s">
        <v>106</v>
      </c>
      <c r="E835" s="8" t="s">
        <v>60</v>
      </c>
      <c r="F835" s="8" t="s">
        <v>61</v>
      </c>
      <c r="G835" s="8">
        <v>2017</v>
      </c>
      <c r="H835" s="19">
        <v>86</v>
      </c>
      <c r="I835" s="15">
        <v>17964.696</v>
      </c>
      <c r="J835" s="14">
        <v>208.89181395348837</v>
      </c>
    </row>
    <row r="836" spans="4:10" x14ac:dyDescent="0.2">
      <c r="D836" s="59" t="s">
        <v>106</v>
      </c>
      <c r="E836" s="7" t="s">
        <v>60</v>
      </c>
      <c r="F836" s="7" t="s">
        <v>61</v>
      </c>
      <c r="G836" s="7">
        <v>2018</v>
      </c>
      <c r="H836" s="18">
        <v>86</v>
      </c>
      <c r="I836" s="13">
        <v>18228.255000000001</v>
      </c>
      <c r="J836" s="14">
        <v>211.95645348837209</v>
      </c>
    </row>
    <row r="837" spans="4:10" x14ac:dyDescent="0.2">
      <c r="D837" s="59" t="s">
        <v>106</v>
      </c>
      <c r="E837" s="8" t="s">
        <v>60</v>
      </c>
      <c r="F837" s="8" t="s">
        <v>61</v>
      </c>
      <c r="G837" s="8">
        <v>2019</v>
      </c>
      <c r="H837" s="19">
        <v>84</v>
      </c>
      <c r="I837" s="15">
        <v>18028.352999999999</v>
      </c>
      <c r="J837" s="14">
        <v>214.62324999999998</v>
      </c>
    </row>
    <row r="838" spans="4:10" x14ac:dyDescent="0.2">
      <c r="D838" s="59" t="s">
        <v>106</v>
      </c>
      <c r="E838" s="7" t="s">
        <v>60</v>
      </c>
      <c r="F838" s="7" t="s">
        <v>61</v>
      </c>
      <c r="G838" s="7">
        <v>2020</v>
      </c>
      <c r="H838" s="18">
        <v>81</v>
      </c>
      <c r="I838" s="13">
        <v>19086.334999999999</v>
      </c>
      <c r="J838" s="14">
        <v>235.63376543209876</v>
      </c>
    </row>
    <row r="839" spans="4:10" x14ac:dyDescent="0.2">
      <c r="D839" s="59" t="s">
        <v>106</v>
      </c>
      <c r="E839" s="8" t="s">
        <v>60</v>
      </c>
      <c r="F839" s="8" t="s">
        <v>61</v>
      </c>
      <c r="G839" s="8">
        <v>2021</v>
      </c>
      <c r="H839" s="19">
        <v>78</v>
      </c>
      <c r="I839" s="15">
        <v>20077.673999999999</v>
      </c>
      <c r="J839" s="14">
        <v>257.40607692307691</v>
      </c>
    </row>
    <row r="840" spans="4:10" x14ac:dyDescent="0.2">
      <c r="D840" s="60" t="s">
        <v>103</v>
      </c>
      <c r="E840" s="46" t="s">
        <v>68</v>
      </c>
      <c r="F840" s="46" t="s">
        <v>65</v>
      </c>
      <c r="G840" s="7">
        <v>1995</v>
      </c>
      <c r="H840" s="18">
        <v>182</v>
      </c>
      <c r="I840" s="13">
        <v>11040</v>
      </c>
      <c r="J840" s="14">
        <v>60.659340659340657</v>
      </c>
    </row>
    <row r="841" spans="4:10" x14ac:dyDescent="0.2">
      <c r="D841" s="60" t="s">
        <v>103</v>
      </c>
      <c r="E841" s="8" t="s">
        <v>68</v>
      </c>
      <c r="F841" s="8" t="s">
        <v>65</v>
      </c>
      <c r="G841" s="8">
        <v>1996</v>
      </c>
      <c r="H841" s="19">
        <v>183</v>
      </c>
      <c r="I841" s="15">
        <v>10911</v>
      </c>
      <c r="J841" s="14">
        <v>59.622950819672134</v>
      </c>
    </row>
    <row r="842" spans="4:10" x14ac:dyDescent="0.2">
      <c r="D842" s="60" t="s">
        <v>103</v>
      </c>
      <c r="E842" s="7" t="s">
        <v>68</v>
      </c>
      <c r="F842" s="7" t="s">
        <v>65</v>
      </c>
      <c r="G842" s="7">
        <v>1997</v>
      </c>
      <c r="H842" s="18">
        <v>180</v>
      </c>
      <c r="I842" s="13">
        <v>10917.606</v>
      </c>
      <c r="J842" s="14">
        <v>60.653366666666663</v>
      </c>
    </row>
    <row r="843" spans="4:10" x14ac:dyDescent="0.2">
      <c r="D843" s="60" t="s">
        <v>103</v>
      </c>
      <c r="E843" s="8" t="s">
        <v>68</v>
      </c>
      <c r="F843" s="8" t="s">
        <v>65</v>
      </c>
      <c r="G843" s="8">
        <v>1998</v>
      </c>
      <c r="H843" s="19">
        <v>171</v>
      </c>
      <c r="I843" s="15">
        <v>10875.105</v>
      </c>
      <c r="J843" s="14">
        <v>63.597105263157893</v>
      </c>
    </row>
    <row r="844" spans="4:10" x14ac:dyDescent="0.2">
      <c r="D844" s="60" t="s">
        <v>103</v>
      </c>
      <c r="E844" s="7" t="s">
        <v>68</v>
      </c>
      <c r="F844" s="7" t="s">
        <v>65</v>
      </c>
      <c r="G844" s="7">
        <v>1999</v>
      </c>
      <c r="H844" s="18">
        <v>167</v>
      </c>
      <c r="I844" s="13">
        <v>10968.315000000001</v>
      </c>
      <c r="J844" s="14">
        <v>65.678532934131738</v>
      </c>
    </row>
    <row r="845" spans="4:10" x14ac:dyDescent="0.2">
      <c r="D845" s="60" t="s">
        <v>103</v>
      </c>
      <c r="E845" s="8" t="s">
        <v>68</v>
      </c>
      <c r="F845" s="8" t="s">
        <v>65</v>
      </c>
      <c r="G845" s="8">
        <v>2000</v>
      </c>
      <c r="H845" s="19">
        <v>161</v>
      </c>
      <c r="I845" s="15">
        <v>10273.038</v>
      </c>
      <c r="J845" s="14">
        <v>63.807689440993791</v>
      </c>
    </row>
    <row r="846" spans="4:10" x14ac:dyDescent="0.2">
      <c r="D846" s="60" t="s">
        <v>103</v>
      </c>
      <c r="E846" s="7" t="s">
        <v>68</v>
      </c>
      <c r="F846" s="7" t="s">
        <v>65</v>
      </c>
      <c r="G846" s="7">
        <v>2001</v>
      </c>
      <c r="H846" s="18">
        <v>143</v>
      </c>
      <c r="I846" s="13">
        <v>9817.1440000000002</v>
      </c>
      <c r="J846" s="14">
        <v>68.65135664335665</v>
      </c>
    </row>
    <row r="847" spans="4:10" x14ac:dyDescent="0.2">
      <c r="D847" s="60" t="s">
        <v>103</v>
      </c>
      <c r="E847" s="8" t="s">
        <v>68</v>
      </c>
      <c r="F847" s="8" t="s">
        <v>65</v>
      </c>
      <c r="G847" s="8">
        <v>2002</v>
      </c>
      <c r="H847" s="19">
        <v>135</v>
      </c>
      <c r="I847" s="15">
        <v>9527.277</v>
      </c>
      <c r="J847" s="14">
        <v>70.572422222222229</v>
      </c>
    </row>
    <row r="848" spans="4:10" x14ac:dyDescent="0.2">
      <c r="D848" s="60" t="s">
        <v>103</v>
      </c>
      <c r="E848" s="7" t="s">
        <v>68</v>
      </c>
      <c r="F848" s="7" t="s">
        <v>65</v>
      </c>
      <c r="G848" s="7">
        <v>2003</v>
      </c>
      <c r="H848" s="18">
        <v>127</v>
      </c>
      <c r="I848" s="13">
        <v>9613.893</v>
      </c>
      <c r="J848" s="14">
        <v>75.699944881889763</v>
      </c>
    </row>
    <row r="849" spans="4:10" x14ac:dyDescent="0.2">
      <c r="D849" s="60" t="s">
        <v>103</v>
      </c>
      <c r="E849" s="8" t="s">
        <v>68</v>
      </c>
      <c r="F849" s="8" t="s">
        <v>65</v>
      </c>
      <c r="G849" s="8">
        <v>2004</v>
      </c>
      <c r="H849" s="19">
        <v>118</v>
      </c>
      <c r="I849" s="15">
        <v>9399</v>
      </c>
      <c r="J849" s="14">
        <v>79.652542372881356</v>
      </c>
    </row>
    <row r="850" spans="4:10" x14ac:dyDescent="0.2">
      <c r="D850" s="60" t="s">
        <v>103</v>
      </c>
      <c r="E850" s="7" t="s">
        <v>68</v>
      </c>
      <c r="F850" s="7" t="s">
        <v>65</v>
      </c>
      <c r="G850" s="7">
        <v>2005</v>
      </c>
      <c r="H850" s="18">
        <v>112</v>
      </c>
      <c r="I850" s="13">
        <v>9444</v>
      </c>
      <c r="J850" s="14">
        <v>84.321428571428569</v>
      </c>
    </row>
    <row r="851" spans="4:10" x14ac:dyDescent="0.2">
      <c r="D851" s="60" t="s">
        <v>103</v>
      </c>
      <c r="E851" s="8" t="s">
        <v>68</v>
      </c>
      <c r="F851" s="8" t="s">
        <v>65</v>
      </c>
      <c r="G851" s="8">
        <v>2006</v>
      </c>
      <c r="H851" s="19">
        <v>97</v>
      </c>
      <c r="I851" s="15">
        <v>9436</v>
      </c>
      <c r="J851" s="14">
        <v>97.278350515463913</v>
      </c>
    </row>
    <row r="852" spans="4:10" x14ac:dyDescent="0.2">
      <c r="D852" s="60" t="s">
        <v>103</v>
      </c>
      <c r="E852" s="7" t="s">
        <v>68</v>
      </c>
      <c r="F852" s="7" t="s">
        <v>65</v>
      </c>
      <c r="G852" s="7">
        <v>2007</v>
      </c>
      <c r="H852" s="18">
        <v>91</v>
      </c>
      <c r="I852" s="13">
        <v>9786</v>
      </c>
      <c r="J852" s="14">
        <v>107.53846153846153</v>
      </c>
    </row>
    <row r="853" spans="4:10" x14ac:dyDescent="0.2">
      <c r="D853" s="60" t="s">
        <v>103</v>
      </c>
      <c r="E853" s="8" t="s">
        <v>68</v>
      </c>
      <c r="F853" s="8" t="s">
        <v>65</v>
      </c>
      <c r="G853" s="8">
        <v>2008</v>
      </c>
      <c r="H853" s="19">
        <v>79</v>
      </c>
      <c r="I853" s="15">
        <v>9401</v>
      </c>
      <c r="J853" s="14">
        <v>119</v>
      </c>
    </row>
    <row r="854" spans="4:10" x14ac:dyDescent="0.2">
      <c r="D854" s="60" t="s">
        <v>103</v>
      </c>
      <c r="E854" s="7" t="s">
        <v>68</v>
      </c>
      <c r="F854" s="7" t="s">
        <v>65</v>
      </c>
      <c r="G854" s="7">
        <v>2009</v>
      </c>
      <c r="H854" s="18">
        <v>75</v>
      </c>
      <c r="I854" s="13">
        <v>9577</v>
      </c>
      <c r="J854" s="14">
        <v>127.69333333333333</v>
      </c>
    </row>
    <row r="855" spans="4:10" x14ac:dyDescent="0.2">
      <c r="D855" s="60" t="s">
        <v>103</v>
      </c>
      <c r="E855" s="8" t="s">
        <v>68</v>
      </c>
      <c r="F855" s="8" t="s">
        <v>65</v>
      </c>
      <c r="G855" s="8">
        <v>2010</v>
      </c>
      <c r="H855" s="19">
        <v>70</v>
      </c>
      <c r="I855" s="15">
        <v>9763.6579999999994</v>
      </c>
      <c r="J855" s="14">
        <v>139.48082857142856</v>
      </c>
    </row>
    <row r="856" spans="4:10" x14ac:dyDescent="0.2">
      <c r="D856" s="60" t="s">
        <v>103</v>
      </c>
      <c r="E856" s="7" t="s">
        <v>68</v>
      </c>
      <c r="F856" s="7" t="s">
        <v>65</v>
      </c>
      <c r="G856" s="7">
        <v>2011</v>
      </c>
      <c r="H856" s="18">
        <v>71</v>
      </c>
      <c r="I856" s="13">
        <v>9383.94</v>
      </c>
      <c r="J856" s="14">
        <v>132.16816901408453</v>
      </c>
    </row>
    <row r="857" spans="4:10" x14ac:dyDescent="0.2">
      <c r="D857" s="60" t="s">
        <v>103</v>
      </c>
      <c r="E857" s="8" t="s">
        <v>68</v>
      </c>
      <c r="F857" s="8" t="s">
        <v>65</v>
      </c>
      <c r="G857" s="8">
        <v>2012</v>
      </c>
      <c r="H857" s="19">
        <v>60</v>
      </c>
      <c r="I857" s="15">
        <v>9473.8090000000011</v>
      </c>
      <c r="J857" s="14">
        <v>157.89681666666669</v>
      </c>
    </row>
    <row r="858" spans="4:10" x14ac:dyDescent="0.2">
      <c r="D858" s="60" t="s">
        <v>103</v>
      </c>
      <c r="E858" s="7" t="s">
        <v>68</v>
      </c>
      <c r="F858" s="7" t="s">
        <v>65</v>
      </c>
      <c r="G858" s="7">
        <v>2013</v>
      </c>
      <c r="H858" s="18">
        <v>54</v>
      </c>
      <c r="I858" s="13">
        <v>9651.5660000000007</v>
      </c>
      <c r="J858" s="14">
        <v>178.73270370370372</v>
      </c>
    </row>
    <row r="859" spans="4:10" x14ac:dyDescent="0.2">
      <c r="D859" s="60" t="s">
        <v>103</v>
      </c>
      <c r="E859" s="8" t="s">
        <v>68</v>
      </c>
      <c r="F859" s="8" t="s">
        <v>65</v>
      </c>
      <c r="G859" s="8">
        <v>2014</v>
      </c>
      <c r="H859" s="19">
        <v>52</v>
      </c>
      <c r="I859" s="15">
        <v>9873.143</v>
      </c>
      <c r="J859" s="14">
        <v>189.86813461538461</v>
      </c>
    </row>
    <row r="860" spans="4:10" x14ac:dyDescent="0.2">
      <c r="D860" s="60" t="s">
        <v>103</v>
      </c>
      <c r="E860" s="7" t="s">
        <v>68</v>
      </c>
      <c r="F860" s="7" t="s">
        <v>65</v>
      </c>
      <c r="G860" s="7">
        <v>2015</v>
      </c>
      <c r="H860" s="18">
        <v>50</v>
      </c>
      <c r="I860" s="13">
        <v>10306.627</v>
      </c>
      <c r="J860" s="14">
        <v>206.13254000000001</v>
      </c>
    </row>
    <row r="861" spans="4:10" x14ac:dyDescent="0.2">
      <c r="D861" s="60" t="s">
        <v>103</v>
      </c>
      <c r="E861" s="8" t="s">
        <v>68</v>
      </c>
      <c r="F861" s="8" t="s">
        <v>65</v>
      </c>
      <c r="G861" s="8">
        <v>2016</v>
      </c>
      <c r="H861" s="19">
        <v>46</v>
      </c>
      <c r="I861" s="15">
        <v>10820.98</v>
      </c>
      <c r="J861" s="14">
        <v>235.2386956521739</v>
      </c>
    </row>
    <row r="862" spans="4:10" x14ac:dyDescent="0.2">
      <c r="D862" s="60" t="s">
        <v>103</v>
      </c>
      <c r="E862" s="7" t="s">
        <v>68</v>
      </c>
      <c r="F862" s="7" t="s">
        <v>65</v>
      </c>
      <c r="G862" s="7">
        <v>2017</v>
      </c>
      <c r="H862" s="18">
        <v>46</v>
      </c>
      <c r="I862" s="13">
        <v>10662.263999999999</v>
      </c>
      <c r="J862" s="14">
        <v>231.78834782608695</v>
      </c>
    </row>
    <row r="863" spans="4:10" x14ac:dyDescent="0.2">
      <c r="D863" s="60" t="s">
        <v>103</v>
      </c>
      <c r="E863" s="8" t="s">
        <v>68</v>
      </c>
      <c r="F863" s="8" t="s">
        <v>65</v>
      </c>
      <c r="G863" s="8">
        <v>2018</v>
      </c>
      <c r="H863" s="19">
        <v>44</v>
      </c>
      <c r="I863" s="15">
        <v>10978.662</v>
      </c>
      <c r="J863" s="14">
        <v>249.51504545454546</v>
      </c>
    </row>
    <row r="864" spans="4:10" x14ac:dyDescent="0.2">
      <c r="D864" s="60" t="s">
        <v>103</v>
      </c>
      <c r="E864" s="7" t="s">
        <v>68</v>
      </c>
      <c r="F864" s="7" t="s">
        <v>65</v>
      </c>
      <c r="G864" s="7">
        <v>2019</v>
      </c>
      <c r="H864" s="18">
        <v>46</v>
      </c>
      <c r="I864" s="13">
        <v>10436.031999999999</v>
      </c>
      <c r="J864" s="14">
        <v>226.87026086956521</v>
      </c>
    </row>
    <row r="865" spans="4:10" x14ac:dyDescent="0.2">
      <c r="D865" s="60" t="s">
        <v>103</v>
      </c>
      <c r="E865" s="8" t="s">
        <v>68</v>
      </c>
      <c r="F865" s="8" t="s">
        <v>65</v>
      </c>
      <c r="G865" s="8">
        <v>2020</v>
      </c>
      <c r="H865" s="19">
        <v>48</v>
      </c>
      <c r="I865" s="15">
        <v>11094.625</v>
      </c>
      <c r="J865" s="14">
        <v>231.13802083333334</v>
      </c>
    </row>
    <row r="866" spans="4:10" x14ac:dyDescent="0.2">
      <c r="D866" s="60" t="s">
        <v>103</v>
      </c>
      <c r="E866" s="7" t="s">
        <v>68</v>
      </c>
      <c r="F866" s="7" t="s">
        <v>65</v>
      </c>
      <c r="G866" s="7">
        <v>2021</v>
      </c>
      <c r="H866" s="18">
        <v>47</v>
      </c>
      <c r="I866" s="13">
        <v>11279.573</v>
      </c>
      <c r="J866" s="14">
        <v>239.99091489361703</v>
      </c>
    </row>
    <row r="867" spans="4:10" x14ac:dyDescent="0.2">
      <c r="D867" s="60" t="s">
        <v>103</v>
      </c>
      <c r="E867" s="8" t="s">
        <v>72</v>
      </c>
      <c r="F867" s="8" t="s">
        <v>3</v>
      </c>
      <c r="G867" s="8">
        <v>1995</v>
      </c>
      <c r="H867" s="19">
        <v>70</v>
      </c>
      <c r="I867" s="15">
        <v>4185</v>
      </c>
      <c r="J867" s="14">
        <v>59.785714285714285</v>
      </c>
    </row>
    <row r="868" spans="4:10" x14ac:dyDescent="0.2">
      <c r="D868" s="60" t="s">
        <v>103</v>
      </c>
      <c r="E868" s="7" t="s">
        <v>72</v>
      </c>
      <c r="F868" s="7" t="s">
        <v>3</v>
      </c>
      <c r="G868" s="7">
        <v>1996</v>
      </c>
      <c r="H868" s="18">
        <v>71</v>
      </c>
      <c r="I868" s="13">
        <v>4182</v>
      </c>
      <c r="J868" s="14">
        <v>58.901408450704224</v>
      </c>
    </row>
    <row r="869" spans="4:10" x14ac:dyDescent="0.2">
      <c r="D869" s="60" t="s">
        <v>103</v>
      </c>
      <c r="E869" s="8" t="s">
        <v>72</v>
      </c>
      <c r="F869" s="8" t="s">
        <v>3</v>
      </c>
      <c r="G869" s="8">
        <v>1997</v>
      </c>
      <c r="H869" s="19">
        <v>70</v>
      </c>
      <c r="I869" s="15">
        <v>4021.2310000000002</v>
      </c>
      <c r="J869" s="14">
        <v>57.446157142857146</v>
      </c>
    </row>
    <row r="870" spans="4:10" x14ac:dyDescent="0.2">
      <c r="D870" s="60" t="s">
        <v>103</v>
      </c>
      <c r="E870" s="7" t="s">
        <v>72</v>
      </c>
      <c r="F870" s="7" t="s">
        <v>3</v>
      </c>
      <c r="G870" s="7">
        <v>1998</v>
      </c>
      <c r="H870" s="18">
        <v>65</v>
      </c>
      <c r="I870" s="13">
        <v>3989.24</v>
      </c>
      <c r="J870" s="14">
        <v>61.372923076923072</v>
      </c>
    </row>
    <row r="871" spans="4:10" x14ac:dyDescent="0.2">
      <c r="D871" s="60" t="s">
        <v>103</v>
      </c>
      <c r="E871" s="8" t="s">
        <v>72</v>
      </c>
      <c r="F871" s="8" t="s">
        <v>3</v>
      </c>
      <c r="G871" s="8">
        <v>1999</v>
      </c>
      <c r="H871" s="19">
        <v>62</v>
      </c>
      <c r="I871" s="15">
        <v>3904.703</v>
      </c>
      <c r="J871" s="14">
        <v>62.979080645161289</v>
      </c>
    </row>
    <row r="872" spans="4:10" x14ac:dyDescent="0.2">
      <c r="D872" s="60" t="s">
        <v>103</v>
      </c>
      <c r="E872" s="7" t="s">
        <v>72</v>
      </c>
      <c r="F872" s="7" t="s">
        <v>3</v>
      </c>
      <c r="G872" s="7">
        <v>2000</v>
      </c>
      <c r="H872" s="18">
        <v>57</v>
      </c>
      <c r="I872" s="13">
        <v>3595.2779999999998</v>
      </c>
      <c r="J872" s="14">
        <v>63.075052631578941</v>
      </c>
    </row>
    <row r="873" spans="4:10" x14ac:dyDescent="0.2">
      <c r="D873" s="60" t="s">
        <v>103</v>
      </c>
      <c r="E873" s="8" t="s">
        <v>72</v>
      </c>
      <c r="F873" s="8" t="s">
        <v>3</v>
      </c>
      <c r="G873" s="8">
        <v>2001</v>
      </c>
      <c r="H873" s="19">
        <v>51</v>
      </c>
      <c r="I873" s="15">
        <v>3243.6979999999999</v>
      </c>
      <c r="J873" s="14">
        <v>63.601921568627446</v>
      </c>
    </row>
    <row r="874" spans="4:10" x14ac:dyDescent="0.2">
      <c r="D874" s="60" t="s">
        <v>103</v>
      </c>
      <c r="E874" s="7" t="s">
        <v>72</v>
      </c>
      <c r="F874" s="7" t="s">
        <v>3</v>
      </c>
      <c r="G874" s="7">
        <v>2002</v>
      </c>
      <c r="H874" s="18">
        <v>48</v>
      </c>
      <c r="I874" s="13">
        <v>3115.0059999999999</v>
      </c>
      <c r="J874" s="14">
        <v>64.895958333333326</v>
      </c>
    </row>
    <row r="875" spans="4:10" x14ac:dyDescent="0.2">
      <c r="D875" s="60" t="s">
        <v>103</v>
      </c>
      <c r="E875" s="8" t="s">
        <v>72</v>
      </c>
      <c r="F875" s="8" t="s">
        <v>3</v>
      </c>
      <c r="G875" s="8">
        <v>2003</v>
      </c>
      <c r="H875" s="19">
        <v>44</v>
      </c>
      <c r="I875" s="15">
        <v>3132.1489999999999</v>
      </c>
      <c r="J875" s="14">
        <v>71.185204545454539</v>
      </c>
    </row>
    <row r="876" spans="4:10" x14ac:dyDescent="0.2">
      <c r="D876" s="60" t="s">
        <v>103</v>
      </c>
      <c r="E876" s="7" t="s">
        <v>72</v>
      </c>
      <c r="F876" s="7" t="s">
        <v>3</v>
      </c>
      <c r="G876" s="7">
        <v>2004</v>
      </c>
      <c r="H876" s="18">
        <v>40</v>
      </c>
      <c r="I876" s="13">
        <v>3050</v>
      </c>
      <c r="J876" s="14">
        <v>76.25</v>
      </c>
    </row>
    <row r="877" spans="4:10" x14ac:dyDescent="0.2">
      <c r="D877" s="60" t="s">
        <v>103</v>
      </c>
      <c r="E877" s="8" t="s">
        <v>72</v>
      </c>
      <c r="F877" s="8" t="s">
        <v>3</v>
      </c>
      <c r="G877" s="8">
        <v>2005</v>
      </c>
      <c r="H877" s="19">
        <v>38</v>
      </c>
      <c r="I877" s="15">
        <v>2964</v>
      </c>
      <c r="J877" s="14">
        <v>78</v>
      </c>
    </row>
    <row r="878" spans="4:10" x14ac:dyDescent="0.2">
      <c r="D878" s="60" t="s">
        <v>103</v>
      </c>
      <c r="E878" s="7" t="s">
        <v>72</v>
      </c>
      <c r="F878" s="7" t="s">
        <v>3</v>
      </c>
      <c r="G878" s="7">
        <v>2006</v>
      </c>
      <c r="H878" s="18">
        <v>35</v>
      </c>
      <c r="I878" s="13">
        <v>3006</v>
      </c>
      <c r="J878" s="14">
        <v>85.885714285714286</v>
      </c>
    </row>
    <row r="879" spans="4:10" x14ac:dyDescent="0.2">
      <c r="D879" s="60" t="s">
        <v>103</v>
      </c>
      <c r="E879" s="8" t="s">
        <v>72</v>
      </c>
      <c r="F879" s="8" t="s">
        <v>3</v>
      </c>
      <c r="G879" s="8">
        <v>2007</v>
      </c>
      <c r="H879" s="19">
        <v>31</v>
      </c>
      <c r="I879" s="15">
        <v>2861</v>
      </c>
      <c r="J879" s="14">
        <v>92.290322580645167</v>
      </c>
    </row>
    <row r="880" spans="4:10" x14ac:dyDescent="0.2">
      <c r="D880" s="60" t="s">
        <v>103</v>
      </c>
      <c r="E880" s="7" t="s">
        <v>72</v>
      </c>
      <c r="F880" s="7" t="s">
        <v>3</v>
      </c>
      <c r="G880" s="7">
        <v>2008</v>
      </c>
      <c r="H880" s="18">
        <v>30</v>
      </c>
      <c r="I880" s="13">
        <v>2683</v>
      </c>
      <c r="J880" s="14">
        <v>89.433333333333337</v>
      </c>
    </row>
    <row r="881" spans="4:10" x14ac:dyDescent="0.2">
      <c r="D881" s="60" t="s">
        <v>103</v>
      </c>
      <c r="E881" s="8" t="s">
        <v>72</v>
      </c>
      <c r="F881" s="8" t="s">
        <v>3</v>
      </c>
      <c r="G881" s="8">
        <v>2009</v>
      </c>
      <c r="H881" s="19">
        <v>25</v>
      </c>
      <c r="I881" s="15">
        <v>2345</v>
      </c>
      <c r="J881" s="14">
        <v>93.8</v>
      </c>
    </row>
    <row r="882" spans="4:10" x14ac:dyDescent="0.2">
      <c r="D882" s="60" t="s">
        <v>103</v>
      </c>
      <c r="E882" s="7" t="s">
        <v>72</v>
      </c>
      <c r="F882" s="7" t="s">
        <v>3</v>
      </c>
      <c r="G882" s="7">
        <v>2010</v>
      </c>
      <c r="H882" s="18">
        <v>24</v>
      </c>
      <c r="I882" s="13">
        <v>2250.8409999999999</v>
      </c>
      <c r="J882" s="14">
        <v>93.785041666666658</v>
      </c>
    </row>
    <row r="883" spans="4:10" x14ac:dyDescent="0.2">
      <c r="D883" s="60" t="s">
        <v>103</v>
      </c>
      <c r="E883" s="8" t="s">
        <v>72</v>
      </c>
      <c r="F883" s="8" t="s">
        <v>3</v>
      </c>
      <c r="G883" s="8">
        <v>2011</v>
      </c>
      <c r="H883" s="19">
        <v>21</v>
      </c>
      <c r="I883" s="15">
        <v>2150.58</v>
      </c>
      <c r="J883" s="14">
        <v>102.40857142857142</v>
      </c>
    </row>
    <row r="884" spans="4:10" x14ac:dyDescent="0.2">
      <c r="D884" s="60" t="s">
        <v>103</v>
      </c>
      <c r="E884" s="7" t="s">
        <v>72</v>
      </c>
      <c r="F884" s="7" t="s">
        <v>3</v>
      </c>
      <c r="G884" s="7">
        <v>2012</v>
      </c>
      <c r="H884" s="18">
        <v>21</v>
      </c>
      <c r="I884" s="13">
        <v>2065.5970000000002</v>
      </c>
      <c r="J884" s="14">
        <v>98.36176190476192</v>
      </c>
    </row>
    <row r="885" spans="4:10" x14ac:dyDescent="0.2">
      <c r="D885" s="60" t="s">
        <v>103</v>
      </c>
      <c r="E885" s="8" t="s">
        <v>72</v>
      </c>
      <c r="F885" s="8" t="s">
        <v>3</v>
      </c>
      <c r="G885" s="8">
        <v>2013</v>
      </c>
      <c r="H885" s="19">
        <v>18</v>
      </c>
      <c r="I885" s="15">
        <v>1844.3689999999999</v>
      </c>
      <c r="J885" s="14">
        <v>102.46494444444444</v>
      </c>
    </row>
    <row r="886" spans="4:10" x14ac:dyDescent="0.2">
      <c r="D886" s="60" t="s">
        <v>103</v>
      </c>
      <c r="E886" s="7" t="s">
        <v>72</v>
      </c>
      <c r="F886" s="7" t="s">
        <v>3</v>
      </c>
      <c r="G886" s="7">
        <v>2014</v>
      </c>
      <c r="H886" s="18">
        <v>16</v>
      </c>
      <c r="I886" s="13">
        <v>1668.2190000000001</v>
      </c>
      <c r="J886" s="14">
        <v>104.2636875</v>
      </c>
    </row>
    <row r="887" spans="4:10" x14ac:dyDescent="0.2">
      <c r="D887" s="60" t="s">
        <v>103</v>
      </c>
      <c r="E887" s="8" t="s">
        <v>72</v>
      </c>
      <c r="F887" s="8" t="s">
        <v>3</v>
      </c>
      <c r="G887" s="8">
        <v>2015</v>
      </c>
      <c r="H887" s="19">
        <v>14</v>
      </c>
      <c r="I887" s="15">
        <v>1662.845</v>
      </c>
      <c r="J887" s="14">
        <v>118.77464285714287</v>
      </c>
    </row>
    <row r="888" spans="4:10" x14ac:dyDescent="0.2">
      <c r="D888" s="60" t="s">
        <v>103</v>
      </c>
      <c r="E888" s="7" t="s">
        <v>72</v>
      </c>
      <c r="F888" s="7" t="s">
        <v>3</v>
      </c>
      <c r="G888" s="7">
        <v>2016</v>
      </c>
      <c r="H888" s="18">
        <v>15</v>
      </c>
      <c r="I888" s="13">
        <v>1569.252</v>
      </c>
      <c r="J888" s="14">
        <v>104.6168</v>
      </c>
    </row>
    <row r="889" spans="4:10" x14ac:dyDescent="0.2">
      <c r="D889" s="60" t="s">
        <v>103</v>
      </c>
      <c r="E889" s="8" t="s">
        <v>72</v>
      </c>
      <c r="F889" s="8" t="s">
        <v>3</v>
      </c>
      <c r="G889" s="8">
        <v>2017</v>
      </c>
      <c r="H889" s="19">
        <v>13</v>
      </c>
      <c r="I889" s="15">
        <v>1444.095</v>
      </c>
      <c r="J889" s="14">
        <v>111.08423076923077</v>
      </c>
    </row>
    <row r="890" spans="4:10" x14ac:dyDescent="0.2">
      <c r="D890" s="60" t="s">
        <v>103</v>
      </c>
      <c r="E890" s="7" t="s">
        <v>72</v>
      </c>
      <c r="F890" s="7" t="s">
        <v>3</v>
      </c>
      <c r="G890" s="7">
        <v>2018</v>
      </c>
      <c r="H890" s="18">
        <v>11</v>
      </c>
      <c r="I890" s="13">
        <v>1448.63</v>
      </c>
      <c r="J890" s="14">
        <v>131.69363636363639</v>
      </c>
    </row>
    <row r="891" spans="4:10" x14ac:dyDescent="0.2">
      <c r="D891" s="60" t="s">
        <v>103</v>
      </c>
      <c r="E891" s="8" t="s">
        <v>72</v>
      </c>
      <c r="F891" s="8" t="s">
        <v>3</v>
      </c>
      <c r="G891" s="8">
        <v>2019</v>
      </c>
      <c r="H891" s="19">
        <v>12</v>
      </c>
      <c r="I891" s="15">
        <v>1378.3789999999999</v>
      </c>
      <c r="J891" s="14">
        <v>114.86491666666666</v>
      </c>
    </row>
    <row r="892" spans="4:10" x14ac:dyDescent="0.2">
      <c r="D892" s="60" t="s">
        <v>103</v>
      </c>
      <c r="E892" s="7" t="s">
        <v>72</v>
      </c>
      <c r="F892" s="7" t="s">
        <v>3</v>
      </c>
      <c r="G892" s="7">
        <v>2020</v>
      </c>
      <c r="H892" s="18">
        <v>16</v>
      </c>
      <c r="I892" s="13">
        <v>2540.1529999999998</v>
      </c>
      <c r="J892" s="14">
        <v>158.75956249999999</v>
      </c>
    </row>
    <row r="893" spans="4:10" x14ac:dyDescent="0.2">
      <c r="D893" s="60" t="s">
        <v>103</v>
      </c>
      <c r="E893" s="8" t="s">
        <v>72</v>
      </c>
      <c r="F893" s="8" t="s">
        <v>3</v>
      </c>
      <c r="G893" s="8">
        <v>2021</v>
      </c>
      <c r="H893" s="19">
        <v>15</v>
      </c>
      <c r="I893" s="15">
        <v>2694.2139999999999</v>
      </c>
      <c r="J893" s="14">
        <v>179.61426666666665</v>
      </c>
    </row>
    <row r="894" spans="4:10" x14ac:dyDescent="0.2">
      <c r="D894" s="61" t="s">
        <v>106</v>
      </c>
      <c r="E894" s="46" t="s">
        <v>73</v>
      </c>
      <c r="F894" s="46" t="s">
        <v>6</v>
      </c>
      <c r="G894" s="46">
        <v>1995</v>
      </c>
      <c r="H894" s="55">
        <v>248</v>
      </c>
      <c r="I894" s="13">
        <v>20363</v>
      </c>
      <c r="J894" s="14">
        <v>82.108870967741936</v>
      </c>
    </row>
    <row r="895" spans="4:10" x14ac:dyDescent="0.2">
      <c r="D895" s="61" t="s">
        <v>106</v>
      </c>
      <c r="E895" s="8" t="s">
        <v>73</v>
      </c>
      <c r="F895" s="8" t="s">
        <v>6</v>
      </c>
      <c r="G895" s="8">
        <v>1996</v>
      </c>
      <c r="H895" s="19">
        <v>247</v>
      </c>
      <c r="I895" s="15">
        <v>20286</v>
      </c>
      <c r="J895" s="14">
        <v>82.12955465587045</v>
      </c>
    </row>
    <row r="896" spans="4:10" x14ac:dyDescent="0.2">
      <c r="D896" s="61" t="s">
        <v>106</v>
      </c>
      <c r="E896" s="7" t="s">
        <v>73</v>
      </c>
      <c r="F896" s="7" t="s">
        <v>6</v>
      </c>
      <c r="G896" s="7">
        <v>1997</v>
      </c>
      <c r="H896" s="18">
        <v>247</v>
      </c>
      <c r="I896" s="13">
        <v>20288.334000000003</v>
      </c>
      <c r="J896" s="14">
        <v>82.139004048583004</v>
      </c>
    </row>
    <row r="897" spans="4:10" x14ac:dyDescent="0.2">
      <c r="D897" s="61" t="s">
        <v>106</v>
      </c>
      <c r="E897" s="8" t="s">
        <v>73</v>
      </c>
      <c r="F897" s="8" t="s">
        <v>6</v>
      </c>
      <c r="G897" s="8">
        <v>1998</v>
      </c>
      <c r="H897" s="19">
        <v>238</v>
      </c>
      <c r="I897" s="15">
        <v>19992.453000000001</v>
      </c>
      <c r="J897" s="14">
        <v>84.001903361344546</v>
      </c>
    </row>
    <row r="898" spans="4:10" x14ac:dyDescent="0.2">
      <c r="D898" s="61" t="s">
        <v>106</v>
      </c>
      <c r="E898" s="7" t="s">
        <v>73</v>
      </c>
      <c r="F898" s="7" t="s">
        <v>6</v>
      </c>
      <c r="G898" s="7">
        <v>1999</v>
      </c>
      <c r="H898" s="18">
        <v>224</v>
      </c>
      <c r="I898" s="13">
        <v>19791.495999999999</v>
      </c>
      <c r="J898" s="14">
        <v>88.354892857142858</v>
      </c>
    </row>
    <row r="899" spans="4:10" x14ac:dyDescent="0.2">
      <c r="D899" s="61" t="s">
        <v>106</v>
      </c>
      <c r="E899" s="8" t="s">
        <v>73</v>
      </c>
      <c r="F899" s="8" t="s">
        <v>6</v>
      </c>
      <c r="G899" s="8">
        <v>2000</v>
      </c>
      <c r="H899" s="19">
        <v>218</v>
      </c>
      <c r="I899" s="15">
        <v>18538.475999999999</v>
      </c>
      <c r="J899" s="14">
        <v>85.03888073394495</v>
      </c>
    </row>
    <row r="900" spans="4:10" x14ac:dyDescent="0.2">
      <c r="D900" s="61" t="s">
        <v>106</v>
      </c>
      <c r="E900" s="7" t="s">
        <v>73</v>
      </c>
      <c r="F900" s="7" t="s">
        <v>6</v>
      </c>
      <c r="G900" s="7">
        <v>2001</v>
      </c>
      <c r="H900" s="18">
        <v>193</v>
      </c>
      <c r="I900" s="13">
        <v>17401.472999999998</v>
      </c>
      <c r="J900" s="14">
        <v>90.163072538860092</v>
      </c>
    </row>
    <row r="901" spans="4:10" x14ac:dyDescent="0.2">
      <c r="D901" s="61" t="s">
        <v>106</v>
      </c>
      <c r="E901" s="8" t="s">
        <v>73</v>
      </c>
      <c r="F901" s="8" t="s">
        <v>6</v>
      </c>
      <c r="G901" s="8">
        <v>2002</v>
      </c>
      <c r="H901" s="19">
        <v>181</v>
      </c>
      <c r="I901" s="15">
        <v>17458.705999999998</v>
      </c>
      <c r="J901" s="14">
        <v>96.456939226519324</v>
      </c>
    </row>
    <row r="902" spans="4:10" x14ac:dyDescent="0.2">
      <c r="D902" s="61" t="s">
        <v>106</v>
      </c>
      <c r="E902" s="7" t="s">
        <v>73</v>
      </c>
      <c r="F902" s="7" t="s">
        <v>6</v>
      </c>
      <c r="G902" s="7">
        <v>2003</v>
      </c>
      <c r="H902" s="18">
        <v>176</v>
      </c>
      <c r="I902" s="13">
        <v>18241.594000000001</v>
      </c>
      <c r="J902" s="14">
        <v>103.64542045454546</v>
      </c>
    </row>
    <row r="903" spans="4:10" x14ac:dyDescent="0.2">
      <c r="D903" s="61" t="s">
        <v>106</v>
      </c>
      <c r="E903" s="8" t="s">
        <v>73</v>
      </c>
      <c r="F903" s="8" t="s">
        <v>6</v>
      </c>
      <c r="G903" s="8">
        <v>2004</v>
      </c>
      <c r="H903" s="19">
        <v>166</v>
      </c>
      <c r="I903" s="15">
        <v>17840</v>
      </c>
      <c r="J903" s="14">
        <v>107.46987951807229</v>
      </c>
    </row>
    <row r="904" spans="4:10" x14ac:dyDescent="0.2">
      <c r="D904" s="61" t="s">
        <v>106</v>
      </c>
      <c r="E904" s="7" t="s">
        <v>73</v>
      </c>
      <c r="F904" s="7" t="s">
        <v>6</v>
      </c>
      <c r="G904" s="7">
        <v>2005</v>
      </c>
      <c r="H904" s="18">
        <v>158</v>
      </c>
      <c r="I904" s="13">
        <v>17538</v>
      </c>
      <c r="J904" s="14">
        <v>111</v>
      </c>
    </row>
    <row r="905" spans="4:10" x14ac:dyDescent="0.2">
      <c r="D905" s="61" t="s">
        <v>106</v>
      </c>
      <c r="E905" s="8" t="s">
        <v>73</v>
      </c>
      <c r="F905" s="8" t="s">
        <v>6</v>
      </c>
      <c r="G905" s="8">
        <v>2006</v>
      </c>
      <c r="H905" s="19">
        <v>145</v>
      </c>
      <c r="I905" s="15">
        <v>17114</v>
      </c>
      <c r="J905" s="14">
        <v>118.02758620689656</v>
      </c>
    </row>
    <row r="906" spans="4:10" x14ac:dyDescent="0.2">
      <c r="D906" s="61" t="s">
        <v>106</v>
      </c>
      <c r="E906" s="7" t="s">
        <v>73</v>
      </c>
      <c r="F906" s="7" t="s">
        <v>6</v>
      </c>
      <c r="G906" s="7">
        <v>2007</v>
      </c>
      <c r="H906" s="18">
        <v>126</v>
      </c>
      <c r="I906" s="13">
        <v>17020</v>
      </c>
      <c r="J906" s="14">
        <v>135.07936507936509</v>
      </c>
    </row>
    <row r="907" spans="4:10" x14ac:dyDescent="0.2">
      <c r="D907" s="61" t="s">
        <v>106</v>
      </c>
      <c r="E907" s="8" t="s">
        <v>73</v>
      </c>
      <c r="F907" s="8" t="s">
        <v>6</v>
      </c>
      <c r="G907" s="8">
        <v>2008</v>
      </c>
      <c r="H907" s="19">
        <v>115</v>
      </c>
      <c r="I907" s="15">
        <v>16479</v>
      </c>
      <c r="J907" s="14">
        <v>143.29565217391306</v>
      </c>
    </row>
    <row r="908" spans="4:10" x14ac:dyDescent="0.2">
      <c r="D908" s="61" t="s">
        <v>106</v>
      </c>
      <c r="E908" s="7" t="s">
        <v>73</v>
      </c>
      <c r="F908" s="7" t="s">
        <v>6</v>
      </c>
      <c r="G908" s="7">
        <v>2009</v>
      </c>
      <c r="H908" s="18">
        <v>100</v>
      </c>
      <c r="I908" s="13">
        <v>15478</v>
      </c>
      <c r="J908" s="14">
        <v>154.78</v>
      </c>
    </row>
    <row r="909" spans="4:10" x14ac:dyDescent="0.2">
      <c r="D909" s="61" t="s">
        <v>106</v>
      </c>
      <c r="E909" s="8" t="s">
        <v>73</v>
      </c>
      <c r="F909" s="8" t="s">
        <v>6</v>
      </c>
      <c r="G909" s="8">
        <v>2010</v>
      </c>
      <c r="H909" s="19">
        <v>91</v>
      </c>
      <c r="I909" s="15">
        <v>14999.901</v>
      </c>
      <c r="J909" s="14">
        <v>164.83407692307694</v>
      </c>
    </row>
    <row r="910" spans="4:10" x14ac:dyDescent="0.2">
      <c r="D910" s="61" t="s">
        <v>106</v>
      </c>
      <c r="E910" s="7" t="s">
        <v>73</v>
      </c>
      <c r="F910" s="7" t="s">
        <v>6</v>
      </c>
      <c r="G910" s="7">
        <v>2011</v>
      </c>
      <c r="H910" s="18">
        <v>81</v>
      </c>
      <c r="I910" s="13">
        <v>13988.728999999999</v>
      </c>
      <c r="J910" s="14">
        <v>172.70035802469135</v>
      </c>
    </row>
    <row r="911" spans="4:10" x14ac:dyDescent="0.2">
      <c r="D911" s="61" t="s">
        <v>106</v>
      </c>
      <c r="E911" s="8" t="s">
        <v>73</v>
      </c>
      <c r="F911" s="8" t="s">
        <v>6</v>
      </c>
      <c r="G911" s="8">
        <v>2012</v>
      </c>
      <c r="H911" s="19">
        <v>81</v>
      </c>
      <c r="I911" s="15">
        <v>14395.985000000001</v>
      </c>
      <c r="J911" s="14">
        <v>177.72820987654322</v>
      </c>
    </row>
    <row r="912" spans="4:10" x14ac:dyDescent="0.2">
      <c r="D912" s="61" t="s">
        <v>106</v>
      </c>
      <c r="E912" s="7" t="s">
        <v>73</v>
      </c>
      <c r="F912" s="7" t="s">
        <v>6</v>
      </c>
      <c r="G912" s="7">
        <v>2013</v>
      </c>
      <c r="H912" s="18">
        <v>73</v>
      </c>
      <c r="I912" s="13">
        <v>14391.143</v>
      </c>
      <c r="J912" s="14">
        <v>197.13894520547944</v>
      </c>
    </row>
    <row r="913" spans="4:10" x14ac:dyDescent="0.2">
      <c r="D913" s="61" t="s">
        <v>106</v>
      </c>
      <c r="E913" s="8" t="s">
        <v>73</v>
      </c>
      <c r="F913" s="8" t="s">
        <v>6</v>
      </c>
      <c r="G913" s="8">
        <v>2014</v>
      </c>
      <c r="H913" s="19">
        <v>70</v>
      </c>
      <c r="I913" s="15">
        <v>14246.156999999999</v>
      </c>
      <c r="J913" s="14">
        <v>203.51652857142855</v>
      </c>
    </row>
    <row r="914" spans="4:10" x14ac:dyDescent="0.2">
      <c r="D914" s="61" t="s">
        <v>106</v>
      </c>
      <c r="E914" s="7" t="s">
        <v>73</v>
      </c>
      <c r="F914" s="7" t="s">
        <v>6</v>
      </c>
      <c r="G914" s="7">
        <v>2015</v>
      </c>
      <c r="H914" s="18">
        <v>68</v>
      </c>
      <c r="I914" s="13">
        <v>14499.451000000001</v>
      </c>
      <c r="J914" s="14">
        <v>213.2272205882353</v>
      </c>
    </row>
    <row r="915" spans="4:10" x14ac:dyDescent="0.2">
      <c r="D915" s="61" t="s">
        <v>106</v>
      </c>
      <c r="E915" s="8" t="s">
        <v>73</v>
      </c>
      <c r="F915" s="8" t="s">
        <v>6</v>
      </c>
      <c r="G915" s="8">
        <v>2016</v>
      </c>
      <c r="H915" s="19">
        <v>66</v>
      </c>
      <c r="I915" s="15">
        <v>14387.159</v>
      </c>
      <c r="J915" s="14">
        <v>217.98725757575758</v>
      </c>
    </row>
    <row r="916" spans="4:10" x14ac:dyDescent="0.2">
      <c r="D916" s="61" t="s">
        <v>106</v>
      </c>
      <c r="E916" s="7" t="s">
        <v>73</v>
      </c>
      <c r="F916" s="7" t="s">
        <v>6</v>
      </c>
      <c r="G916" s="7">
        <v>2017</v>
      </c>
      <c r="H916" s="18">
        <v>66</v>
      </c>
      <c r="I916" s="13">
        <v>13786.636</v>
      </c>
      <c r="J916" s="14">
        <v>208.88842424242424</v>
      </c>
    </row>
    <row r="917" spans="4:10" x14ac:dyDescent="0.2">
      <c r="D917" s="61" t="s">
        <v>106</v>
      </c>
      <c r="E917" s="8" t="s">
        <v>73</v>
      </c>
      <c r="F917" s="8" t="s">
        <v>6</v>
      </c>
      <c r="G917" s="8">
        <v>2018</v>
      </c>
      <c r="H917" s="19">
        <v>56</v>
      </c>
      <c r="I917" s="15">
        <v>13572.994999999999</v>
      </c>
      <c r="J917" s="14">
        <v>242.3749107142857</v>
      </c>
    </row>
    <row r="918" spans="4:10" x14ac:dyDescent="0.2">
      <c r="D918" s="61" t="s">
        <v>106</v>
      </c>
      <c r="E918" s="7" t="s">
        <v>73</v>
      </c>
      <c r="F918" s="7" t="s">
        <v>6</v>
      </c>
      <c r="G918" s="7">
        <v>2019</v>
      </c>
      <c r="H918" s="18">
        <v>53</v>
      </c>
      <c r="I918" s="13">
        <v>13341.535</v>
      </c>
      <c r="J918" s="14">
        <v>251.7270754716981</v>
      </c>
    </row>
    <row r="919" spans="4:10" x14ac:dyDescent="0.2">
      <c r="D919" s="61" t="s">
        <v>106</v>
      </c>
      <c r="E919" s="8" t="s">
        <v>73</v>
      </c>
      <c r="F919" s="8" t="s">
        <v>6</v>
      </c>
      <c r="G919" s="8">
        <v>2020</v>
      </c>
      <c r="H919" s="19">
        <v>50</v>
      </c>
      <c r="I919" s="15">
        <v>13953.046</v>
      </c>
      <c r="J919" s="14">
        <v>279.06092000000001</v>
      </c>
    </row>
    <row r="920" spans="4:10" x14ac:dyDescent="0.2">
      <c r="D920" s="61" t="s">
        <v>106</v>
      </c>
      <c r="E920" s="7" t="s">
        <v>73</v>
      </c>
      <c r="F920" s="7" t="s">
        <v>6</v>
      </c>
      <c r="G920" s="7">
        <v>2021</v>
      </c>
      <c r="H920" s="18">
        <v>47</v>
      </c>
      <c r="I920" s="13">
        <v>13659.968999999999</v>
      </c>
      <c r="J920" s="14">
        <v>290.63763829787234</v>
      </c>
    </row>
    <row r="921" spans="4:10" x14ac:dyDescent="0.2">
      <c r="D921" s="61" t="s">
        <v>106</v>
      </c>
      <c r="E921" s="8" t="s">
        <v>74</v>
      </c>
      <c r="F921" s="8" t="s">
        <v>7</v>
      </c>
      <c r="G921" s="8">
        <v>1995</v>
      </c>
      <c r="H921" s="19">
        <v>224</v>
      </c>
      <c r="I921" s="15">
        <v>14145</v>
      </c>
      <c r="J921" s="14">
        <v>63.147321428571431</v>
      </c>
    </row>
    <row r="922" spans="4:10" x14ac:dyDescent="0.2">
      <c r="D922" s="61" t="s">
        <v>106</v>
      </c>
      <c r="E922" s="7" t="s">
        <v>74</v>
      </c>
      <c r="F922" s="7" t="s">
        <v>7</v>
      </c>
      <c r="G922" s="7">
        <v>1996</v>
      </c>
      <c r="H922" s="18">
        <v>220</v>
      </c>
      <c r="I922" s="13">
        <v>13657</v>
      </c>
      <c r="J922" s="14">
        <v>62.077272727272728</v>
      </c>
    </row>
    <row r="923" spans="4:10" x14ac:dyDescent="0.2">
      <c r="D923" s="61" t="s">
        <v>106</v>
      </c>
      <c r="E923" s="8" t="s">
        <v>74</v>
      </c>
      <c r="F923" s="8" t="s">
        <v>7</v>
      </c>
      <c r="G923" s="8">
        <v>1997</v>
      </c>
      <c r="H923" s="19">
        <v>218</v>
      </c>
      <c r="I923" s="15">
        <v>13356.939</v>
      </c>
      <c r="J923" s="14">
        <v>61.2703623853211</v>
      </c>
    </row>
    <row r="924" spans="4:10" x14ac:dyDescent="0.2">
      <c r="D924" s="61" t="s">
        <v>106</v>
      </c>
      <c r="E924" s="7" t="s">
        <v>74</v>
      </c>
      <c r="F924" s="7" t="s">
        <v>7</v>
      </c>
      <c r="G924" s="7">
        <v>1998</v>
      </c>
      <c r="H924" s="18">
        <v>204</v>
      </c>
      <c r="I924" s="13">
        <v>13180.031000000001</v>
      </c>
      <c r="J924" s="14">
        <v>64.607995098039225</v>
      </c>
    </row>
    <row r="925" spans="4:10" x14ac:dyDescent="0.2">
      <c r="D925" s="61" t="s">
        <v>106</v>
      </c>
      <c r="E925" s="8" t="s">
        <v>74</v>
      </c>
      <c r="F925" s="8" t="s">
        <v>7</v>
      </c>
      <c r="G925" s="8">
        <v>1999</v>
      </c>
      <c r="H925" s="19">
        <v>192</v>
      </c>
      <c r="I925" s="15">
        <v>13200.511999999999</v>
      </c>
      <c r="J925" s="14">
        <v>68.752666666666656</v>
      </c>
    </row>
    <row r="926" spans="4:10" x14ac:dyDescent="0.2">
      <c r="D926" s="61" t="s">
        <v>106</v>
      </c>
      <c r="E926" s="7" t="s">
        <v>74</v>
      </c>
      <c r="F926" s="7" t="s">
        <v>7</v>
      </c>
      <c r="G926" s="7">
        <v>2000</v>
      </c>
      <c r="H926" s="18">
        <v>187</v>
      </c>
      <c r="I926" s="13">
        <v>12496.859</v>
      </c>
      <c r="J926" s="14">
        <v>66.828122994652404</v>
      </c>
    </row>
    <row r="927" spans="4:10" x14ac:dyDescent="0.2">
      <c r="D927" s="61" t="s">
        <v>106</v>
      </c>
      <c r="E927" s="8" t="s">
        <v>74</v>
      </c>
      <c r="F927" s="8" t="s">
        <v>7</v>
      </c>
      <c r="G927" s="8">
        <v>2001</v>
      </c>
      <c r="H927" s="19">
        <v>164</v>
      </c>
      <c r="I927" s="15">
        <v>11920.546999999999</v>
      </c>
      <c r="J927" s="14">
        <v>72.686262195121941</v>
      </c>
    </row>
    <row r="928" spans="4:10" x14ac:dyDescent="0.2">
      <c r="D928" s="61" t="s">
        <v>106</v>
      </c>
      <c r="E928" s="7" t="s">
        <v>74</v>
      </c>
      <c r="F928" s="7" t="s">
        <v>7</v>
      </c>
      <c r="G928" s="7">
        <v>2002</v>
      </c>
      <c r="H928" s="18">
        <v>156</v>
      </c>
      <c r="I928" s="13">
        <v>12068.93</v>
      </c>
      <c r="J928" s="14">
        <v>77.364935897435899</v>
      </c>
    </row>
    <row r="929" spans="4:10" x14ac:dyDescent="0.2">
      <c r="D929" s="61" t="s">
        <v>106</v>
      </c>
      <c r="E929" s="8" t="s">
        <v>74</v>
      </c>
      <c r="F929" s="8" t="s">
        <v>7</v>
      </c>
      <c r="G929" s="8">
        <v>2003</v>
      </c>
      <c r="H929" s="19">
        <v>148</v>
      </c>
      <c r="I929" s="15">
        <v>12090.941999999999</v>
      </c>
      <c r="J929" s="14">
        <v>81.695554054054043</v>
      </c>
    </row>
    <row r="930" spans="4:10" x14ac:dyDescent="0.2">
      <c r="D930" s="61" t="s">
        <v>106</v>
      </c>
      <c r="E930" s="7" t="s">
        <v>74</v>
      </c>
      <c r="F930" s="7" t="s">
        <v>7</v>
      </c>
      <c r="G930" s="7">
        <v>2004</v>
      </c>
      <c r="H930" s="18">
        <v>136</v>
      </c>
      <c r="I930" s="13">
        <v>12192</v>
      </c>
      <c r="J930" s="14">
        <v>89.647058823529406</v>
      </c>
    </row>
    <row r="931" spans="4:10" x14ac:dyDescent="0.2">
      <c r="D931" s="61" t="s">
        <v>106</v>
      </c>
      <c r="E931" s="8" t="s">
        <v>74</v>
      </c>
      <c r="F931" s="8" t="s">
        <v>7</v>
      </c>
      <c r="G931" s="8">
        <v>2005</v>
      </c>
      <c r="H931" s="19">
        <v>127</v>
      </c>
      <c r="I931" s="15">
        <v>12457</v>
      </c>
      <c r="J931" s="14">
        <v>98.086614173228341</v>
      </c>
    </row>
    <row r="932" spans="4:10" x14ac:dyDescent="0.2">
      <c r="D932" s="61" t="s">
        <v>106</v>
      </c>
      <c r="E932" s="7" t="s">
        <v>74</v>
      </c>
      <c r="F932" s="7" t="s">
        <v>7</v>
      </c>
      <c r="G932" s="7">
        <v>2006</v>
      </c>
      <c r="H932" s="18">
        <v>118</v>
      </c>
      <c r="I932" s="13">
        <v>12660</v>
      </c>
      <c r="J932" s="14">
        <v>107.28813559322033</v>
      </c>
    </row>
    <row r="933" spans="4:10" x14ac:dyDescent="0.2">
      <c r="D933" s="61" t="s">
        <v>106</v>
      </c>
      <c r="E933" s="8" t="s">
        <v>74</v>
      </c>
      <c r="F933" s="8" t="s">
        <v>7</v>
      </c>
      <c r="G933" s="8">
        <v>2007</v>
      </c>
      <c r="H933" s="19">
        <v>113</v>
      </c>
      <c r="I933" s="15">
        <v>13647</v>
      </c>
      <c r="J933" s="14">
        <v>120.76991150442478</v>
      </c>
    </row>
    <row r="934" spans="4:10" x14ac:dyDescent="0.2">
      <c r="D934" s="61" t="s">
        <v>106</v>
      </c>
      <c r="E934" s="7" t="s">
        <v>74</v>
      </c>
      <c r="F934" s="7" t="s">
        <v>7</v>
      </c>
      <c r="G934" s="7">
        <v>2008</v>
      </c>
      <c r="H934" s="18">
        <v>103</v>
      </c>
      <c r="I934" s="13">
        <v>13332</v>
      </c>
      <c r="J934" s="14">
        <v>129.4368932038835</v>
      </c>
    </row>
    <row r="935" spans="4:10" x14ac:dyDescent="0.2">
      <c r="D935" s="61" t="s">
        <v>106</v>
      </c>
      <c r="E935" s="8" t="s">
        <v>74</v>
      </c>
      <c r="F935" s="8" t="s">
        <v>7</v>
      </c>
      <c r="G935" s="8">
        <v>2009</v>
      </c>
      <c r="H935" s="19">
        <v>93</v>
      </c>
      <c r="I935" s="15">
        <v>13489</v>
      </c>
      <c r="J935" s="14">
        <v>145.04301075268816</v>
      </c>
    </row>
    <row r="936" spans="4:10" x14ac:dyDescent="0.2">
      <c r="D936" s="61" t="s">
        <v>106</v>
      </c>
      <c r="E936" s="7" t="s">
        <v>74</v>
      </c>
      <c r="F936" s="7" t="s">
        <v>7</v>
      </c>
      <c r="G936" s="7">
        <v>2010</v>
      </c>
      <c r="H936" s="18">
        <v>79</v>
      </c>
      <c r="I936" s="13">
        <v>13781.041999999999</v>
      </c>
      <c r="J936" s="14">
        <v>174.44356962025316</v>
      </c>
    </row>
    <row r="937" spans="4:10" x14ac:dyDescent="0.2">
      <c r="D937" s="61" t="s">
        <v>106</v>
      </c>
      <c r="E937" s="8" t="s">
        <v>74</v>
      </c>
      <c r="F937" s="8" t="s">
        <v>7</v>
      </c>
      <c r="G937" s="8">
        <v>2011</v>
      </c>
      <c r="H937" s="19">
        <v>78</v>
      </c>
      <c r="I937" s="15">
        <v>13576.286</v>
      </c>
      <c r="J937" s="14">
        <v>174.05494871794872</v>
      </c>
    </row>
    <row r="938" spans="4:10" x14ac:dyDescent="0.2">
      <c r="D938" s="61" t="s">
        <v>106</v>
      </c>
      <c r="E938" s="7" t="s">
        <v>74</v>
      </c>
      <c r="F938" s="7" t="s">
        <v>7</v>
      </c>
      <c r="G938" s="7">
        <v>2012</v>
      </c>
      <c r="H938" s="18">
        <v>76</v>
      </c>
      <c r="I938" s="13">
        <v>14248.873</v>
      </c>
      <c r="J938" s="14">
        <v>187.48517105263159</v>
      </c>
    </row>
    <row r="939" spans="4:10" x14ac:dyDescent="0.2">
      <c r="D939" s="61" t="s">
        <v>106</v>
      </c>
      <c r="E939" s="8" t="s">
        <v>74</v>
      </c>
      <c r="F939" s="8" t="s">
        <v>7</v>
      </c>
      <c r="G939" s="8">
        <v>2013</v>
      </c>
      <c r="H939" s="19">
        <v>72</v>
      </c>
      <c r="I939" s="15">
        <v>14275.210000000001</v>
      </c>
      <c r="J939" s="14">
        <v>198.26680555555558</v>
      </c>
    </row>
    <row r="940" spans="4:10" x14ac:dyDescent="0.2">
      <c r="D940" s="61" t="s">
        <v>106</v>
      </c>
      <c r="E940" s="7" t="s">
        <v>74</v>
      </c>
      <c r="F940" s="7" t="s">
        <v>7</v>
      </c>
      <c r="G940" s="7">
        <v>2014</v>
      </c>
      <c r="H940" s="18">
        <v>69</v>
      </c>
      <c r="I940" s="13">
        <v>14177.305</v>
      </c>
      <c r="J940" s="14">
        <v>205.46818840579709</v>
      </c>
    </row>
    <row r="941" spans="4:10" x14ac:dyDescent="0.2">
      <c r="D941" s="61" t="s">
        <v>106</v>
      </c>
      <c r="E941" s="8" t="s">
        <v>74</v>
      </c>
      <c r="F941" s="8" t="s">
        <v>7</v>
      </c>
      <c r="G941" s="8">
        <v>2015</v>
      </c>
      <c r="H941" s="19">
        <v>69</v>
      </c>
      <c r="I941" s="15">
        <v>14632.634</v>
      </c>
      <c r="J941" s="14">
        <v>212.06715942028987</v>
      </c>
    </row>
    <row r="942" spans="4:10" x14ac:dyDescent="0.2">
      <c r="D942" s="61" t="s">
        <v>106</v>
      </c>
      <c r="E942" s="7" t="s">
        <v>74</v>
      </c>
      <c r="F942" s="7" t="s">
        <v>7</v>
      </c>
      <c r="G942" s="7">
        <v>2016</v>
      </c>
      <c r="H942" s="18">
        <v>66</v>
      </c>
      <c r="I942" s="13">
        <v>14441.076999999999</v>
      </c>
      <c r="J942" s="14">
        <v>218.80419696969696</v>
      </c>
    </row>
    <row r="943" spans="4:10" x14ac:dyDescent="0.2">
      <c r="D943" s="61" t="s">
        <v>106</v>
      </c>
      <c r="E943" s="8" t="s">
        <v>74</v>
      </c>
      <c r="F943" s="8" t="s">
        <v>7</v>
      </c>
      <c r="G943" s="8">
        <v>2017</v>
      </c>
      <c r="H943" s="19">
        <v>63</v>
      </c>
      <c r="I943" s="15">
        <v>14321.182000000001</v>
      </c>
      <c r="J943" s="14">
        <v>227.32034920634922</v>
      </c>
    </row>
    <row r="944" spans="4:10" x14ac:dyDescent="0.2">
      <c r="D944" s="61" t="s">
        <v>106</v>
      </c>
      <c r="E944" s="7" t="s">
        <v>74</v>
      </c>
      <c r="F944" s="7" t="s">
        <v>7</v>
      </c>
      <c r="G944" s="7">
        <v>2018</v>
      </c>
      <c r="H944" s="18">
        <v>62</v>
      </c>
      <c r="I944" s="13">
        <v>14718.678</v>
      </c>
      <c r="J944" s="14">
        <v>237.39803225806452</v>
      </c>
    </row>
    <row r="945" spans="4:10" x14ac:dyDescent="0.2">
      <c r="D945" s="61" t="s">
        <v>106</v>
      </c>
      <c r="E945" s="8" t="s">
        <v>74</v>
      </c>
      <c r="F945" s="8" t="s">
        <v>7</v>
      </c>
      <c r="G945" s="8">
        <v>2019</v>
      </c>
      <c r="H945" s="19">
        <v>57</v>
      </c>
      <c r="I945" s="15">
        <v>14423.726999999999</v>
      </c>
      <c r="J945" s="14">
        <v>253.04784210526313</v>
      </c>
    </row>
    <row r="946" spans="4:10" x14ac:dyDescent="0.2">
      <c r="D946" s="61" t="s">
        <v>106</v>
      </c>
      <c r="E946" s="7" t="s">
        <v>74</v>
      </c>
      <c r="F946" s="7" t="s">
        <v>7</v>
      </c>
      <c r="G946" s="7">
        <v>2020</v>
      </c>
      <c r="H946" s="18">
        <v>51</v>
      </c>
      <c r="I946" s="13">
        <v>14514.293</v>
      </c>
      <c r="J946" s="14">
        <v>284.59398039215688</v>
      </c>
    </row>
    <row r="947" spans="4:10" x14ac:dyDescent="0.2">
      <c r="D947" s="61" t="s">
        <v>106</v>
      </c>
      <c r="E947" s="8" t="s">
        <v>74</v>
      </c>
      <c r="F947" s="8" t="s">
        <v>7</v>
      </c>
      <c r="G947" s="8">
        <v>2021</v>
      </c>
      <c r="H947" s="19">
        <v>49</v>
      </c>
      <c r="I947" s="15">
        <v>15012.419</v>
      </c>
      <c r="J947" s="14">
        <v>306.37589795918365</v>
      </c>
    </row>
    <row r="948" spans="4:10" x14ac:dyDescent="0.2">
      <c r="D948" s="62" t="s">
        <v>103</v>
      </c>
      <c r="E948" s="46" t="s">
        <v>71</v>
      </c>
      <c r="F948" s="46" t="s">
        <v>66</v>
      </c>
      <c r="G948" s="7">
        <v>1995</v>
      </c>
      <c r="H948" s="18">
        <v>392</v>
      </c>
      <c r="I948" s="13">
        <v>29371</v>
      </c>
      <c r="J948" s="14">
        <v>74.926020408163268</v>
      </c>
    </row>
    <row r="949" spans="4:10" x14ac:dyDescent="0.2">
      <c r="D949" s="62" t="s">
        <v>103</v>
      </c>
      <c r="E949" s="8" t="s">
        <v>71</v>
      </c>
      <c r="F949" s="8" t="s">
        <v>66</v>
      </c>
      <c r="G949" s="8">
        <v>1996</v>
      </c>
      <c r="H949" s="19">
        <v>390</v>
      </c>
      <c r="I949" s="15">
        <v>28581</v>
      </c>
      <c r="J949" s="14">
        <v>73.284615384615378</v>
      </c>
    </row>
    <row r="950" spans="4:10" x14ac:dyDescent="0.2">
      <c r="D950" s="62" t="s">
        <v>103</v>
      </c>
      <c r="E950" s="7" t="s">
        <v>71</v>
      </c>
      <c r="F950" s="7" t="s">
        <v>66</v>
      </c>
      <c r="G950" s="7">
        <v>1997</v>
      </c>
      <c r="H950" s="18">
        <v>389</v>
      </c>
      <c r="I950" s="13">
        <v>28762.056</v>
      </c>
      <c r="J950" s="14">
        <v>73.938447300771216</v>
      </c>
    </row>
    <row r="951" spans="4:10" x14ac:dyDescent="0.2">
      <c r="D951" s="62" t="s">
        <v>103</v>
      </c>
      <c r="E951" s="8" t="s">
        <v>71</v>
      </c>
      <c r="F951" s="8" t="s">
        <v>66</v>
      </c>
      <c r="G951" s="8">
        <v>1998</v>
      </c>
      <c r="H951" s="19">
        <v>376</v>
      </c>
      <c r="I951" s="15">
        <v>28753.093000000001</v>
      </c>
      <c r="J951" s="14">
        <v>76.470992021276601</v>
      </c>
    </row>
    <row r="952" spans="4:10" x14ac:dyDescent="0.2">
      <c r="D952" s="62" t="s">
        <v>103</v>
      </c>
      <c r="E952" s="7" t="s">
        <v>71</v>
      </c>
      <c r="F952" s="7" t="s">
        <v>66</v>
      </c>
      <c r="G952" s="7">
        <v>1999</v>
      </c>
      <c r="H952" s="18">
        <v>358</v>
      </c>
      <c r="I952" s="13">
        <v>28191.046999999999</v>
      </c>
      <c r="J952" s="14">
        <v>78.745941340782124</v>
      </c>
    </row>
    <row r="953" spans="4:10" x14ac:dyDescent="0.2">
      <c r="D953" s="62" t="s">
        <v>103</v>
      </c>
      <c r="E953" s="8" t="s">
        <v>71</v>
      </c>
      <c r="F953" s="8" t="s">
        <v>66</v>
      </c>
      <c r="G953" s="8">
        <v>2000</v>
      </c>
      <c r="H953" s="19">
        <v>347</v>
      </c>
      <c r="I953" s="15">
        <v>26612.553999999996</v>
      </c>
      <c r="J953" s="14">
        <v>76.693239193083556</v>
      </c>
    </row>
    <row r="954" spans="4:10" x14ac:dyDescent="0.2">
      <c r="D954" s="62" t="s">
        <v>103</v>
      </c>
      <c r="E954" s="7" t="s">
        <v>71</v>
      </c>
      <c r="F954" s="7" t="s">
        <v>66</v>
      </c>
      <c r="G954" s="7">
        <v>2001</v>
      </c>
      <c r="H954" s="18">
        <v>318</v>
      </c>
      <c r="I954" s="13">
        <v>25648.38</v>
      </c>
      <c r="J954" s="14">
        <v>80.655283018867934</v>
      </c>
    </row>
    <row r="955" spans="4:10" x14ac:dyDescent="0.2">
      <c r="D955" s="62" t="s">
        <v>103</v>
      </c>
      <c r="E955" s="8" t="s">
        <v>71</v>
      </c>
      <c r="F955" s="8" t="s">
        <v>66</v>
      </c>
      <c r="G955" s="8">
        <v>2002</v>
      </c>
      <c r="H955" s="19">
        <v>290</v>
      </c>
      <c r="I955" s="15">
        <v>25537.587999999996</v>
      </c>
      <c r="J955" s="14">
        <v>88.06064827586205</v>
      </c>
    </row>
    <row r="956" spans="4:10" x14ac:dyDescent="0.2">
      <c r="D956" s="62" t="s">
        <v>103</v>
      </c>
      <c r="E956" s="7" t="s">
        <v>71</v>
      </c>
      <c r="F956" s="7" t="s">
        <v>66</v>
      </c>
      <c r="G956" s="7">
        <v>2003</v>
      </c>
      <c r="H956" s="18">
        <v>275</v>
      </c>
      <c r="I956" s="13">
        <v>25801.607999999997</v>
      </c>
      <c r="J956" s="14">
        <v>93.824029090909079</v>
      </c>
    </row>
    <row r="957" spans="4:10" x14ac:dyDescent="0.2">
      <c r="D957" s="62" t="s">
        <v>103</v>
      </c>
      <c r="E957" s="8" t="s">
        <v>71</v>
      </c>
      <c r="F957" s="8" t="s">
        <v>66</v>
      </c>
      <c r="G957" s="8">
        <v>2004</v>
      </c>
      <c r="H957" s="19">
        <v>267</v>
      </c>
      <c r="I957" s="15">
        <v>26414</v>
      </c>
      <c r="J957" s="14">
        <v>98.928838951310865</v>
      </c>
    </row>
    <row r="958" spans="4:10" x14ac:dyDescent="0.2">
      <c r="D958" s="62" t="s">
        <v>103</v>
      </c>
      <c r="E958" s="7" t="s">
        <v>71</v>
      </c>
      <c r="F958" s="7" t="s">
        <v>66</v>
      </c>
      <c r="G958" s="7">
        <v>2005</v>
      </c>
      <c r="H958" s="18">
        <v>261</v>
      </c>
      <c r="I958" s="13">
        <v>26624</v>
      </c>
      <c r="J958" s="14">
        <v>102.00766283524904</v>
      </c>
    </row>
    <row r="959" spans="4:10" x14ac:dyDescent="0.2">
      <c r="D959" s="62" t="s">
        <v>103</v>
      </c>
      <c r="E959" s="8" t="s">
        <v>71</v>
      </c>
      <c r="F959" s="8" t="s">
        <v>66</v>
      </c>
      <c r="G959" s="8">
        <v>2006</v>
      </c>
      <c r="H959" s="19">
        <v>248</v>
      </c>
      <c r="I959" s="15">
        <v>26460</v>
      </c>
      <c r="J959" s="14">
        <v>106.69354838709677</v>
      </c>
    </row>
    <row r="960" spans="4:10" x14ac:dyDescent="0.2">
      <c r="D960" s="62" t="s">
        <v>103</v>
      </c>
      <c r="E960" s="7" t="s">
        <v>71</v>
      </c>
      <c r="F960" s="7" t="s">
        <v>66</v>
      </c>
      <c r="G960" s="7">
        <v>2007</v>
      </c>
      <c r="H960" s="18">
        <v>237</v>
      </c>
      <c r="I960" s="13">
        <v>27984</v>
      </c>
      <c r="J960" s="14">
        <v>118.07594936708861</v>
      </c>
    </row>
    <row r="961" spans="4:10" x14ac:dyDescent="0.2">
      <c r="D961" s="62" t="s">
        <v>103</v>
      </c>
      <c r="E961" s="8" t="s">
        <v>71</v>
      </c>
      <c r="F961" s="8" t="s">
        <v>66</v>
      </c>
      <c r="G961" s="8">
        <v>2008</v>
      </c>
      <c r="H961" s="19">
        <v>224</v>
      </c>
      <c r="I961" s="15">
        <v>27584</v>
      </c>
      <c r="J961" s="14">
        <v>123.14285714285714</v>
      </c>
    </row>
    <row r="962" spans="4:10" x14ac:dyDescent="0.2">
      <c r="D962" s="62" t="s">
        <v>103</v>
      </c>
      <c r="E962" s="7" t="s">
        <v>71</v>
      </c>
      <c r="F962" s="7" t="s">
        <v>66</v>
      </c>
      <c r="G962" s="7">
        <v>2009</v>
      </c>
      <c r="H962" s="18">
        <v>212</v>
      </c>
      <c r="I962" s="13">
        <v>27779</v>
      </c>
      <c r="J962" s="14">
        <v>131.03301886792454</v>
      </c>
    </row>
    <row r="963" spans="4:10" x14ac:dyDescent="0.2">
      <c r="D963" s="62" t="s">
        <v>103</v>
      </c>
      <c r="E963" s="8" t="s">
        <v>71</v>
      </c>
      <c r="F963" s="8" t="s">
        <v>66</v>
      </c>
      <c r="G963" s="8">
        <v>2010</v>
      </c>
      <c r="H963" s="19">
        <v>191</v>
      </c>
      <c r="I963" s="15">
        <v>27959.364999999998</v>
      </c>
      <c r="J963" s="14">
        <v>146.38410994764396</v>
      </c>
    </row>
    <row r="964" spans="4:10" x14ac:dyDescent="0.2">
      <c r="D964" s="62" t="s">
        <v>103</v>
      </c>
      <c r="E964" s="7" t="s">
        <v>71</v>
      </c>
      <c r="F964" s="7" t="s">
        <v>66</v>
      </c>
      <c r="G964" s="7">
        <v>2011</v>
      </c>
      <c r="H964" s="18">
        <v>185</v>
      </c>
      <c r="I964" s="13">
        <v>27752.071</v>
      </c>
      <c r="J964" s="14">
        <v>150.0111945945946</v>
      </c>
    </row>
    <row r="965" spans="4:10" x14ac:dyDescent="0.2">
      <c r="D965" s="62" t="s">
        <v>103</v>
      </c>
      <c r="E965" s="8" t="s">
        <v>71</v>
      </c>
      <c r="F965" s="8" t="s">
        <v>66</v>
      </c>
      <c r="G965" s="8">
        <v>2012</v>
      </c>
      <c r="H965" s="19">
        <v>179</v>
      </c>
      <c r="I965" s="15">
        <v>29457.537000000004</v>
      </c>
      <c r="J965" s="14">
        <v>164.56724581005588</v>
      </c>
    </row>
    <row r="966" spans="4:10" x14ac:dyDescent="0.2">
      <c r="D966" s="62" t="s">
        <v>103</v>
      </c>
      <c r="E966" s="7" t="s">
        <v>71</v>
      </c>
      <c r="F966" s="7" t="s">
        <v>66</v>
      </c>
      <c r="G966" s="7">
        <v>2013</v>
      </c>
      <c r="H966" s="18">
        <v>172</v>
      </c>
      <c r="I966" s="13">
        <v>29292.697999999997</v>
      </c>
      <c r="J966" s="14">
        <v>170.3063837209302</v>
      </c>
    </row>
    <row r="967" spans="4:10" x14ac:dyDescent="0.2">
      <c r="D967" s="62" t="s">
        <v>103</v>
      </c>
      <c r="E967" s="8" t="s">
        <v>71</v>
      </c>
      <c r="F967" s="8" t="s">
        <v>66</v>
      </c>
      <c r="G967" s="8">
        <v>2014</v>
      </c>
      <c r="H967" s="19">
        <v>159</v>
      </c>
      <c r="I967" s="15">
        <v>28818.863999999998</v>
      </c>
      <c r="J967" s="14">
        <v>181.25071698113206</v>
      </c>
    </row>
    <row r="968" spans="4:10" x14ac:dyDescent="0.2">
      <c r="D968" s="62" t="s">
        <v>103</v>
      </c>
      <c r="E968" s="7" t="s">
        <v>71</v>
      </c>
      <c r="F968" s="7" t="s">
        <v>66</v>
      </c>
      <c r="G968" s="7">
        <v>2015</v>
      </c>
      <c r="H968" s="18">
        <v>149</v>
      </c>
      <c r="I968" s="13">
        <v>29961.58</v>
      </c>
      <c r="J968" s="14">
        <v>201.08442953020136</v>
      </c>
    </row>
    <row r="969" spans="4:10" x14ac:dyDescent="0.2">
      <c r="D969" s="62" t="s">
        <v>103</v>
      </c>
      <c r="E969" s="8" t="s">
        <v>71</v>
      </c>
      <c r="F969" s="8" t="s">
        <v>66</v>
      </c>
      <c r="G969" s="8">
        <v>2016</v>
      </c>
      <c r="H969" s="19">
        <v>145</v>
      </c>
      <c r="I969" s="15">
        <v>30097.703999999998</v>
      </c>
      <c r="J969" s="14">
        <v>207.57037241379308</v>
      </c>
    </row>
    <row r="970" spans="4:10" x14ac:dyDescent="0.2">
      <c r="D970" s="62" t="s">
        <v>103</v>
      </c>
      <c r="E970" s="7" t="s">
        <v>71</v>
      </c>
      <c r="F970" s="7" t="s">
        <v>66</v>
      </c>
      <c r="G970" s="7">
        <v>2017</v>
      </c>
      <c r="H970" s="18">
        <v>140</v>
      </c>
      <c r="I970" s="13">
        <v>29739.348999999998</v>
      </c>
      <c r="J970" s="14">
        <v>212.42392142857142</v>
      </c>
    </row>
    <row r="971" spans="4:10" x14ac:dyDescent="0.2">
      <c r="D971" s="62" t="s">
        <v>103</v>
      </c>
      <c r="E971" s="8" t="s">
        <v>71</v>
      </c>
      <c r="F971" s="8" t="s">
        <v>66</v>
      </c>
      <c r="G971" s="8">
        <v>2018</v>
      </c>
      <c r="H971" s="19">
        <v>129</v>
      </c>
      <c r="I971" s="15">
        <v>29932.895</v>
      </c>
      <c r="J971" s="14">
        <v>232.03794573643412</v>
      </c>
    </row>
    <row r="972" spans="4:10" x14ac:dyDescent="0.2">
      <c r="D972" s="62" t="s">
        <v>103</v>
      </c>
      <c r="E972" s="7" t="s">
        <v>71</v>
      </c>
      <c r="F972" s="7" t="s">
        <v>66</v>
      </c>
      <c r="G972" s="7">
        <v>2019</v>
      </c>
      <c r="H972" s="18">
        <v>123</v>
      </c>
      <c r="I972" s="13">
        <v>28220.262999999999</v>
      </c>
      <c r="J972" s="14">
        <v>229.43303252032518</v>
      </c>
    </row>
    <row r="973" spans="4:10" x14ac:dyDescent="0.2">
      <c r="D973" s="62" t="s">
        <v>103</v>
      </c>
      <c r="E973" s="8" t="s">
        <v>71</v>
      </c>
      <c r="F973" s="8" t="s">
        <v>66</v>
      </c>
      <c r="G973" s="8">
        <v>2020</v>
      </c>
      <c r="H973" s="19">
        <v>103</v>
      </c>
      <c r="I973" s="15">
        <v>25585.536</v>
      </c>
      <c r="J973" s="14">
        <v>248.40326213592232</v>
      </c>
    </row>
    <row r="974" spans="4:10" x14ac:dyDescent="0.2">
      <c r="D974" s="62" t="s">
        <v>103</v>
      </c>
      <c r="E974" s="7" t="s">
        <v>71</v>
      </c>
      <c r="F974" s="7" t="s">
        <v>66</v>
      </c>
      <c r="G974" s="7">
        <v>2021</v>
      </c>
      <c r="H974" s="18">
        <v>99</v>
      </c>
      <c r="I974" s="13">
        <v>26955.494999999999</v>
      </c>
      <c r="J974" s="14">
        <v>272.27772727272725</v>
      </c>
    </row>
    <row r="975" spans="4:10" x14ac:dyDescent="0.2">
      <c r="D975" s="64" t="s">
        <v>102</v>
      </c>
      <c r="E975" s="45" t="s">
        <v>75</v>
      </c>
      <c r="F975" s="45" t="s">
        <v>67</v>
      </c>
      <c r="G975" s="45">
        <v>1995</v>
      </c>
      <c r="H975" s="63">
        <v>250</v>
      </c>
      <c r="I975" s="15">
        <v>16564</v>
      </c>
      <c r="J975" s="14">
        <v>66.256</v>
      </c>
    </row>
    <row r="976" spans="4:10" x14ac:dyDescent="0.2">
      <c r="D976" s="64" t="s">
        <v>102</v>
      </c>
      <c r="E976" s="7" t="s">
        <v>75</v>
      </c>
      <c r="F976" s="7" t="s">
        <v>67</v>
      </c>
      <c r="G976" s="7">
        <v>1996</v>
      </c>
      <c r="H976" s="18">
        <v>248</v>
      </c>
      <c r="I976" s="13">
        <v>16539</v>
      </c>
      <c r="J976" s="14">
        <v>66.689516129032256</v>
      </c>
    </row>
    <row r="977" spans="4:10" x14ac:dyDescent="0.2">
      <c r="D977" s="64" t="s">
        <v>102</v>
      </c>
      <c r="E977" s="8" t="s">
        <v>75</v>
      </c>
      <c r="F977" s="8" t="s">
        <v>67</v>
      </c>
      <c r="G977" s="8">
        <v>1997</v>
      </c>
      <c r="H977" s="19">
        <v>251</v>
      </c>
      <c r="I977" s="15">
        <v>16887.010999999999</v>
      </c>
      <c r="J977" s="14">
        <v>67.27892828685259</v>
      </c>
    </row>
    <row r="978" spans="4:10" x14ac:dyDescent="0.2">
      <c r="D978" s="64" t="s">
        <v>102</v>
      </c>
      <c r="E978" s="7" t="s">
        <v>75</v>
      </c>
      <c r="F978" s="7" t="s">
        <v>67</v>
      </c>
      <c r="G978" s="7">
        <v>1998</v>
      </c>
      <c r="H978" s="18">
        <v>247</v>
      </c>
      <c r="I978" s="13">
        <v>16948.062999999998</v>
      </c>
      <c r="J978" s="14">
        <v>68.615639676113346</v>
      </c>
    </row>
    <row r="979" spans="4:10" x14ac:dyDescent="0.2">
      <c r="D979" s="64" t="s">
        <v>102</v>
      </c>
      <c r="E979" s="8" t="s">
        <v>75</v>
      </c>
      <c r="F979" s="8" t="s">
        <v>67</v>
      </c>
      <c r="G979" s="8">
        <v>1999</v>
      </c>
      <c r="H979" s="19">
        <v>232</v>
      </c>
      <c r="I979" s="15">
        <v>16309.86</v>
      </c>
      <c r="J979" s="14">
        <v>70.301120689655178</v>
      </c>
    </row>
    <row r="980" spans="4:10" x14ac:dyDescent="0.2">
      <c r="D980" s="64" t="s">
        <v>102</v>
      </c>
      <c r="E980" s="7" t="s">
        <v>75</v>
      </c>
      <c r="F980" s="7" t="s">
        <v>67</v>
      </c>
      <c r="G980" s="7">
        <v>2000</v>
      </c>
      <c r="H980" s="18">
        <v>223</v>
      </c>
      <c r="I980" s="13">
        <v>15612.446</v>
      </c>
      <c r="J980" s="14">
        <v>70.010968609865472</v>
      </c>
    </row>
    <row r="981" spans="4:10" x14ac:dyDescent="0.2">
      <c r="D981" s="64" t="s">
        <v>102</v>
      </c>
      <c r="E981" s="8" t="s">
        <v>75</v>
      </c>
      <c r="F981" s="8" t="s">
        <v>67</v>
      </c>
      <c r="G981" s="8">
        <v>2001</v>
      </c>
      <c r="H981" s="19">
        <v>206</v>
      </c>
      <c r="I981" s="15">
        <v>15280.421999999999</v>
      </c>
      <c r="J981" s="14">
        <v>74.17680582524271</v>
      </c>
    </row>
    <row r="982" spans="4:10" x14ac:dyDescent="0.2">
      <c r="D982" s="64" t="s">
        <v>102</v>
      </c>
      <c r="E982" s="7" t="s">
        <v>75</v>
      </c>
      <c r="F982" s="7" t="s">
        <v>67</v>
      </c>
      <c r="G982" s="7">
        <v>2002</v>
      </c>
      <c r="H982" s="18">
        <v>194</v>
      </c>
      <c r="I982" s="13">
        <v>15514.687000000002</v>
      </c>
      <c r="J982" s="14">
        <v>79.972613402061867</v>
      </c>
    </row>
    <row r="983" spans="4:10" x14ac:dyDescent="0.2">
      <c r="D983" s="64" t="s">
        <v>102</v>
      </c>
      <c r="E983" s="8" t="s">
        <v>75</v>
      </c>
      <c r="F983" s="8" t="s">
        <v>67</v>
      </c>
      <c r="G983" s="8">
        <v>2003</v>
      </c>
      <c r="H983" s="19">
        <v>182</v>
      </c>
      <c r="I983" s="15">
        <v>16046.971</v>
      </c>
      <c r="J983" s="14">
        <v>88.170170329670327</v>
      </c>
    </row>
    <row r="984" spans="4:10" x14ac:dyDescent="0.2">
      <c r="D984" s="64" t="s">
        <v>102</v>
      </c>
      <c r="E984" s="7" t="s">
        <v>75</v>
      </c>
      <c r="F984" s="7" t="s">
        <v>67</v>
      </c>
      <c r="G984" s="7">
        <v>2004</v>
      </c>
      <c r="H984" s="18">
        <v>175</v>
      </c>
      <c r="I984" s="13">
        <v>15965</v>
      </c>
      <c r="J984" s="14">
        <v>91.228571428571428</v>
      </c>
    </row>
    <row r="985" spans="4:10" x14ac:dyDescent="0.2">
      <c r="D985" s="64" t="s">
        <v>102</v>
      </c>
      <c r="E985" s="8" t="s">
        <v>75</v>
      </c>
      <c r="F985" s="8" t="s">
        <v>67</v>
      </c>
      <c r="G985" s="8">
        <v>2005</v>
      </c>
      <c r="H985" s="19">
        <v>175</v>
      </c>
      <c r="I985" s="15">
        <v>15953</v>
      </c>
      <c r="J985" s="14">
        <v>91.16</v>
      </c>
    </row>
    <row r="986" spans="4:10" x14ac:dyDescent="0.2">
      <c r="D986" s="64" t="s">
        <v>102</v>
      </c>
      <c r="E986" s="7" t="s">
        <v>75</v>
      </c>
      <c r="F986" s="7" t="s">
        <v>67</v>
      </c>
      <c r="G986" s="7">
        <v>2006</v>
      </c>
      <c r="H986" s="18">
        <v>159</v>
      </c>
      <c r="I986" s="13">
        <v>16285</v>
      </c>
      <c r="J986" s="14">
        <v>102.42138364779875</v>
      </c>
    </row>
    <row r="987" spans="4:10" x14ac:dyDescent="0.2">
      <c r="D987" s="64" t="s">
        <v>102</v>
      </c>
      <c r="E987" s="8" t="s">
        <v>75</v>
      </c>
      <c r="F987" s="8" t="s">
        <v>67</v>
      </c>
      <c r="G987" s="8">
        <v>2007</v>
      </c>
      <c r="H987" s="19">
        <v>148</v>
      </c>
      <c r="I987" s="15">
        <v>17504</v>
      </c>
      <c r="J987" s="14">
        <v>118.27027027027027</v>
      </c>
    </row>
    <row r="988" spans="4:10" x14ac:dyDescent="0.2">
      <c r="D988" s="64" t="s">
        <v>102</v>
      </c>
      <c r="E988" s="7" t="s">
        <v>75</v>
      </c>
      <c r="F988" s="7" t="s">
        <v>67</v>
      </c>
      <c r="G988" s="7">
        <v>2008</v>
      </c>
      <c r="H988" s="18">
        <v>138</v>
      </c>
      <c r="I988" s="13">
        <v>17003</v>
      </c>
      <c r="J988" s="14">
        <v>123.21014492753623</v>
      </c>
    </row>
    <row r="989" spans="4:10" x14ac:dyDescent="0.2">
      <c r="D989" s="64" t="s">
        <v>102</v>
      </c>
      <c r="E989" s="8" t="s">
        <v>75</v>
      </c>
      <c r="F989" s="8" t="s">
        <v>67</v>
      </c>
      <c r="G989" s="8">
        <v>2009</v>
      </c>
      <c r="H989" s="19">
        <v>121</v>
      </c>
      <c r="I989" s="15">
        <v>17193</v>
      </c>
      <c r="J989" s="14">
        <v>142.09090909090909</v>
      </c>
    </row>
    <row r="990" spans="4:10" x14ac:dyDescent="0.2">
      <c r="D990" s="64" t="s">
        <v>102</v>
      </c>
      <c r="E990" s="7" t="s">
        <v>75</v>
      </c>
      <c r="F990" s="7" t="s">
        <v>67</v>
      </c>
      <c r="G990" s="7">
        <v>2010</v>
      </c>
      <c r="H990" s="18">
        <v>115</v>
      </c>
      <c r="I990" s="13">
        <v>17710.257999999998</v>
      </c>
      <c r="J990" s="14">
        <v>154.00224347826085</v>
      </c>
    </row>
    <row r="991" spans="4:10" x14ac:dyDescent="0.2">
      <c r="D991" s="64" t="s">
        <v>102</v>
      </c>
      <c r="E991" s="8" t="s">
        <v>75</v>
      </c>
      <c r="F991" s="8" t="s">
        <v>67</v>
      </c>
      <c r="G991" s="8">
        <v>2011</v>
      </c>
      <c r="H991" s="19">
        <v>112</v>
      </c>
      <c r="I991" s="15">
        <v>17412.375</v>
      </c>
      <c r="J991" s="14">
        <v>155.46763392857142</v>
      </c>
    </row>
    <row r="992" spans="4:10" x14ac:dyDescent="0.2">
      <c r="D992" s="64" t="s">
        <v>102</v>
      </c>
      <c r="E992" s="7" t="s">
        <v>75</v>
      </c>
      <c r="F992" s="7" t="s">
        <v>67</v>
      </c>
      <c r="G992" s="7">
        <v>2012</v>
      </c>
      <c r="H992" s="18">
        <v>102</v>
      </c>
      <c r="I992" s="13">
        <v>18195.659</v>
      </c>
      <c r="J992" s="14">
        <v>178.38881372549019</v>
      </c>
    </row>
    <row r="993" spans="4:10" x14ac:dyDescent="0.2">
      <c r="D993" s="64" t="s">
        <v>102</v>
      </c>
      <c r="E993" s="8" t="s">
        <v>75</v>
      </c>
      <c r="F993" s="8" t="s">
        <v>67</v>
      </c>
      <c r="G993" s="8">
        <v>2013</v>
      </c>
      <c r="H993" s="19">
        <v>98</v>
      </c>
      <c r="I993" s="15">
        <v>18408.723999999998</v>
      </c>
      <c r="J993" s="14">
        <v>187.84412244897956</v>
      </c>
    </row>
    <row r="994" spans="4:10" x14ac:dyDescent="0.2">
      <c r="D994" s="64" t="s">
        <v>102</v>
      </c>
      <c r="E994" s="7" t="s">
        <v>75</v>
      </c>
      <c r="F994" s="7" t="s">
        <v>67</v>
      </c>
      <c r="G994" s="7">
        <v>2014</v>
      </c>
      <c r="H994" s="18">
        <v>95</v>
      </c>
      <c r="I994" s="13">
        <v>17972.186999999998</v>
      </c>
      <c r="J994" s="14">
        <v>189.18091578947366</v>
      </c>
    </row>
    <row r="995" spans="4:10" x14ac:dyDescent="0.2">
      <c r="D995" s="64" t="s">
        <v>102</v>
      </c>
      <c r="E995" s="8" t="s">
        <v>75</v>
      </c>
      <c r="F995" s="8" t="s">
        <v>67</v>
      </c>
      <c r="G995" s="8">
        <v>2015</v>
      </c>
      <c r="H995" s="19">
        <v>85</v>
      </c>
      <c r="I995" s="15">
        <v>18651.099999999999</v>
      </c>
      <c r="J995" s="14">
        <v>219.42470588235292</v>
      </c>
    </row>
    <row r="996" spans="4:10" x14ac:dyDescent="0.2">
      <c r="D996" s="64" t="s">
        <v>102</v>
      </c>
      <c r="E996" s="7" t="s">
        <v>75</v>
      </c>
      <c r="F996" s="7" t="s">
        <v>67</v>
      </c>
      <c r="G996" s="7">
        <v>2016</v>
      </c>
      <c r="H996" s="18">
        <v>83</v>
      </c>
      <c r="I996" s="13">
        <v>18558.819</v>
      </c>
      <c r="J996" s="14">
        <v>223.60022891566265</v>
      </c>
    </row>
    <row r="997" spans="4:10" x14ac:dyDescent="0.2">
      <c r="D997" s="64" t="s">
        <v>102</v>
      </c>
      <c r="E997" s="8" t="s">
        <v>75</v>
      </c>
      <c r="F997" s="8" t="s">
        <v>67</v>
      </c>
      <c r="G997" s="8">
        <v>2017</v>
      </c>
      <c r="H997" s="19">
        <v>85</v>
      </c>
      <c r="I997" s="15">
        <v>18405.050999999999</v>
      </c>
      <c r="J997" s="14">
        <v>216.53001176470588</v>
      </c>
    </row>
    <row r="998" spans="4:10" x14ac:dyDescent="0.2">
      <c r="D998" s="64" t="s">
        <v>102</v>
      </c>
      <c r="E998" s="7" t="s">
        <v>75</v>
      </c>
      <c r="F998" s="7" t="s">
        <v>67</v>
      </c>
      <c r="G998" s="7">
        <v>2018</v>
      </c>
      <c r="H998" s="18">
        <v>82</v>
      </c>
      <c r="I998" s="13">
        <v>18965.379999999997</v>
      </c>
      <c r="J998" s="14">
        <v>231.28512195121948</v>
      </c>
    </row>
    <row r="999" spans="4:10" x14ac:dyDescent="0.2">
      <c r="D999" s="64" t="s">
        <v>102</v>
      </c>
      <c r="E999" s="8" t="s">
        <v>75</v>
      </c>
      <c r="F999" s="8" t="s">
        <v>67</v>
      </c>
      <c r="G999" s="8">
        <v>2019</v>
      </c>
      <c r="H999" s="19">
        <v>79</v>
      </c>
      <c r="I999" s="15">
        <v>18378.775000000001</v>
      </c>
      <c r="J999" s="14">
        <v>232.64272151898737</v>
      </c>
    </row>
    <row r="1000" spans="4:10" x14ac:dyDescent="0.2">
      <c r="D1000" s="64" t="s">
        <v>102</v>
      </c>
      <c r="E1000" s="7" t="s">
        <v>75</v>
      </c>
      <c r="F1000" s="7" t="s">
        <v>67</v>
      </c>
      <c r="G1000" s="7">
        <v>2020</v>
      </c>
      <c r="H1000" s="18">
        <v>74</v>
      </c>
      <c r="I1000" s="13">
        <v>18493.792000000001</v>
      </c>
      <c r="J1000" s="14">
        <v>249.91610810810812</v>
      </c>
    </row>
    <row r="1001" spans="4:10" x14ac:dyDescent="0.2">
      <c r="D1001" s="64" t="s">
        <v>102</v>
      </c>
      <c r="E1001" s="8" t="s">
        <v>75</v>
      </c>
      <c r="F1001" s="8" t="s">
        <v>67</v>
      </c>
      <c r="G1001" s="8">
        <v>2021</v>
      </c>
      <c r="H1001" s="19">
        <v>72</v>
      </c>
      <c r="I1001" s="15">
        <v>18142.583999999999</v>
      </c>
      <c r="J1001" s="14">
        <v>251.98033333333331</v>
      </c>
    </row>
    <row r="1002" spans="4:10" x14ac:dyDescent="0.2">
      <c r="D1002" s="65" t="s">
        <v>103</v>
      </c>
      <c r="E1002" s="51" t="s">
        <v>63</v>
      </c>
      <c r="F1002" s="51" t="s">
        <v>62</v>
      </c>
      <c r="G1002" s="51">
        <v>1995</v>
      </c>
      <c r="H1002" s="66">
        <v>134</v>
      </c>
      <c r="I1002" s="67">
        <v>9330</v>
      </c>
      <c r="J1002" s="14">
        <v>69.626865671641795</v>
      </c>
    </row>
    <row r="1003" spans="4:10" x14ac:dyDescent="0.2">
      <c r="D1003" s="65" t="s">
        <v>103</v>
      </c>
      <c r="E1003" s="8" t="s">
        <v>63</v>
      </c>
      <c r="F1003" s="8" t="s">
        <v>62</v>
      </c>
      <c r="G1003" s="8">
        <v>1996</v>
      </c>
      <c r="H1003" s="19">
        <v>133</v>
      </c>
      <c r="I1003" s="15">
        <v>9093</v>
      </c>
      <c r="J1003" s="14">
        <v>68.368421052631575</v>
      </c>
    </row>
    <row r="1004" spans="4:10" x14ac:dyDescent="0.2">
      <c r="D1004" s="65" t="s">
        <v>103</v>
      </c>
      <c r="E1004" s="7" t="s">
        <v>63</v>
      </c>
      <c r="F1004" s="7" t="s">
        <v>62</v>
      </c>
      <c r="G1004" s="7">
        <v>1997</v>
      </c>
      <c r="H1004" s="18">
        <v>132</v>
      </c>
      <c r="I1004" s="13">
        <v>9001.8799999999992</v>
      </c>
      <c r="J1004" s="14">
        <v>68.196060606060598</v>
      </c>
    </row>
    <row r="1005" spans="4:10" x14ac:dyDescent="0.2">
      <c r="D1005" s="65" t="s">
        <v>103</v>
      </c>
      <c r="E1005" s="8" t="s">
        <v>63</v>
      </c>
      <c r="F1005" s="8" t="s">
        <v>62</v>
      </c>
      <c r="G1005" s="8">
        <v>1998</v>
      </c>
      <c r="H1005" s="19">
        <v>125</v>
      </c>
      <c r="I1005" s="15">
        <v>8993.1419999999998</v>
      </c>
      <c r="J1005" s="14">
        <v>71.945136000000005</v>
      </c>
    </row>
    <row r="1006" spans="4:10" x14ac:dyDescent="0.2">
      <c r="D1006" s="65" t="s">
        <v>103</v>
      </c>
      <c r="E1006" s="7" t="s">
        <v>63</v>
      </c>
      <c r="F1006" s="7" t="s">
        <v>62</v>
      </c>
      <c r="G1006" s="7">
        <v>1999</v>
      </c>
      <c r="H1006" s="18">
        <v>122</v>
      </c>
      <c r="I1006" s="13">
        <v>9032.3410000000003</v>
      </c>
      <c r="J1006" s="14">
        <v>74.035581967213119</v>
      </c>
    </row>
    <row r="1007" spans="4:10" x14ac:dyDescent="0.2">
      <c r="D1007" s="65" t="s">
        <v>103</v>
      </c>
      <c r="E1007" s="8" t="s">
        <v>63</v>
      </c>
      <c r="F1007" s="8" t="s">
        <v>62</v>
      </c>
      <c r="G1007" s="8">
        <v>2000</v>
      </c>
      <c r="H1007" s="19">
        <v>120</v>
      </c>
      <c r="I1007" s="15">
        <v>8680.4699999999993</v>
      </c>
      <c r="J1007" s="14">
        <v>72.337249999999997</v>
      </c>
    </row>
    <row r="1008" spans="4:10" x14ac:dyDescent="0.2">
      <c r="D1008" s="65" t="s">
        <v>103</v>
      </c>
      <c r="E1008" s="7" t="s">
        <v>63</v>
      </c>
      <c r="F1008" s="7" t="s">
        <v>62</v>
      </c>
      <c r="G1008" s="7">
        <v>2001</v>
      </c>
      <c r="H1008" s="18">
        <v>111</v>
      </c>
      <c r="I1008" s="13">
        <v>8411.1219999999994</v>
      </c>
      <c r="J1008" s="14">
        <v>75.775873873873863</v>
      </c>
    </row>
    <row r="1009" spans="4:10" x14ac:dyDescent="0.2">
      <c r="D1009" s="65" t="s">
        <v>103</v>
      </c>
      <c r="E1009" s="8" t="s">
        <v>63</v>
      </c>
      <c r="F1009" s="8" t="s">
        <v>62</v>
      </c>
      <c r="G1009" s="8">
        <v>2002</v>
      </c>
      <c r="H1009" s="19">
        <v>107</v>
      </c>
      <c r="I1009" s="15">
        <v>8298.1779999999999</v>
      </c>
      <c r="J1009" s="14">
        <v>77.553065420560742</v>
      </c>
    </row>
    <row r="1010" spans="4:10" x14ac:dyDescent="0.2">
      <c r="D1010" s="65" t="s">
        <v>103</v>
      </c>
      <c r="E1010" s="7" t="s">
        <v>63</v>
      </c>
      <c r="F1010" s="7" t="s">
        <v>62</v>
      </c>
      <c r="G1010" s="7">
        <v>2003</v>
      </c>
      <c r="H1010" s="18">
        <v>103</v>
      </c>
      <c r="I1010" s="13">
        <v>8685.3109999999997</v>
      </c>
      <c r="J1010" s="14">
        <v>84.323407766990286</v>
      </c>
    </row>
    <row r="1011" spans="4:10" x14ac:dyDescent="0.2">
      <c r="D1011" s="65" t="s">
        <v>103</v>
      </c>
      <c r="E1011" s="8" t="s">
        <v>63</v>
      </c>
      <c r="F1011" s="8" t="s">
        <v>62</v>
      </c>
      <c r="G1011" s="8">
        <v>2004</v>
      </c>
      <c r="H1011" s="19">
        <v>101</v>
      </c>
      <c r="I1011" s="15">
        <v>8873</v>
      </c>
      <c r="J1011" s="14">
        <v>87.851485148514854</v>
      </c>
    </row>
    <row r="1012" spans="4:10" x14ac:dyDescent="0.2">
      <c r="D1012" s="65" t="s">
        <v>103</v>
      </c>
      <c r="E1012" s="7" t="s">
        <v>63</v>
      </c>
      <c r="F1012" s="7" t="s">
        <v>62</v>
      </c>
      <c r="G1012" s="7">
        <v>2005</v>
      </c>
      <c r="H1012" s="18">
        <v>97</v>
      </c>
      <c r="I1012" s="13">
        <v>8750</v>
      </c>
      <c r="J1012" s="14">
        <v>90.206185567010309</v>
      </c>
    </row>
    <row r="1013" spans="4:10" x14ac:dyDescent="0.2">
      <c r="D1013" s="65" t="s">
        <v>103</v>
      </c>
      <c r="E1013" s="8" t="s">
        <v>63</v>
      </c>
      <c r="F1013" s="8" t="s">
        <v>62</v>
      </c>
      <c r="G1013" s="8">
        <v>2006</v>
      </c>
      <c r="H1013" s="19">
        <v>91</v>
      </c>
      <c r="I1013" s="15">
        <v>8800</v>
      </c>
      <c r="J1013" s="14">
        <v>96.703296703296701</v>
      </c>
    </row>
    <row r="1014" spans="4:10" x14ac:dyDescent="0.2">
      <c r="D1014" s="65" t="s">
        <v>103</v>
      </c>
      <c r="E1014" s="7" t="s">
        <v>63</v>
      </c>
      <c r="F1014" s="7" t="s">
        <v>62</v>
      </c>
      <c r="G1014" s="7">
        <v>2007</v>
      </c>
      <c r="H1014" s="18">
        <v>85</v>
      </c>
      <c r="I1014" s="13">
        <v>8934</v>
      </c>
      <c r="J1014" s="14">
        <v>105.10588235294118</v>
      </c>
    </row>
    <row r="1015" spans="4:10" x14ac:dyDescent="0.2">
      <c r="D1015" s="65" t="s">
        <v>103</v>
      </c>
      <c r="E1015" s="8" t="s">
        <v>63</v>
      </c>
      <c r="F1015" s="8" t="s">
        <v>62</v>
      </c>
      <c r="G1015" s="8">
        <v>2008</v>
      </c>
      <c r="H1015" s="19">
        <v>82</v>
      </c>
      <c r="I1015" s="15">
        <v>9009</v>
      </c>
      <c r="J1015" s="14">
        <v>109.86585365853658</v>
      </c>
    </row>
    <row r="1016" spans="4:10" x14ac:dyDescent="0.2">
      <c r="D1016" s="65" t="s">
        <v>103</v>
      </c>
      <c r="E1016" s="7" t="s">
        <v>63</v>
      </c>
      <c r="F1016" s="7" t="s">
        <v>62</v>
      </c>
      <c r="G1016" s="7">
        <v>2009</v>
      </c>
      <c r="H1016" s="18">
        <v>77</v>
      </c>
      <c r="I1016" s="13">
        <v>9261</v>
      </c>
      <c r="J1016" s="14">
        <v>120.27272727272727</v>
      </c>
    </row>
    <row r="1017" spans="4:10" x14ac:dyDescent="0.2">
      <c r="D1017" s="65" t="s">
        <v>103</v>
      </c>
      <c r="E1017" s="8" t="s">
        <v>63</v>
      </c>
      <c r="F1017" s="8" t="s">
        <v>62</v>
      </c>
      <c r="G1017" s="8">
        <v>2010</v>
      </c>
      <c r="H1017" s="19">
        <v>69</v>
      </c>
      <c r="I1017" s="15">
        <v>9690.1</v>
      </c>
      <c r="J1017" s="14">
        <v>140.43623188405797</v>
      </c>
    </row>
    <row r="1018" spans="4:10" x14ac:dyDescent="0.2">
      <c r="D1018" s="65" t="s">
        <v>103</v>
      </c>
      <c r="E1018" s="7" t="s">
        <v>63</v>
      </c>
      <c r="F1018" s="7" t="s">
        <v>62</v>
      </c>
      <c r="G1018" s="7">
        <v>2011</v>
      </c>
      <c r="H1018" s="18">
        <v>67</v>
      </c>
      <c r="I1018" s="13">
        <v>9599.33</v>
      </c>
      <c r="J1018" s="14">
        <v>143.27358208955224</v>
      </c>
    </row>
    <row r="1019" spans="4:10" x14ac:dyDescent="0.2">
      <c r="D1019" s="65" t="s">
        <v>103</v>
      </c>
      <c r="E1019" s="8" t="s">
        <v>63</v>
      </c>
      <c r="F1019" s="8" t="s">
        <v>62</v>
      </c>
      <c r="G1019" s="8">
        <v>2012</v>
      </c>
      <c r="H1019" s="19">
        <v>65</v>
      </c>
      <c r="I1019" s="15">
        <v>9687.4089999999997</v>
      </c>
      <c r="J1019" s="14">
        <v>149.03706153846153</v>
      </c>
    </row>
    <row r="1020" spans="4:10" x14ac:dyDescent="0.2">
      <c r="D1020" s="65" t="s">
        <v>103</v>
      </c>
      <c r="E1020" s="7" t="s">
        <v>63</v>
      </c>
      <c r="F1020" s="7" t="s">
        <v>62</v>
      </c>
      <c r="G1020" s="7">
        <v>2013</v>
      </c>
      <c r="H1020" s="18">
        <v>58</v>
      </c>
      <c r="I1020" s="13">
        <v>9459.2180000000008</v>
      </c>
      <c r="J1020" s="14">
        <v>163.08996551724138</v>
      </c>
    </row>
    <row r="1021" spans="4:10" x14ac:dyDescent="0.2">
      <c r="D1021" s="65" t="s">
        <v>103</v>
      </c>
      <c r="E1021" s="8" t="s">
        <v>63</v>
      </c>
      <c r="F1021" s="8" t="s">
        <v>62</v>
      </c>
      <c r="G1021" s="8">
        <v>2014</v>
      </c>
      <c r="H1021" s="19">
        <v>54</v>
      </c>
      <c r="I1021" s="15">
        <v>9285.9439999999995</v>
      </c>
      <c r="J1021" s="14">
        <v>171.96192592592593</v>
      </c>
    </row>
    <row r="1022" spans="4:10" x14ac:dyDescent="0.2">
      <c r="D1022" s="65" t="s">
        <v>103</v>
      </c>
      <c r="E1022" s="7" t="s">
        <v>63</v>
      </c>
      <c r="F1022" s="7" t="s">
        <v>62</v>
      </c>
      <c r="G1022" s="7">
        <v>2015</v>
      </c>
      <c r="H1022" s="18">
        <v>51</v>
      </c>
      <c r="I1022" s="13">
        <v>9467.8449999999993</v>
      </c>
      <c r="J1022" s="14">
        <v>185.64401960784312</v>
      </c>
    </row>
    <row r="1023" spans="4:10" x14ac:dyDescent="0.2">
      <c r="D1023" s="65" t="s">
        <v>103</v>
      </c>
      <c r="E1023" s="8" t="s">
        <v>63</v>
      </c>
      <c r="F1023" s="8" t="s">
        <v>62</v>
      </c>
      <c r="G1023" s="8">
        <v>2016</v>
      </c>
      <c r="H1023" s="19">
        <v>50</v>
      </c>
      <c r="I1023" s="15">
        <v>9970.3880000000008</v>
      </c>
      <c r="J1023" s="14">
        <v>199.40776000000002</v>
      </c>
    </row>
    <row r="1024" spans="4:10" x14ac:dyDescent="0.2">
      <c r="D1024" s="65" t="s">
        <v>103</v>
      </c>
      <c r="E1024" s="7" t="s">
        <v>63</v>
      </c>
      <c r="F1024" s="7" t="s">
        <v>62</v>
      </c>
      <c r="G1024" s="7">
        <v>2017</v>
      </c>
      <c r="H1024" s="18">
        <v>49</v>
      </c>
      <c r="I1024" s="13">
        <v>10095.886</v>
      </c>
      <c r="J1024" s="14">
        <v>206.03848979591837</v>
      </c>
    </row>
    <row r="1025" spans="4:10" x14ac:dyDescent="0.2">
      <c r="D1025" s="65" t="s">
        <v>103</v>
      </c>
      <c r="E1025" s="8" t="s">
        <v>63</v>
      </c>
      <c r="F1025" s="8" t="s">
        <v>62</v>
      </c>
      <c r="G1025" s="8">
        <v>2018</v>
      </c>
      <c r="H1025" s="19">
        <v>49</v>
      </c>
      <c r="I1025" s="15">
        <v>10492.811</v>
      </c>
      <c r="J1025" s="14">
        <v>214.13899999999998</v>
      </c>
    </row>
    <row r="1026" spans="4:10" x14ac:dyDescent="0.2">
      <c r="D1026" s="65" t="s">
        <v>103</v>
      </c>
      <c r="E1026" s="7" t="s">
        <v>63</v>
      </c>
      <c r="F1026" s="7" t="s">
        <v>62</v>
      </c>
      <c r="G1026" s="7">
        <v>2019</v>
      </c>
      <c r="H1026" s="18">
        <v>47</v>
      </c>
      <c r="I1026" s="13">
        <v>10418.496999999999</v>
      </c>
      <c r="J1026" s="14">
        <v>221.67014893617019</v>
      </c>
    </row>
    <row r="1027" spans="4:10" x14ac:dyDescent="0.2">
      <c r="D1027" s="65" t="s">
        <v>103</v>
      </c>
      <c r="E1027" s="8" t="s">
        <v>63</v>
      </c>
      <c r="F1027" s="8" t="s">
        <v>62</v>
      </c>
      <c r="G1027" s="8">
        <v>2020</v>
      </c>
      <c r="H1027" s="19">
        <v>44</v>
      </c>
      <c r="I1027" s="15">
        <v>10260.280000000001</v>
      </c>
      <c r="J1027" s="14">
        <v>233.18818181818185</v>
      </c>
    </row>
    <row r="1028" spans="4:10" x14ac:dyDescent="0.2">
      <c r="D1028" s="65" t="s">
        <v>103</v>
      </c>
      <c r="E1028" s="7" t="s">
        <v>63</v>
      </c>
      <c r="F1028" s="7" t="s">
        <v>62</v>
      </c>
      <c r="G1028" s="7">
        <v>2021</v>
      </c>
      <c r="H1028" s="18">
        <v>43</v>
      </c>
      <c r="I1028" s="13">
        <v>10654.691999999999</v>
      </c>
      <c r="J1028" s="14">
        <v>247.7835348837209</v>
      </c>
    </row>
    <row r="1029" spans="4:10" x14ac:dyDescent="0.2">
      <c r="D1029" s="9"/>
      <c r="E1029" s="10"/>
      <c r="F1029" s="10"/>
      <c r="G1029" s="10"/>
      <c r="H1029" s="20"/>
      <c r="I1029" s="16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5A4E-5985-4D6B-AB84-94784764EC1A}">
  <sheetPr>
    <tabColor theme="5" tint="0.39997558519241921"/>
  </sheetPr>
  <dimension ref="B2:AN97"/>
  <sheetViews>
    <sheetView showGridLines="0" showRowColHeaders="0" topLeftCell="A40" zoomScaleNormal="100" workbookViewId="0">
      <selection activeCell="AM77" sqref="AM77"/>
    </sheetView>
  </sheetViews>
  <sheetFormatPr baseColWidth="10" defaultRowHeight="12" x14ac:dyDescent="0.2"/>
  <cols>
    <col min="1" max="1" width="3.6640625" style="26" customWidth="1"/>
    <col min="2" max="2" width="6.6640625" style="162" customWidth="1"/>
    <col min="3" max="6" width="8.1640625" style="85" customWidth="1"/>
    <col min="7" max="7" width="8.83203125" style="85" customWidth="1"/>
    <col min="8" max="8" width="8.1640625" style="85" customWidth="1"/>
    <col min="9" max="9" width="7.1640625" style="85" customWidth="1"/>
    <col min="10" max="10" width="1.1640625" style="91" customWidth="1"/>
    <col min="11" max="11" width="9.33203125" style="85" customWidth="1"/>
    <col min="12" max="12" width="10.33203125" style="85" customWidth="1"/>
    <col min="13" max="13" width="9.83203125" style="85" customWidth="1"/>
    <col min="14" max="14" width="8.6640625" style="85" customWidth="1"/>
    <col min="15" max="15" width="9" style="85" customWidth="1"/>
    <col min="16" max="16" width="8.1640625" style="85" customWidth="1"/>
    <col min="17" max="17" width="7.5" style="85" customWidth="1"/>
    <col min="18" max="18" width="6.33203125" style="25" customWidth="1"/>
    <col min="19" max="19" width="7.1640625" style="165" customWidth="1"/>
    <col min="20" max="23" width="8" style="86" customWidth="1"/>
    <col min="24" max="24" width="8.33203125" style="86" customWidth="1"/>
    <col min="25" max="25" width="8.1640625" style="86" customWidth="1"/>
    <col min="26" max="26" width="6.83203125" style="86" customWidth="1"/>
    <col min="27" max="27" width="1.6640625" style="93" customWidth="1"/>
    <col min="28" max="32" width="12" style="26"/>
    <col min="33" max="33" width="7.1640625" style="26" customWidth="1"/>
    <col min="34" max="34" width="8.6640625" style="26" customWidth="1"/>
    <col min="35" max="37" width="12" style="26"/>
    <col min="38" max="38" width="9.6640625" style="26" customWidth="1"/>
    <col min="39" max="16384" width="12" style="26"/>
  </cols>
  <sheetData>
    <row r="2" spans="2:40" ht="51.75" customHeight="1" x14ac:dyDescent="0.35">
      <c r="B2" s="166" t="s">
        <v>128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9"/>
      <c r="S2" s="163"/>
      <c r="T2" s="120"/>
      <c r="U2" s="120"/>
      <c r="V2" s="120"/>
      <c r="W2" s="120"/>
      <c r="X2" s="120"/>
      <c r="Y2" s="120"/>
      <c r="Z2" s="120"/>
      <c r="AA2" s="119"/>
      <c r="AB2" s="121"/>
      <c r="AC2" s="121"/>
      <c r="AD2" s="121"/>
      <c r="AE2" s="121"/>
      <c r="AF2" s="122"/>
      <c r="AG2" s="123"/>
      <c r="AH2" s="123"/>
      <c r="AI2" s="122"/>
      <c r="AJ2" s="122"/>
      <c r="AK2" s="122"/>
      <c r="AL2" s="122"/>
      <c r="AM2" s="123" t="s">
        <v>95</v>
      </c>
      <c r="AN2" s="122"/>
    </row>
    <row r="4" spans="2:40" ht="27" customHeight="1" x14ac:dyDescent="0.2">
      <c r="B4" s="207" t="s">
        <v>133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S4" s="206" t="s">
        <v>134</v>
      </c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I4" s="207" t="s">
        <v>135</v>
      </c>
      <c r="AJ4" s="207"/>
      <c r="AK4" s="207"/>
      <c r="AL4" s="207"/>
      <c r="AM4" s="207"/>
      <c r="AN4" s="207"/>
    </row>
    <row r="6" spans="2:40" s="84" customFormat="1" ht="46.5" customHeight="1" x14ac:dyDescent="0.2">
      <c r="B6" s="204" t="str">
        <f>IF('D regionene'!B13=0," ",'D regionene'!B13)</f>
        <v>Antall melkeleverandører regionvis i Trøndelag 1995 - 2021</v>
      </c>
      <c r="C6" s="204"/>
      <c r="D6" s="204"/>
      <c r="E6" s="204"/>
      <c r="F6" s="204"/>
      <c r="G6" s="204"/>
      <c r="H6" s="204"/>
      <c r="I6" s="204"/>
      <c r="J6" s="90"/>
      <c r="K6" s="90"/>
      <c r="L6" s="90"/>
      <c r="M6" s="90"/>
      <c r="N6" s="90"/>
      <c r="O6" s="90"/>
      <c r="P6" s="90"/>
      <c r="Q6" s="90"/>
      <c r="R6" s="83" t="str">
        <f>IF('D regionene'!K13=0," ",'D regionene'!K13)</f>
        <v xml:space="preserve"> </v>
      </c>
      <c r="S6" s="205" t="str">
        <f>IF('D regionene'!L13=0," ",'D regionene'!L13)</f>
        <v>Endring i antall melkeleverandører i Trøndelag regionvis 1995 - 2021 i prosent (1995 = 100 %)</v>
      </c>
      <c r="T6" s="205"/>
      <c r="U6" s="205"/>
      <c r="V6" s="205"/>
      <c r="W6" s="205"/>
      <c r="X6" s="205"/>
      <c r="Y6" s="205"/>
      <c r="Z6" s="205"/>
      <c r="AA6" s="92"/>
    </row>
    <row r="7" spans="2:40" s="160" customFormat="1" ht="40.5" customHeight="1" x14ac:dyDescent="0.15">
      <c r="B7" s="151" t="str">
        <f>IF('D regionene'!B15=0," ",'D regionene'!B15)</f>
        <v>År</v>
      </c>
      <c r="C7" s="152" t="s">
        <v>119</v>
      </c>
      <c r="D7" s="152" t="s">
        <v>101</v>
      </c>
      <c r="E7" s="152" t="s">
        <v>120</v>
      </c>
      <c r="F7" s="152" t="s">
        <v>122</v>
      </c>
      <c r="G7" s="152" t="s">
        <v>1</v>
      </c>
      <c r="H7" s="152" t="s">
        <v>104</v>
      </c>
      <c r="I7" s="152" t="s">
        <v>121</v>
      </c>
      <c r="J7" s="153"/>
      <c r="K7" s="153"/>
      <c r="L7" s="153"/>
      <c r="M7" s="153"/>
      <c r="N7" s="153"/>
      <c r="O7" s="153"/>
      <c r="P7" s="153"/>
      <c r="Q7" s="153"/>
      <c r="R7" s="158" t="str">
        <f>IF('D regionene'!K15=0," ",'D regionene'!K15)</f>
        <v xml:space="preserve"> </v>
      </c>
      <c r="S7" s="155" t="str">
        <f>IF('D regionene'!L15=0," ",'D regionene'!L15)</f>
        <v>År</v>
      </c>
      <c r="T7" s="152" t="s">
        <v>119</v>
      </c>
      <c r="U7" s="152" t="s">
        <v>101</v>
      </c>
      <c r="V7" s="152" t="s">
        <v>120</v>
      </c>
      <c r="W7" s="152" t="s">
        <v>122</v>
      </c>
      <c r="X7" s="152" t="s">
        <v>1</v>
      </c>
      <c r="Y7" s="152" t="s">
        <v>104</v>
      </c>
      <c r="Z7" s="152" t="s">
        <v>121</v>
      </c>
      <c r="AA7" s="159"/>
    </row>
    <row r="8" spans="2:40" s="100" customFormat="1" ht="12.95" customHeight="1" x14ac:dyDescent="0.2">
      <c r="B8" s="161">
        <f>IF('D regionene'!B16=0," ",'D regionene'!B16)</f>
        <v>1995</v>
      </c>
      <c r="C8" s="109">
        <f>IF('D regionene'!C16=0," ",'D regionene'!C16)</f>
        <v>884</v>
      </c>
      <c r="D8" s="109">
        <f>IF('D regionene'!D16=0," ",'D regionene'!D16)</f>
        <v>1164</v>
      </c>
      <c r="E8" s="109">
        <f>IF('D regionene'!E16=0," ",'D regionene'!E16)</f>
        <v>896</v>
      </c>
      <c r="F8" s="109">
        <f>IF('D regionene'!F16=0," ",'D regionene'!F16)</f>
        <v>880</v>
      </c>
      <c r="G8" s="109">
        <f>IF('D regionene'!G16=0," ",'D regionene'!G16)</f>
        <v>110</v>
      </c>
      <c r="H8" s="109">
        <f>IF('D regionene'!H16=0," ",'D regionene'!H16)</f>
        <v>785</v>
      </c>
      <c r="I8" s="109">
        <f>IF('D regionene'!I16=0," ",'D regionene'!I16)</f>
        <v>417</v>
      </c>
      <c r="J8" s="110"/>
      <c r="K8" s="111"/>
      <c r="L8" s="111"/>
      <c r="M8" s="111"/>
      <c r="N8" s="111"/>
      <c r="O8" s="111"/>
      <c r="P8" s="111"/>
      <c r="Q8" s="111"/>
      <c r="R8" s="111" t="str">
        <f>IF('D regionene'!K16=0," ",'D regionene'!K16)</f>
        <v xml:space="preserve"> </v>
      </c>
      <c r="S8" s="164">
        <f>IF('D regionene'!L16=0," ",'D regionene'!L16)</f>
        <v>1995</v>
      </c>
      <c r="T8" s="112">
        <f>IF('D regionene'!M16=0," ",'D regionene'!M16)</f>
        <v>1</v>
      </c>
      <c r="U8" s="112">
        <f>IF('D regionene'!N16=0," ",'D regionene'!N16)</f>
        <v>1</v>
      </c>
      <c r="V8" s="112">
        <f>IF('D regionene'!O16=0," ",'D regionene'!O16)</f>
        <v>1</v>
      </c>
      <c r="W8" s="112">
        <f>IF('D regionene'!P16=0," ",'D regionene'!P16)</f>
        <v>1</v>
      </c>
      <c r="X8" s="112">
        <f>IF('D regionene'!Q16=0," ",'D regionene'!Q16)</f>
        <v>1</v>
      </c>
      <c r="Y8" s="112">
        <f>IF('D regionene'!R16=0," ",'D regionene'!R16)</f>
        <v>1</v>
      </c>
      <c r="Z8" s="112">
        <f>IF('D regionene'!S16=0," ",'D regionene'!S16)</f>
        <v>1</v>
      </c>
      <c r="AA8" s="113"/>
    </row>
    <row r="9" spans="2:40" s="100" customFormat="1" ht="12.95" customHeight="1" x14ac:dyDescent="0.2">
      <c r="B9" s="161">
        <f>IF('D regionene'!B17=0," ",'D regionene'!B17)</f>
        <v>1996</v>
      </c>
      <c r="C9" s="109">
        <f>IF('D regionene'!C17=0," ",'D regionene'!C17)</f>
        <v>877</v>
      </c>
      <c r="D9" s="109">
        <f>IF('D regionene'!D17=0," ",'D regionene'!D17)</f>
        <v>1161</v>
      </c>
      <c r="E9" s="109">
        <f>IF('D regionene'!E17=0," ",'D regionene'!E17)</f>
        <v>890</v>
      </c>
      <c r="F9" s="109">
        <f>IF('D regionene'!F17=0," ",'D regionene'!F17)</f>
        <v>878</v>
      </c>
      <c r="G9" s="109">
        <f>IF('D regionene'!G17=0," ",'D regionene'!G17)</f>
        <v>108</v>
      </c>
      <c r="H9" s="109">
        <f>IF('D regionene'!H17=0," ",'D regionene'!H17)</f>
        <v>775</v>
      </c>
      <c r="I9" s="109">
        <f>IF('D regionene'!I17=0," ",'D regionene'!I17)</f>
        <v>414</v>
      </c>
      <c r="J9" s="110"/>
      <c r="K9" s="111"/>
      <c r="L9" s="111"/>
      <c r="M9" s="111"/>
      <c r="N9" s="111"/>
      <c r="O9" s="111"/>
      <c r="P9" s="111"/>
      <c r="Q9" s="111"/>
      <c r="R9" s="111" t="str">
        <f>IF('D regionene'!K17=0," ",'D regionene'!K17)</f>
        <v xml:space="preserve"> </v>
      </c>
      <c r="S9" s="164">
        <f>IF('D regionene'!L17=0," ",'D regionene'!L17)</f>
        <v>1996</v>
      </c>
      <c r="T9" s="112">
        <f>IF('D regionene'!M17=0," ",'D regionene'!M17)</f>
        <v>0.99208144796380093</v>
      </c>
      <c r="U9" s="112">
        <f>IF('D regionene'!N17=0," ",'D regionene'!N17)</f>
        <v>0.99742268041237114</v>
      </c>
      <c r="V9" s="112">
        <f>IF('D regionene'!O17=0," ",'D regionene'!O17)</f>
        <v>0.9933035714285714</v>
      </c>
      <c r="W9" s="112">
        <f>IF('D regionene'!P17=0," ",'D regionene'!P17)</f>
        <v>0.99772727272727268</v>
      </c>
      <c r="X9" s="112">
        <f>IF('D regionene'!Q17=0," ",'D regionene'!Q17)</f>
        <v>0.98181818181818181</v>
      </c>
      <c r="Y9" s="112">
        <f>IF('D regionene'!R17=0," ",'D regionene'!R17)</f>
        <v>0.98726114649681529</v>
      </c>
      <c r="Z9" s="112">
        <f>IF('D regionene'!S17=0," ",'D regionene'!S17)</f>
        <v>0.9928057553956835</v>
      </c>
      <c r="AA9" s="113"/>
    </row>
    <row r="10" spans="2:40" s="100" customFormat="1" ht="12.95" customHeight="1" x14ac:dyDescent="0.2">
      <c r="B10" s="161">
        <f>IF('D regionene'!B18=0," ",'D regionene'!B18)</f>
        <v>1997</v>
      </c>
      <c r="C10" s="109">
        <f>IF('D regionene'!C18=0," ",'D regionene'!C18)</f>
        <v>867</v>
      </c>
      <c r="D10" s="109">
        <f>IF('D regionene'!D18=0," ",'D regionene'!D18)</f>
        <v>1156</v>
      </c>
      <c r="E10" s="109">
        <f>IF('D regionene'!E18=0," ",'D regionene'!E18)</f>
        <v>885</v>
      </c>
      <c r="F10" s="109">
        <f>IF('D regionene'!F18=0," ",'D regionene'!F18)</f>
        <v>872</v>
      </c>
      <c r="G10" s="109">
        <f>IF('D regionene'!G18=0," ",'D regionene'!G18)</f>
        <v>107</v>
      </c>
      <c r="H10" s="109">
        <f>IF('D regionene'!H18=0," ",'D regionene'!H18)</f>
        <v>768</v>
      </c>
      <c r="I10" s="109">
        <f>IF('D regionene'!I18=0," ",'D regionene'!I18)</f>
        <v>410</v>
      </c>
      <c r="J10" s="110"/>
      <c r="K10" s="111"/>
      <c r="L10" s="111"/>
      <c r="M10" s="111"/>
      <c r="N10" s="111"/>
      <c r="O10" s="111"/>
      <c r="P10" s="111"/>
      <c r="Q10" s="111"/>
      <c r="R10" s="111" t="str">
        <f>IF('D regionene'!K18=0," ",'D regionene'!K18)</f>
        <v xml:space="preserve"> </v>
      </c>
      <c r="S10" s="164">
        <f>IF('D regionene'!L18=0," ",'D regionene'!L18)</f>
        <v>1997</v>
      </c>
      <c r="T10" s="112">
        <f>IF('D regionene'!M18=0," ",'D regionene'!M18)</f>
        <v>0.98076923076923073</v>
      </c>
      <c r="U10" s="112">
        <f>IF('D regionene'!N18=0," ",'D regionene'!N18)</f>
        <v>0.99312714776632305</v>
      </c>
      <c r="V10" s="112">
        <f>IF('D regionene'!O18=0," ",'D regionene'!O18)</f>
        <v>0.9877232142857143</v>
      </c>
      <c r="W10" s="112">
        <f>IF('D regionene'!P18=0," ",'D regionene'!P18)</f>
        <v>0.99090909090909096</v>
      </c>
      <c r="X10" s="112">
        <f>IF('D regionene'!Q18=0," ",'D regionene'!Q18)</f>
        <v>0.97272727272727277</v>
      </c>
      <c r="Y10" s="112">
        <f>IF('D regionene'!R18=0," ",'D regionene'!R18)</f>
        <v>0.97834394904458599</v>
      </c>
      <c r="Z10" s="112">
        <f>IF('D regionene'!S18=0," ",'D regionene'!S18)</f>
        <v>0.98321342925659472</v>
      </c>
      <c r="AA10" s="113"/>
    </row>
    <row r="11" spans="2:40" s="100" customFormat="1" ht="12.95" customHeight="1" x14ac:dyDescent="0.2">
      <c r="B11" s="161">
        <f>IF('D regionene'!B19=0," ",'D regionene'!B19)</f>
        <v>1998</v>
      </c>
      <c r="C11" s="109">
        <f>IF('D regionene'!C19=0," ",'D regionene'!C19)</f>
        <v>829</v>
      </c>
      <c r="D11" s="109">
        <f>IF('D regionene'!D19=0," ",'D regionene'!D19)</f>
        <v>1139</v>
      </c>
      <c r="E11" s="109">
        <f>IF('D regionene'!E19=0," ",'D regionene'!E19)</f>
        <v>869</v>
      </c>
      <c r="F11" s="109">
        <f>IF('D regionene'!F19=0," ",'D regionene'!F19)</f>
        <v>833</v>
      </c>
      <c r="G11" s="109">
        <f>IF('D regionene'!G19=0," ",'D regionene'!G19)</f>
        <v>103</v>
      </c>
      <c r="H11" s="109">
        <f>IF('D regionene'!H19=0," ",'D regionene'!H19)</f>
        <v>746</v>
      </c>
      <c r="I11" s="109">
        <f>IF('D regionene'!I19=0," ",'D regionene'!I19)</f>
        <v>402</v>
      </c>
      <c r="J11" s="110"/>
      <c r="K11" s="111"/>
      <c r="L11" s="111"/>
      <c r="M11" s="111"/>
      <c r="N11" s="111"/>
      <c r="O11" s="111"/>
      <c r="P11" s="111"/>
      <c r="Q11" s="111"/>
      <c r="R11" s="111" t="str">
        <f>IF('D regionene'!K19=0," ",'D regionene'!K19)</f>
        <v xml:space="preserve"> </v>
      </c>
      <c r="S11" s="164">
        <f>IF('D regionene'!L19=0," ",'D regionene'!L19)</f>
        <v>1998</v>
      </c>
      <c r="T11" s="112">
        <f>IF('D regionene'!M19=0," ",'D regionene'!M19)</f>
        <v>0.93778280542986425</v>
      </c>
      <c r="U11" s="112">
        <f>IF('D regionene'!N19=0," ",'D regionene'!N19)</f>
        <v>0.97852233676975942</v>
      </c>
      <c r="V11" s="112">
        <f>IF('D regionene'!O19=0," ",'D regionene'!O19)</f>
        <v>0.9698660714285714</v>
      </c>
      <c r="W11" s="112">
        <f>IF('D regionene'!P19=0," ",'D regionene'!P19)</f>
        <v>0.94659090909090904</v>
      </c>
      <c r="X11" s="112">
        <f>IF('D regionene'!Q19=0," ",'D regionene'!Q19)</f>
        <v>0.9363636363636364</v>
      </c>
      <c r="Y11" s="112">
        <f>IF('D regionene'!R19=0," ",'D regionene'!R19)</f>
        <v>0.95031847133757963</v>
      </c>
      <c r="Z11" s="112">
        <f>IF('D regionene'!S19=0," ",'D regionene'!S19)</f>
        <v>0.96402877697841727</v>
      </c>
      <c r="AA11" s="113"/>
    </row>
    <row r="12" spans="2:40" s="100" customFormat="1" ht="12.95" customHeight="1" x14ac:dyDescent="0.2">
      <c r="B12" s="161">
        <f>IF('D regionene'!B20=0," ",'D regionene'!B20)</f>
        <v>1999</v>
      </c>
      <c r="C12" s="109">
        <f>IF('D regionene'!C20=0," ",'D regionene'!C20)</f>
        <v>779</v>
      </c>
      <c r="D12" s="109">
        <f>IF('D regionene'!D20=0," ",'D regionene'!D20)</f>
        <v>1102</v>
      </c>
      <c r="E12" s="109">
        <f>IF('D regionene'!E20=0," ",'D regionene'!E20)</f>
        <v>842</v>
      </c>
      <c r="F12" s="109">
        <f>IF('D regionene'!F20=0," ",'D regionene'!F20)</f>
        <v>800</v>
      </c>
      <c r="G12" s="109">
        <f>IF('D regionene'!G20=0," ",'D regionene'!G20)</f>
        <v>101</v>
      </c>
      <c r="H12" s="109">
        <f>IF('D regionene'!H20=0," ",'D regionene'!H20)</f>
        <v>721</v>
      </c>
      <c r="I12" s="109">
        <f>IF('D regionene'!I20=0," ",'D regionene'!I20)</f>
        <v>388</v>
      </c>
      <c r="J12" s="110"/>
      <c r="K12" s="111"/>
      <c r="L12" s="111"/>
      <c r="M12" s="111"/>
      <c r="N12" s="111"/>
      <c r="O12" s="111"/>
      <c r="P12" s="111"/>
      <c r="Q12" s="111"/>
      <c r="R12" s="111" t="str">
        <f>IF('D regionene'!K20=0," ",'D regionene'!K20)</f>
        <v xml:space="preserve"> </v>
      </c>
      <c r="S12" s="164">
        <f>IF('D regionene'!L20=0," ",'D regionene'!L20)</f>
        <v>1999</v>
      </c>
      <c r="T12" s="112">
        <f>IF('D regionene'!M20=0," ",'D regionene'!M20)</f>
        <v>0.88122171945701355</v>
      </c>
      <c r="U12" s="112">
        <f>IF('D regionene'!N20=0," ",'D regionene'!N20)</f>
        <v>0.9467353951890034</v>
      </c>
      <c r="V12" s="112">
        <f>IF('D regionene'!O20=0," ",'D regionene'!O20)</f>
        <v>0.9397321428571429</v>
      </c>
      <c r="W12" s="112">
        <f>IF('D regionene'!P20=0," ",'D regionene'!P20)</f>
        <v>0.90909090909090906</v>
      </c>
      <c r="X12" s="112">
        <f>IF('D regionene'!Q20=0," ",'D regionene'!Q20)</f>
        <v>0.91818181818181821</v>
      </c>
      <c r="Y12" s="112">
        <f>IF('D regionene'!R20=0," ",'D regionene'!R20)</f>
        <v>0.91847133757961785</v>
      </c>
      <c r="Z12" s="112">
        <f>IF('D regionene'!S20=0," ",'D regionene'!S20)</f>
        <v>0.9304556354916067</v>
      </c>
      <c r="AA12" s="113"/>
    </row>
    <row r="13" spans="2:40" s="100" customFormat="1" ht="12.95" customHeight="1" x14ac:dyDescent="0.2">
      <c r="B13" s="161">
        <f>IF('D regionene'!B21=0," ",'D regionene'!B21)</f>
        <v>2000</v>
      </c>
      <c r="C13" s="109">
        <f>IF('D regionene'!C21=0," ",'D regionene'!C21)</f>
        <v>750</v>
      </c>
      <c r="D13" s="109">
        <f>IF('D regionene'!D21=0," ",'D regionene'!D21)</f>
        <v>1059</v>
      </c>
      <c r="E13" s="109">
        <f>IF('D regionene'!E21=0," ",'D regionene'!E21)</f>
        <v>817</v>
      </c>
      <c r="F13" s="109">
        <f>IF('D regionene'!F21=0," ",'D regionene'!F21)</f>
        <v>771</v>
      </c>
      <c r="G13" s="109">
        <f>IF('D regionene'!G21=0," ",'D regionene'!G21)</f>
        <v>96</v>
      </c>
      <c r="H13" s="109">
        <f>IF('D regionene'!H21=0," ",'D regionene'!H21)</f>
        <v>695</v>
      </c>
      <c r="I13" s="109">
        <f>IF('D regionene'!I21=0," ",'D regionene'!I21)</f>
        <v>369</v>
      </c>
      <c r="J13" s="110"/>
      <c r="K13" s="111"/>
      <c r="L13" s="111"/>
      <c r="M13" s="111"/>
      <c r="N13" s="111"/>
      <c r="O13" s="111"/>
      <c r="P13" s="111"/>
      <c r="Q13" s="111"/>
      <c r="R13" s="111" t="str">
        <f>IF('D regionene'!K21=0," ",'D regionene'!K21)</f>
        <v xml:space="preserve"> </v>
      </c>
      <c r="S13" s="164">
        <f>IF('D regionene'!L21=0," ",'D regionene'!L21)</f>
        <v>2000</v>
      </c>
      <c r="T13" s="112">
        <f>IF('D regionene'!M21=0," ",'D regionene'!M21)</f>
        <v>0.84841628959276016</v>
      </c>
      <c r="U13" s="112">
        <f>IF('D regionene'!N21=0," ",'D regionene'!N21)</f>
        <v>0.90979381443298968</v>
      </c>
      <c r="V13" s="112">
        <f>IF('D regionene'!O21=0," ",'D regionene'!O21)</f>
        <v>0.9118303571428571</v>
      </c>
      <c r="W13" s="112">
        <f>IF('D regionene'!P21=0," ",'D regionene'!P21)</f>
        <v>0.8761363636363636</v>
      </c>
      <c r="X13" s="112">
        <f>IF('D regionene'!Q21=0," ",'D regionene'!Q21)</f>
        <v>0.87272727272727268</v>
      </c>
      <c r="Y13" s="112">
        <f>IF('D regionene'!R21=0," ",'D regionene'!R21)</f>
        <v>0.88535031847133761</v>
      </c>
      <c r="Z13" s="112">
        <f>IF('D regionene'!S21=0," ",'D regionene'!S21)</f>
        <v>0.8848920863309353</v>
      </c>
      <c r="AA13" s="113"/>
    </row>
    <row r="14" spans="2:40" s="100" customFormat="1" ht="12.95" customHeight="1" x14ac:dyDescent="0.2">
      <c r="B14" s="161">
        <f>IF('D regionene'!B22=0," ",'D regionene'!B22)</f>
        <v>2001</v>
      </c>
      <c r="C14" s="109">
        <f>IF('D regionene'!C22=0," ",'D regionene'!C22)</f>
        <v>660</v>
      </c>
      <c r="D14" s="109">
        <f>IF('D regionene'!D22=0," ",'D regionene'!D22)</f>
        <v>977</v>
      </c>
      <c r="E14" s="109">
        <f>IF('D regionene'!E22=0," ",'D regionene'!E22)</f>
        <v>752</v>
      </c>
      <c r="F14" s="109">
        <f>IF('D regionene'!F22=0," ",'D regionene'!F22)</f>
        <v>698</v>
      </c>
      <c r="G14" s="109">
        <f>IF('D regionene'!G22=0," ",'D regionene'!G22)</f>
        <v>86</v>
      </c>
      <c r="H14" s="109">
        <f>IF('D regionene'!H22=0," ",'D regionene'!H22)</f>
        <v>643</v>
      </c>
      <c r="I14" s="109">
        <f>IF('D regionene'!I22=0," ",'D regionene'!I22)</f>
        <v>335</v>
      </c>
      <c r="J14" s="110"/>
      <c r="K14" s="111"/>
      <c r="L14" s="111"/>
      <c r="M14" s="111"/>
      <c r="N14" s="111"/>
      <c r="O14" s="111"/>
      <c r="P14" s="111"/>
      <c r="Q14" s="111"/>
      <c r="R14" s="111" t="str">
        <f>IF('D regionene'!K22=0," ",'D regionene'!K22)</f>
        <v xml:space="preserve"> </v>
      </c>
      <c r="S14" s="164">
        <f>IF('D regionene'!L22=0," ",'D regionene'!L22)</f>
        <v>2001</v>
      </c>
      <c r="T14" s="112">
        <f>IF('D regionene'!M22=0," ",'D regionene'!M22)</f>
        <v>0.74660633484162897</v>
      </c>
      <c r="U14" s="112">
        <f>IF('D regionene'!N22=0," ",'D regionene'!N22)</f>
        <v>0.8393470790378007</v>
      </c>
      <c r="V14" s="112">
        <f>IF('D regionene'!O22=0," ",'D regionene'!O22)</f>
        <v>0.8392857142857143</v>
      </c>
      <c r="W14" s="112">
        <f>IF('D regionene'!P22=0," ",'D regionene'!P22)</f>
        <v>0.79318181818181821</v>
      </c>
      <c r="X14" s="112">
        <f>IF('D regionene'!Q22=0," ",'D regionene'!Q22)</f>
        <v>0.78181818181818186</v>
      </c>
      <c r="Y14" s="112">
        <f>IF('D regionene'!R22=0," ",'D regionene'!R22)</f>
        <v>0.81910828025477711</v>
      </c>
      <c r="Z14" s="112">
        <f>IF('D regionene'!S22=0," ",'D regionene'!S22)</f>
        <v>0.80335731414868106</v>
      </c>
      <c r="AA14" s="113"/>
    </row>
    <row r="15" spans="2:40" s="100" customFormat="1" ht="12.95" customHeight="1" x14ac:dyDescent="0.2">
      <c r="B15" s="161">
        <f>IF('D regionene'!B23=0," ",'D regionene'!B23)</f>
        <v>2002</v>
      </c>
      <c r="C15" s="109">
        <f>IF('D regionene'!C23=0," ",'D regionene'!C23)</f>
        <v>623</v>
      </c>
      <c r="D15" s="109">
        <f>IF('D regionene'!D23=0," ",'D regionene'!D23)</f>
        <v>912</v>
      </c>
      <c r="E15" s="109">
        <f>IF('D regionene'!E23=0," ",'D regionene'!E23)</f>
        <v>718</v>
      </c>
      <c r="F15" s="109">
        <f>IF('D regionene'!F23=0," ",'D regionene'!F23)</f>
        <v>649</v>
      </c>
      <c r="G15" s="109">
        <f>IF('D regionene'!G23=0," ",'D regionene'!G23)</f>
        <v>77</v>
      </c>
      <c r="H15" s="109">
        <f>IF('D regionene'!H23=0," ",'D regionene'!H23)</f>
        <v>610</v>
      </c>
      <c r="I15" s="109">
        <f>IF('D regionene'!I23=0," ",'D regionene'!I23)</f>
        <v>313</v>
      </c>
      <c r="J15" s="110"/>
      <c r="K15" s="111"/>
      <c r="L15" s="111"/>
      <c r="M15" s="111"/>
      <c r="N15" s="111"/>
      <c r="O15" s="111"/>
      <c r="P15" s="111"/>
      <c r="Q15" s="111"/>
      <c r="R15" s="111" t="str">
        <f>IF('D regionene'!K23=0," ",'D regionene'!K23)</f>
        <v xml:space="preserve"> </v>
      </c>
      <c r="S15" s="164">
        <f>IF('D regionene'!L23=0," ",'D regionene'!L23)</f>
        <v>2002</v>
      </c>
      <c r="T15" s="112">
        <f>IF('D regionene'!M23=0," ",'D regionene'!M23)</f>
        <v>0.70475113122171951</v>
      </c>
      <c r="U15" s="112">
        <f>IF('D regionene'!N23=0," ",'D regionene'!N23)</f>
        <v>0.78350515463917525</v>
      </c>
      <c r="V15" s="112">
        <f>IF('D regionene'!O23=0," ",'D regionene'!O23)</f>
        <v>0.8013392857142857</v>
      </c>
      <c r="W15" s="112">
        <f>IF('D regionene'!P23=0," ",'D regionene'!P23)</f>
        <v>0.73750000000000004</v>
      </c>
      <c r="X15" s="112">
        <f>IF('D regionene'!Q23=0," ",'D regionene'!Q23)</f>
        <v>0.7</v>
      </c>
      <c r="Y15" s="112">
        <f>IF('D regionene'!R23=0," ",'D regionene'!R23)</f>
        <v>0.77707006369426757</v>
      </c>
      <c r="Z15" s="112">
        <f>IF('D regionene'!S23=0," ",'D regionene'!S23)</f>
        <v>0.75059952038369304</v>
      </c>
      <c r="AA15" s="113"/>
    </row>
    <row r="16" spans="2:40" s="100" customFormat="1" ht="12.95" customHeight="1" x14ac:dyDescent="0.2">
      <c r="B16" s="161">
        <f>IF('D regionene'!B24=0," ",'D regionene'!B24)</f>
        <v>2003</v>
      </c>
      <c r="C16" s="109">
        <f>IF('D regionene'!C24=0," ",'D regionene'!C24)</f>
        <v>590</v>
      </c>
      <c r="D16" s="109">
        <f>IF('D regionene'!D24=0," ",'D regionene'!D24)</f>
        <v>851</v>
      </c>
      <c r="E16" s="109">
        <f>IF('D regionene'!E24=0," ",'D regionene'!E24)</f>
        <v>681</v>
      </c>
      <c r="F16" s="109">
        <f>IF('D regionene'!F24=0," ",'D regionene'!F24)</f>
        <v>615</v>
      </c>
      <c r="G16" s="109">
        <f>IF('D regionene'!G24=0," ",'D regionene'!G24)</f>
        <v>72</v>
      </c>
      <c r="H16" s="109">
        <f>IF('D regionene'!H24=0," ",'D regionene'!H24)</f>
        <v>584</v>
      </c>
      <c r="I16" s="109">
        <f>IF('D regionene'!I24=0," ",'D regionene'!I24)</f>
        <v>290</v>
      </c>
      <c r="J16" s="110"/>
      <c r="K16" s="111"/>
      <c r="L16" s="111"/>
      <c r="M16" s="111"/>
      <c r="N16" s="111"/>
      <c r="O16" s="111"/>
      <c r="P16" s="111"/>
      <c r="Q16" s="111"/>
      <c r="R16" s="111" t="str">
        <f>IF('D regionene'!K24=0," ",'D regionene'!K24)</f>
        <v xml:space="preserve"> </v>
      </c>
      <c r="S16" s="164">
        <f>IF('D regionene'!L24=0," ",'D regionene'!L24)</f>
        <v>2003</v>
      </c>
      <c r="T16" s="112">
        <f>IF('D regionene'!M24=0," ",'D regionene'!M24)</f>
        <v>0.66742081447963797</v>
      </c>
      <c r="U16" s="112">
        <f>IF('D regionene'!N24=0," ",'D regionene'!N24)</f>
        <v>0.73109965635738827</v>
      </c>
      <c r="V16" s="112">
        <f>IF('D regionene'!O24=0," ",'D regionene'!O24)</f>
        <v>0.7600446428571429</v>
      </c>
      <c r="W16" s="112">
        <f>IF('D regionene'!P24=0," ",'D regionene'!P24)</f>
        <v>0.69886363636363635</v>
      </c>
      <c r="X16" s="112">
        <f>IF('D regionene'!Q24=0," ",'D regionene'!Q24)</f>
        <v>0.65454545454545454</v>
      </c>
      <c r="Y16" s="112">
        <f>IF('D regionene'!R24=0," ",'D regionene'!R24)</f>
        <v>0.74394904458598721</v>
      </c>
      <c r="Z16" s="112">
        <f>IF('D regionene'!S24=0," ",'D regionene'!S24)</f>
        <v>0.69544364508393286</v>
      </c>
      <c r="AA16" s="113"/>
    </row>
    <row r="17" spans="2:27" s="100" customFormat="1" ht="12.95" customHeight="1" x14ac:dyDescent="0.2">
      <c r="B17" s="161">
        <f>IF('D regionene'!B25=0," ",'D regionene'!B25)</f>
        <v>2004</v>
      </c>
      <c r="C17" s="109">
        <f>IF('D regionene'!C25=0," ",'D regionene'!C25)</f>
        <v>556</v>
      </c>
      <c r="D17" s="109">
        <f>IF('D regionene'!D25=0," ",'D regionene'!D25)</f>
        <v>822</v>
      </c>
      <c r="E17" s="109">
        <f>IF('D regionene'!E25=0," ",'D regionene'!E25)</f>
        <v>647</v>
      </c>
      <c r="F17" s="109">
        <f>IF('D regionene'!F25=0," ",'D regionene'!F25)</f>
        <v>586</v>
      </c>
      <c r="G17" s="109">
        <f>IF('D regionene'!G25=0," ",'D regionene'!G25)</f>
        <v>67</v>
      </c>
      <c r="H17" s="109">
        <f>IF('D regionene'!H25=0," ",'D regionene'!H25)</f>
        <v>563</v>
      </c>
      <c r="I17" s="109">
        <f>IF('D regionene'!I25=0," ",'D regionene'!I25)</f>
        <v>278</v>
      </c>
      <c r="J17" s="110"/>
      <c r="K17" s="111"/>
      <c r="L17" s="111"/>
      <c r="M17" s="111"/>
      <c r="N17" s="111"/>
      <c r="O17" s="111"/>
      <c r="P17" s="111"/>
      <c r="Q17" s="111"/>
      <c r="R17" s="111" t="str">
        <f>IF('D regionene'!K25=0," ",'D regionene'!K25)</f>
        <v xml:space="preserve"> </v>
      </c>
      <c r="S17" s="164">
        <f>IF('D regionene'!L25=0," ",'D regionene'!L25)</f>
        <v>2004</v>
      </c>
      <c r="T17" s="112">
        <f>IF('D regionene'!M25=0," ",'D regionene'!M25)</f>
        <v>0.62895927601809953</v>
      </c>
      <c r="U17" s="112">
        <f>IF('D regionene'!N25=0," ",'D regionene'!N25)</f>
        <v>0.70618556701030932</v>
      </c>
      <c r="V17" s="112">
        <f>IF('D regionene'!O25=0," ",'D regionene'!O25)</f>
        <v>0.7220982142857143</v>
      </c>
      <c r="W17" s="112">
        <f>IF('D regionene'!P25=0," ",'D regionene'!P25)</f>
        <v>0.66590909090909089</v>
      </c>
      <c r="X17" s="112">
        <f>IF('D regionene'!Q25=0," ",'D regionene'!Q25)</f>
        <v>0.60909090909090913</v>
      </c>
      <c r="Y17" s="112">
        <f>IF('D regionene'!R25=0," ",'D regionene'!R25)</f>
        <v>0.71719745222929931</v>
      </c>
      <c r="Z17" s="112">
        <f>IF('D regionene'!S25=0," ",'D regionene'!S25)</f>
        <v>0.66666666666666663</v>
      </c>
      <c r="AA17" s="113"/>
    </row>
    <row r="18" spans="2:27" s="100" customFormat="1" ht="12.95" customHeight="1" x14ac:dyDescent="0.2">
      <c r="B18" s="161">
        <f>IF('D regionene'!B26=0," ",'D regionene'!B26)</f>
        <v>2005</v>
      </c>
      <c r="C18" s="109">
        <f>IF('D regionene'!C26=0," ",'D regionene'!C26)</f>
        <v>528</v>
      </c>
      <c r="D18" s="109">
        <f>IF('D regionene'!D26=0," ",'D regionene'!D26)</f>
        <v>788</v>
      </c>
      <c r="E18" s="109">
        <f>IF('D regionene'!E26=0," ",'D regionene'!E26)</f>
        <v>618</v>
      </c>
      <c r="F18" s="109">
        <f>IF('D regionene'!F26=0," ",'D regionene'!F26)</f>
        <v>564</v>
      </c>
      <c r="G18" s="109">
        <f>IF('D regionene'!G26=0," ",'D regionene'!G26)</f>
        <v>64</v>
      </c>
      <c r="H18" s="109">
        <f>IF('D regionene'!H26=0," ",'D regionene'!H26)</f>
        <v>541</v>
      </c>
      <c r="I18" s="109">
        <f>IF('D regionene'!I26=0," ",'D regionene'!I26)</f>
        <v>263</v>
      </c>
      <c r="J18" s="110"/>
      <c r="K18" s="111"/>
      <c r="L18" s="111"/>
      <c r="M18" s="111"/>
      <c r="N18" s="111"/>
      <c r="O18" s="111"/>
      <c r="P18" s="111"/>
      <c r="Q18" s="111"/>
      <c r="R18" s="111" t="str">
        <f>IF('D regionene'!K26=0," ",'D regionene'!K26)</f>
        <v xml:space="preserve"> </v>
      </c>
      <c r="S18" s="164">
        <f>IF('D regionene'!L26=0," ",'D regionene'!L26)</f>
        <v>2005</v>
      </c>
      <c r="T18" s="112">
        <f>IF('D regionene'!M26=0," ",'D regionene'!M26)</f>
        <v>0.59728506787330315</v>
      </c>
      <c r="U18" s="112">
        <f>IF('D regionene'!N26=0," ",'D regionene'!N26)</f>
        <v>0.67697594501718217</v>
      </c>
      <c r="V18" s="112">
        <f>IF('D regionene'!O26=0," ",'D regionene'!O26)</f>
        <v>0.6897321428571429</v>
      </c>
      <c r="W18" s="112">
        <f>IF('D regionene'!P26=0," ",'D regionene'!P26)</f>
        <v>0.64090909090909087</v>
      </c>
      <c r="X18" s="112">
        <f>IF('D regionene'!Q26=0," ",'D regionene'!Q26)</f>
        <v>0.58181818181818179</v>
      </c>
      <c r="Y18" s="112">
        <f>IF('D regionene'!R26=0," ",'D regionene'!R26)</f>
        <v>0.68917197452229295</v>
      </c>
      <c r="Z18" s="112">
        <f>IF('D regionene'!S26=0," ",'D regionene'!S26)</f>
        <v>0.6306954436450839</v>
      </c>
      <c r="AA18" s="113"/>
    </row>
    <row r="19" spans="2:27" s="100" customFormat="1" ht="12.95" customHeight="1" x14ac:dyDescent="0.2">
      <c r="B19" s="161">
        <f>IF('D regionene'!B27=0," ",'D regionene'!B27)</f>
        <v>2006</v>
      </c>
      <c r="C19" s="109">
        <f>IF('D regionene'!C27=0," ",'D regionene'!C27)</f>
        <v>487</v>
      </c>
      <c r="D19" s="109">
        <f>IF('D regionene'!D27=0," ",'D regionene'!D27)</f>
        <v>735</v>
      </c>
      <c r="E19" s="109">
        <f>IF('D regionene'!E27=0," ",'D regionene'!E27)</f>
        <v>573</v>
      </c>
      <c r="F19" s="109">
        <f>IF('D regionene'!F27=0," ",'D regionene'!F27)</f>
        <v>526</v>
      </c>
      <c r="G19" s="109">
        <f>IF('D regionene'!G27=0," ",'D regionene'!G27)</f>
        <v>54</v>
      </c>
      <c r="H19" s="109">
        <f>IF('D regionene'!H27=0," ",'D regionene'!H27)</f>
        <v>504</v>
      </c>
      <c r="I19" s="109">
        <f>IF('D regionene'!I27=0," ",'D regionene'!I27)</f>
        <v>236</v>
      </c>
      <c r="J19" s="110"/>
      <c r="K19" s="111"/>
      <c r="L19" s="111"/>
      <c r="M19" s="111"/>
      <c r="N19" s="111"/>
      <c r="O19" s="111"/>
      <c r="P19" s="111"/>
      <c r="Q19" s="111"/>
      <c r="R19" s="111" t="str">
        <f>IF('D regionene'!K27=0," ",'D regionene'!K27)</f>
        <v xml:space="preserve"> </v>
      </c>
      <c r="S19" s="164">
        <f>IF('D regionene'!L27=0," ",'D regionene'!L27)</f>
        <v>2006</v>
      </c>
      <c r="T19" s="112">
        <f>IF('D regionene'!M27=0," ",'D regionene'!M27)</f>
        <v>0.55090497737556565</v>
      </c>
      <c r="U19" s="112">
        <f>IF('D regionene'!N27=0," ",'D regionene'!N27)</f>
        <v>0.63144329896907214</v>
      </c>
      <c r="V19" s="112">
        <f>IF('D regionene'!O27=0," ",'D regionene'!O27)</f>
        <v>0.6395089285714286</v>
      </c>
      <c r="W19" s="112">
        <f>IF('D regionene'!P27=0," ",'D regionene'!P27)</f>
        <v>0.59772727272727277</v>
      </c>
      <c r="X19" s="112">
        <f>IF('D regionene'!Q27=0," ",'D regionene'!Q27)</f>
        <v>0.49090909090909091</v>
      </c>
      <c r="Y19" s="112">
        <f>IF('D regionene'!R27=0," ",'D regionene'!R27)</f>
        <v>0.64203821656050952</v>
      </c>
      <c r="Z19" s="112">
        <f>IF('D regionene'!S27=0," ",'D regionene'!S27)</f>
        <v>0.56594724220623505</v>
      </c>
      <c r="AA19" s="113"/>
    </row>
    <row r="20" spans="2:27" s="100" customFormat="1" ht="12.95" customHeight="1" x14ac:dyDescent="0.2">
      <c r="B20" s="161">
        <f>IF('D regionene'!B28=0," ",'D regionene'!B28)</f>
        <v>2007</v>
      </c>
      <c r="C20" s="109">
        <f>IF('D regionene'!C28=0," ",'D regionene'!C28)</f>
        <v>439</v>
      </c>
      <c r="D20" s="109">
        <f>IF('D regionene'!D28=0," ",'D regionene'!D28)</f>
        <v>675</v>
      </c>
      <c r="E20" s="109">
        <f>IF('D regionene'!E28=0," ",'D regionene'!E28)</f>
        <v>526</v>
      </c>
      <c r="F20" s="109">
        <f>IF('D regionene'!F28=0," ",'D regionene'!F28)</f>
        <v>496</v>
      </c>
      <c r="G20" s="109">
        <f>IF('D regionene'!G28=0," ",'D regionene'!G28)</f>
        <v>50</v>
      </c>
      <c r="H20" s="109">
        <f>IF('D regionene'!H28=0," ",'D regionene'!H28)</f>
        <v>480</v>
      </c>
      <c r="I20" s="109">
        <f>IF('D regionene'!I28=0," ",'D regionene'!I28)</f>
        <v>208</v>
      </c>
      <c r="J20" s="110"/>
      <c r="K20" s="111"/>
      <c r="L20" s="111"/>
      <c r="M20" s="111"/>
      <c r="N20" s="111"/>
      <c r="O20" s="111"/>
      <c r="P20" s="111"/>
      <c r="Q20" s="111"/>
      <c r="R20" s="111" t="str">
        <f>IF('D regionene'!K28=0," ",'D regionene'!K28)</f>
        <v xml:space="preserve"> </v>
      </c>
      <c r="S20" s="164">
        <f>IF('D regionene'!L28=0," ",'D regionene'!L28)</f>
        <v>2007</v>
      </c>
      <c r="T20" s="112">
        <f>IF('D regionene'!M28=0," ",'D regionene'!M28)</f>
        <v>0.49660633484162897</v>
      </c>
      <c r="U20" s="112">
        <f>IF('D regionene'!N28=0," ",'D regionene'!N28)</f>
        <v>0.57989690721649489</v>
      </c>
      <c r="V20" s="112">
        <f>IF('D regionene'!O28=0," ",'D regionene'!O28)</f>
        <v>0.5870535714285714</v>
      </c>
      <c r="W20" s="112">
        <f>IF('D regionene'!P28=0," ",'D regionene'!P28)</f>
        <v>0.5636363636363636</v>
      </c>
      <c r="X20" s="112">
        <f>IF('D regionene'!Q28=0," ",'D regionene'!Q28)</f>
        <v>0.45454545454545453</v>
      </c>
      <c r="Y20" s="112">
        <f>IF('D regionene'!R28=0," ",'D regionene'!R28)</f>
        <v>0.61146496815286622</v>
      </c>
      <c r="Z20" s="112">
        <f>IF('D regionene'!S28=0," ",'D regionene'!S28)</f>
        <v>0.49880095923261392</v>
      </c>
      <c r="AA20" s="113"/>
    </row>
    <row r="21" spans="2:27" s="100" customFormat="1" ht="12.95" customHeight="1" x14ac:dyDescent="0.2">
      <c r="B21" s="161">
        <f>IF('D regionene'!B29=0," ",'D regionene'!B29)</f>
        <v>2008</v>
      </c>
      <c r="C21" s="109">
        <f>IF('D regionene'!C29=0," ",'D regionene'!C29)</f>
        <v>407</v>
      </c>
      <c r="D21" s="109">
        <f>IF('D regionene'!D29=0," ",'D regionene'!D29)</f>
        <v>634</v>
      </c>
      <c r="E21" s="109">
        <f>IF('D regionene'!E29=0," ",'D regionene'!E29)</f>
        <v>504</v>
      </c>
      <c r="F21" s="109">
        <f>IF('D regionene'!F29=0," ",'D regionene'!F29)</f>
        <v>458</v>
      </c>
      <c r="G21" s="109">
        <f>IF('D regionene'!G29=0," ",'D regionene'!G29)</f>
        <v>45</v>
      </c>
      <c r="H21" s="109">
        <f>IF('D regionene'!H29=0," ",'D regionene'!H29)</f>
        <v>456</v>
      </c>
      <c r="I21" s="109">
        <f>IF('D regionene'!I29=0," ",'D regionene'!I29)</f>
        <v>191</v>
      </c>
      <c r="J21" s="110"/>
      <c r="K21" s="111"/>
      <c r="L21" s="111"/>
      <c r="M21" s="111"/>
      <c r="N21" s="111"/>
      <c r="O21" s="111"/>
      <c r="P21" s="111"/>
      <c r="Q21" s="111"/>
      <c r="R21" s="111" t="str">
        <f>IF('D regionene'!K29=0," ",'D regionene'!K29)</f>
        <v xml:space="preserve"> </v>
      </c>
      <c r="S21" s="164">
        <f>IF('D regionene'!L29=0," ",'D regionene'!L29)</f>
        <v>2008</v>
      </c>
      <c r="T21" s="112">
        <f>IF('D regionene'!M29=0," ",'D regionene'!M29)</f>
        <v>0.4604072398190045</v>
      </c>
      <c r="U21" s="112">
        <f>IF('D regionene'!N29=0," ",'D regionene'!N29)</f>
        <v>0.5446735395189003</v>
      </c>
      <c r="V21" s="112">
        <f>IF('D regionene'!O29=0," ",'D regionene'!O29)</f>
        <v>0.5625</v>
      </c>
      <c r="W21" s="112">
        <f>IF('D regionene'!P29=0," ",'D regionene'!P29)</f>
        <v>0.5204545454545455</v>
      </c>
      <c r="X21" s="112">
        <f>IF('D regionene'!Q29=0," ",'D regionene'!Q29)</f>
        <v>0.40909090909090912</v>
      </c>
      <c r="Y21" s="112">
        <f>IF('D regionene'!R29=0," ",'D regionene'!R29)</f>
        <v>0.58089171974522291</v>
      </c>
      <c r="Z21" s="112">
        <f>IF('D regionene'!S29=0," ",'D regionene'!S29)</f>
        <v>0.45803357314148679</v>
      </c>
      <c r="AA21" s="113"/>
    </row>
    <row r="22" spans="2:27" s="100" customFormat="1" ht="12.95" customHeight="1" x14ac:dyDescent="0.2">
      <c r="B22" s="161">
        <f>IF('D regionene'!B30=0," ",'D regionene'!B30)</f>
        <v>2009</v>
      </c>
      <c r="C22" s="109">
        <f>IF('D regionene'!C30=0," ",'D regionene'!C30)</f>
        <v>369</v>
      </c>
      <c r="D22" s="109">
        <f>IF('D regionene'!D30=0," ",'D regionene'!D30)</f>
        <v>574</v>
      </c>
      <c r="E22" s="109">
        <f>IF('D regionene'!E30=0," ",'D regionene'!E30)</f>
        <v>463</v>
      </c>
      <c r="F22" s="109">
        <f>IF('D regionene'!F30=0," ",'D regionene'!F30)</f>
        <v>429</v>
      </c>
      <c r="G22" s="109">
        <f>IF('D regionene'!G30=0," ",'D regionene'!G30)</f>
        <v>42</v>
      </c>
      <c r="H22" s="109">
        <f>IF('D regionene'!H30=0," ",'D regionene'!H30)</f>
        <v>418</v>
      </c>
      <c r="I22" s="109">
        <f>IF('D regionene'!I30=0," ",'D regionene'!I30)</f>
        <v>175</v>
      </c>
      <c r="J22" s="110"/>
      <c r="K22" s="111"/>
      <c r="L22" s="111"/>
      <c r="M22" s="111"/>
      <c r="N22" s="111"/>
      <c r="O22" s="111"/>
      <c r="P22" s="111"/>
      <c r="Q22" s="111"/>
      <c r="R22" s="111" t="str">
        <f>IF('D regionene'!K30=0," ",'D regionene'!K30)</f>
        <v xml:space="preserve"> </v>
      </c>
      <c r="S22" s="164">
        <f>IF('D regionene'!L30=0," ",'D regionene'!L30)</f>
        <v>2009</v>
      </c>
      <c r="T22" s="112">
        <f>IF('D regionene'!M30=0," ",'D regionene'!M30)</f>
        <v>0.41742081447963802</v>
      </c>
      <c r="U22" s="112">
        <f>IF('D regionene'!N30=0," ",'D regionene'!N30)</f>
        <v>0.49312714776632305</v>
      </c>
      <c r="V22" s="112">
        <f>IF('D regionene'!O30=0," ",'D regionene'!O30)</f>
        <v>0.5167410714285714</v>
      </c>
      <c r="W22" s="112">
        <f>IF('D regionene'!P30=0," ",'D regionene'!P30)</f>
        <v>0.48749999999999999</v>
      </c>
      <c r="X22" s="112">
        <f>IF('D regionene'!Q30=0," ",'D regionene'!Q30)</f>
        <v>0.38181818181818183</v>
      </c>
      <c r="Y22" s="112">
        <f>IF('D regionene'!R30=0," ",'D regionene'!R30)</f>
        <v>0.53248407643312101</v>
      </c>
      <c r="Z22" s="112">
        <f>IF('D regionene'!S30=0," ",'D regionene'!S30)</f>
        <v>0.41966426858513189</v>
      </c>
      <c r="AA22" s="113"/>
    </row>
    <row r="23" spans="2:27" s="100" customFormat="1" ht="12.95" customHeight="1" x14ac:dyDescent="0.2">
      <c r="B23" s="161">
        <f>IF('D regionene'!B31=0," ",'D regionene'!B31)</f>
        <v>2010</v>
      </c>
      <c r="C23" s="109">
        <f>IF('D regionene'!C31=0," ",'D regionene'!C31)</f>
        <v>326</v>
      </c>
      <c r="D23" s="109">
        <f>IF('D regionene'!D31=0," ",'D regionene'!D31)</f>
        <v>536</v>
      </c>
      <c r="E23" s="109">
        <f>IF('D regionene'!E31=0," ",'D regionene'!E31)</f>
        <v>444</v>
      </c>
      <c r="F23" s="109">
        <f>IF('D regionene'!F31=0," ",'D regionene'!F31)</f>
        <v>388</v>
      </c>
      <c r="G23" s="109">
        <f>IF('D regionene'!G31=0," ",'D regionene'!G31)</f>
        <v>40</v>
      </c>
      <c r="H23" s="109">
        <f>IF('D regionene'!H31=0," ",'D regionene'!H31)</f>
        <v>395</v>
      </c>
      <c r="I23" s="109">
        <f>IF('D regionene'!I31=0," ",'D regionene'!I31)</f>
        <v>164</v>
      </c>
      <c r="J23" s="110"/>
      <c r="K23" s="111"/>
      <c r="L23" s="111"/>
      <c r="M23" s="111"/>
      <c r="N23" s="111"/>
      <c r="O23" s="111"/>
      <c r="P23" s="111"/>
      <c r="Q23" s="111"/>
      <c r="R23" s="111" t="str">
        <f>IF('D regionene'!K31=0," ",'D regionene'!K31)</f>
        <v xml:space="preserve"> </v>
      </c>
      <c r="S23" s="164">
        <f>IF('D regionene'!L31=0," ",'D regionene'!L31)</f>
        <v>2010</v>
      </c>
      <c r="T23" s="112">
        <f>IF('D regionene'!M31=0," ",'D regionene'!M31)</f>
        <v>0.36877828054298645</v>
      </c>
      <c r="U23" s="112">
        <f>IF('D regionene'!N31=0," ",'D regionene'!N31)</f>
        <v>0.46048109965635736</v>
      </c>
      <c r="V23" s="112">
        <f>IF('D regionene'!O31=0," ",'D regionene'!O31)</f>
        <v>0.4955357142857143</v>
      </c>
      <c r="W23" s="112">
        <f>IF('D regionene'!P31=0," ",'D regionene'!P31)</f>
        <v>0.44090909090909092</v>
      </c>
      <c r="X23" s="112">
        <f>IF('D regionene'!Q31=0," ",'D regionene'!Q31)</f>
        <v>0.36363636363636365</v>
      </c>
      <c r="Y23" s="112">
        <f>IF('D regionene'!R31=0," ",'D regionene'!R31)</f>
        <v>0.50318471337579618</v>
      </c>
      <c r="Z23" s="112">
        <f>IF('D regionene'!S31=0," ",'D regionene'!S31)</f>
        <v>0.39328537170263789</v>
      </c>
      <c r="AA23" s="113"/>
    </row>
    <row r="24" spans="2:27" s="100" customFormat="1" ht="12.95" customHeight="1" x14ac:dyDescent="0.2">
      <c r="B24" s="161">
        <f>IF('D regionene'!B32=0," ",'D regionene'!B32)</f>
        <v>2011</v>
      </c>
      <c r="C24" s="109">
        <f>IF('D regionene'!C32=0," ",'D regionene'!C32)</f>
        <v>314</v>
      </c>
      <c r="D24" s="109">
        <f>IF('D regionene'!D32=0," ",'D regionene'!D32)</f>
        <v>530</v>
      </c>
      <c r="E24" s="109">
        <f>IF('D regionene'!E32=0," ",'D regionene'!E32)</f>
        <v>440</v>
      </c>
      <c r="F24" s="109">
        <f>IF('D regionene'!F32=0," ",'D regionene'!F32)</f>
        <v>376</v>
      </c>
      <c r="G24" s="109">
        <f>IF('D regionene'!G32=0," ",'D regionene'!G32)</f>
        <v>41</v>
      </c>
      <c r="H24" s="109">
        <f>IF('D regionene'!H32=0," ",'D regionene'!H32)</f>
        <v>387</v>
      </c>
      <c r="I24" s="109">
        <f>IF('D regionene'!I32=0," ",'D regionene'!I32)</f>
        <v>165</v>
      </c>
      <c r="J24" s="110"/>
      <c r="K24" s="111"/>
      <c r="L24" s="111"/>
      <c r="M24" s="111"/>
      <c r="N24" s="111"/>
      <c r="O24" s="111"/>
      <c r="P24" s="111"/>
      <c r="Q24" s="111"/>
      <c r="R24" s="111" t="str">
        <f>IF('D regionene'!K32=0," ",'D regionene'!K32)</f>
        <v xml:space="preserve"> </v>
      </c>
      <c r="S24" s="164">
        <f>IF('D regionene'!L32=0," ",'D regionene'!L32)</f>
        <v>2011</v>
      </c>
      <c r="T24" s="112">
        <f>IF('D regionene'!M32=0," ",'D regionene'!M32)</f>
        <v>0.35520361990950228</v>
      </c>
      <c r="U24" s="112">
        <f>IF('D regionene'!N32=0," ",'D regionene'!N32)</f>
        <v>0.45532646048109965</v>
      </c>
      <c r="V24" s="112">
        <f>IF('D regionene'!O32=0," ",'D regionene'!O32)</f>
        <v>0.49107142857142855</v>
      </c>
      <c r="W24" s="112">
        <f>IF('D regionene'!P32=0," ",'D regionene'!P32)</f>
        <v>0.42727272727272725</v>
      </c>
      <c r="X24" s="112">
        <f>IF('D regionene'!Q32=0," ",'D regionene'!Q32)</f>
        <v>0.37272727272727274</v>
      </c>
      <c r="Y24" s="112">
        <f>IF('D regionene'!R32=0," ",'D regionene'!R32)</f>
        <v>0.49299363057324841</v>
      </c>
      <c r="Z24" s="112">
        <f>IF('D regionene'!S32=0," ",'D regionene'!S32)</f>
        <v>0.39568345323741005</v>
      </c>
      <c r="AA24" s="113"/>
    </row>
    <row r="25" spans="2:27" s="100" customFormat="1" ht="12.95" customHeight="1" x14ac:dyDescent="0.2">
      <c r="B25" s="161">
        <f>IF('D regionene'!B33=0," ",'D regionene'!B33)</f>
        <v>2012</v>
      </c>
      <c r="C25" s="109">
        <f>IF('D regionene'!C33=0," ",'D regionene'!C33)</f>
        <v>296</v>
      </c>
      <c r="D25" s="109">
        <f>IF('D regionene'!D33=0," ",'D regionene'!D33)</f>
        <v>507</v>
      </c>
      <c r="E25" s="109">
        <f>IF('D regionene'!E33=0," ",'D regionene'!E33)</f>
        <v>412</v>
      </c>
      <c r="F25" s="109">
        <f>IF('D regionene'!F33=0," ",'D regionene'!F33)</f>
        <v>353</v>
      </c>
      <c r="G25" s="109">
        <f>IF('D regionene'!G33=0," ",'D regionene'!G33)</f>
        <v>40</v>
      </c>
      <c r="H25" s="109">
        <f>IF('D regionene'!H33=0," ",'D regionene'!H33)</f>
        <v>358</v>
      </c>
      <c r="I25" s="109">
        <f>IF('D regionene'!I33=0," ",'D regionene'!I33)</f>
        <v>162</v>
      </c>
      <c r="J25" s="110"/>
      <c r="K25" s="111"/>
      <c r="L25" s="111"/>
      <c r="M25" s="111"/>
      <c r="N25" s="111"/>
      <c r="O25" s="111"/>
      <c r="P25" s="111"/>
      <c r="Q25" s="111"/>
      <c r="R25" s="111" t="str">
        <f>IF('D regionene'!K33=0," ",'D regionene'!K33)</f>
        <v xml:space="preserve"> </v>
      </c>
      <c r="S25" s="164">
        <f>IF('D regionene'!L33=0," ",'D regionene'!L33)</f>
        <v>2012</v>
      </c>
      <c r="T25" s="112">
        <f>IF('D regionene'!M33=0," ",'D regionene'!M33)</f>
        <v>0.33484162895927599</v>
      </c>
      <c r="U25" s="112">
        <f>IF('D regionene'!N33=0," ",'D regionene'!N33)</f>
        <v>0.43556701030927836</v>
      </c>
      <c r="V25" s="112">
        <f>IF('D regionene'!O33=0," ",'D regionene'!O33)</f>
        <v>0.45982142857142855</v>
      </c>
      <c r="W25" s="112">
        <f>IF('D regionene'!P33=0," ",'D regionene'!P33)</f>
        <v>0.40113636363636362</v>
      </c>
      <c r="X25" s="112">
        <f>IF('D regionene'!Q33=0," ",'D regionene'!Q33)</f>
        <v>0.36363636363636365</v>
      </c>
      <c r="Y25" s="112">
        <f>IF('D regionene'!R33=0," ",'D regionene'!R33)</f>
        <v>0.45605095541401275</v>
      </c>
      <c r="Z25" s="112">
        <f>IF('D regionene'!S33=0," ",'D regionene'!S33)</f>
        <v>0.38848920863309355</v>
      </c>
      <c r="AA25" s="113"/>
    </row>
    <row r="26" spans="2:27" s="100" customFormat="1" ht="12.95" customHeight="1" x14ac:dyDescent="0.2">
      <c r="B26" s="161">
        <f>IF('D regionene'!B34=0," ",'D regionene'!B34)</f>
        <v>2013</v>
      </c>
      <c r="C26" s="109">
        <f>IF('D regionene'!C34=0," ",'D regionene'!C34)</f>
        <v>272</v>
      </c>
      <c r="D26" s="109">
        <f>IF('D regionene'!D34=0," ",'D regionene'!D34)</f>
        <v>489</v>
      </c>
      <c r="E26" s="109">
        <f>IF('D regionene'!E34=0," ",'D regionene'!E34)</f>
        <v>393</v>
      </c>
      <c r="F26" s="109">
        <f>IF('D regionene'!F34=0," ",'D regionene'!F34)</f>
        <v>328</v>
      </c>
      <c r="G26" s="109">
        <f>IF('D regionene'!G34=0," ",'D regionene'!G34)</f>
        <v>38</v>
      </c>
      <c r="H26" s="109">
        <f>IF('D regionene'!H34=0," ",'D regionene'!H34)</f>
        <v>348</v>
      </c>
      <c r="I26" s="109">
        <f>IF('D regionene'!I34=0," ",'D regionene'!I34)</f>
        <v>154</v>
      </c>
      <c r="J26" s="110"/>
      <c r="K26" s="111"/>
      <c r="L26" s="111"/>
      <c r="M26" s="111"/>
      <c r="N26" s="111"/>
      <c r="O26" s="111"/>
      <c r="P26" s="111"/>
      <c r="Q26" s="111"/>
      <c r="R26" s="111" t="str">
        <f>IF('D regionene'!K34=0," ",'D regionene'!K34)</f>
        <v xml:space="preserve"> </v>
      </c>
      <c r="S26" s="164">
        <f>IF('D regionene'!L34=0," ",'D regionene'!L34)</f>
        <v>2013</v>
      </c>
      <c r="T26" s="112">
        <f>IF('D regionene'!M34=0," ",'D regionene'!M34)</f>
        <v>0.30769230769230771</v>
      </c>
      <c r="U26" s="112">
        <f>IF('D regionene'!N34=0," ",'D regionene'!N34)</f>
        <v>0.42010309278350516</v>
      </c>
      <c r="V26" s="112">
        <f>IF('D regionene'!O34=0," ",'D regionene'!O34)</f>
        <v>0.43861607142857145</v>
      </c>
      <c r="W26" s="112">
        <f>IF('D regionene'!P34=0," ",'D regionene'!P34)</f>
        <v>0.37272727272727274</v>
      </c>
      <c r="X26" s="112">
        <f>IF('D regionene'!Q34=0," ",'D regionene'!Q34)</f>
        <v>0.34545454545454546</v>
      </c>
      <c r="Y26" s="112">
        <f>IF('D regionene'!R34=0," ",'D regionene'!R34)</f>
        <v>0.44331210191082804</v>
      </c>
      <c r="Z26" s="112">
        <f>IF('D regionene'!S34=0," ",'D regionene'!S34)</f>
        <v>0.36930455635491605</v>
      </c>
      <c r="AA26" s="113"/>
    </row>
    <row r="27" spans="2:27" s="100" customFormat="1" ht="12.95" customHeight="1" x14ac:dyDescent="0.2">
      <c r="B27" s="161">
        <f>IF('D regionene'!B35=0," ",'D regionene'!B35)</f>
        <v>2014</v>
      </c>
      <c r="C27" s="109">
        <f>IF('D regionene'!C35=0," ",'D regionene'!C35)</f>
        <v>258</v>
      </c>
      <c r="D27" s="109">
        <f>IF('D regionene'!D35=0," ",'D regionene'!D35)</f>
        <v>463</v>
      </c>
      <c r="E27" s="109">
        <f>IF('D regionene'!E35=0," ",'D regionene'!E35)</f>
        <v>385</v>
      </c>
      <c r="F27" s="109">
        <f>IF('D regionene'!F35=0," ",'D regionene'!F35)</f>
        <v>306</v>
      </c>
      <c r="G27" s="109">
        <f>IF('D regionene'!G35=0," ",'D regionene'!G35)</f>
        <v>36</v>
      </c>
      <c r="H27" s="109">
        <f>IF('D regionene'!H35=0," ",'D regionene'!H35)</f>
        <v>325</v>
      </c>
      <c r="I27" s="109">
        <f>IF('D regionene'!I35=0," ",'D regionene'!I35)</f>
        <v>140</v>
      </c>
      <c r="J27" s="110"/>
      <c r="K27" s="111"/>
      <c r="L27" s="111"/>
      <c r="M27" s="111"/>
      <c r="N27" s="111"/>
      <c r="O27" s="111"/>
      <c r="P27" s="111"/>
      <c r="Q27" s="111"/>
      <c r="R27" s="111" t="str">
        <f>IF('D regionene'!K35=0," ",'D regionene'!K35)</f>
        <v xml:space="preserve"> </v>
      </c>
      <c r="S27" s="164">
        <f>IF('D regionene'!L35=0," ",'D regionene'!L35)</f>
        <v>2014</v>
      </c>
      <c r="T27" s="112">
        <f>IF('D regionene'!M35=0," ",'D regionene'!M35)</f>
        <v>0.29185520361990952</v>
      </c>
      <c r="U27" s="112">
        <f>IF('D regionene'!N35=0," ",'D regionene'!N35)</f>
        <v>0.39776632302405496</v>
      </c>
      <c r="V27" s="112">
        <f>IF('D regionene'!O35=0," ",'D regionene'!O35)</f>
        <v>0.4296875</v>
      </c>
      <c r="W27" s="112">
        <f>IF('D regionene'!P35=0," ",'D regionene'!P35)</f>
        <v>0.34772727272727272</v>
      </c>
      <c r="X27" s="112">
        <f>IF('D regionene'!Q35=0," ",'D regionene'!Q35)</f>
        <v>0.32727272727272727</v>
      </c>
      <c r="Y27" s="112">
        <f>IF('D regionene'!R35=0," ",'D regionene'!R35)</f>
        <v>0.4140127388535032</v>
      </c>
      <c r="Z27" s="112">
        <f>IF('D regionene'!S35=0," ",'D regionene'!S35)</f>
        <v>0.33573141486810554</v>
      </c>
      <c r="AA27" s="113"/>
    </row>
    <row r="28" spans="2:27" s="100" customFormat="1" ht="12.95" customHeight="1" x14ac:dyDescent="0.2">
      <c r="B28" s="161">
        <f>IF('D regionene'!B36=0," ",'D regionene'!B36)</f>
        <v>2015</v>
      </c>
      <c r="C28" s="109">
        <f>IF('D regionene'!C36=0," ",'D regionene'!C36)</f>
        <v>247</v>
      </c>
      <c r="D28" s="109">
        <f>IF('D regionene'!D36=0," ",'D regionene'!D36)</f>
        <v>421</v>
      </c>
      <c r="E28" s="109">
        <f>IF('D regionene'!E36=0," ",'D regionene'!E36)</f>
        <v>355</v>
      </c>
      <c r="F28" s="109">
        <f>IF('D regionene'!F36=0," ",'D regionene'!F36)</f>
        <v>285</v>
      </c>
      <c r="G28" s="109">
        <f>IF('D regionene'!G36=0," ",'D regionene'!G36)</f>
        <v>33</v>
      </c>
      <c r="H28" s="109">
        <f>IF('D regionene'!H36=0," ",'D regionene'!H36)</f>
        <v>315</v>
      </c>
      <c r="I28" s="109">
        <f>IF('D regionene'!I36=0," ",'D regionene'!I36)</f>
        <v>132</v>
      </c>
      <c r="J28" s="110"/>
      <c r="K28" s="111"/>
      <c r="L28" s="111"/>
      <c r="M28" s="111"/>
      <c r="N28" s="111"/>
      <c r="O28" s="111"/>
      <c r="P28" s="111"/>
      <c r="Q28" s="111"/>
      <c r="R28" s="111" t="str">
        <f>IF('D regionene'!K36=0," ",'D regionene'!K36)</f>
        <v xml:space="preserve"> </v>
      </c>
      <c r="S28" s="164">
        <f>IF('D regionene'!L36=0," ",'D regionene'!L36)</f>
        <v>2015</v>
      </c>
      <c r="T28" s="112">
        <f>IF('D regionene'!M36=0," ",'D regionene'!M36)</f>
        <v>0.27941176470588236</v>
      </c>
      <c r="U28" s="112">
        <f>IF('D regionene'!N36=0," ",'D regionene'!N36)</f>
        <v>0.36168384879725085</v>
      </c>
      <c r="V28" s="112">
        <f>IF('D regionene'!O36=0," ",'D regionene'!O36)</f>
        <v>0.39620535714285715</v>
      </c>
      <c r="W28" s="112">
        <f>IF('D regionene'!P36=0," ",'D regionene'!P36)</f>
        <v>0.32386363636363635</v>
      </c>
      <c r="X28" s="112">
        <f>IF('D regionene'!Q36=0," ",'D regionene'!Q36)</f>
        <v>0.3</v>
      </c>
      <c r="Y28" s="112">
        <f>IF('D regionene'!R36=0," ",'D regionene'!R36)</f>
        <v>0.40127388535031849</v>
      </c>
      <c r="Z28" s="112">
        <f>IF('D regionene'!S36=0," ",'D regionene'!S36)</f>
        <v>0.31654676258992803</v>
      </c>
      <c r="AA28" s="113"/>
    </row>
    <row r="29" spans="2:27" s="100" customFormat="1" ht="12.95" customHeight="1" x14ac:dyDescent="0.2">
      <c r="B29" s="161">
        <f>IF('D regionene'!B37=0," ",'D regionene'!B37)</f>
        <v>2016</v>
      </c>
      <c r="C29" s="109">
        <f>IF('D regionene'!C37=0," ",'D regionene'!C37)</f>
        <v>237</v>
      </c>
      <c r="D29" s="109">
        <f>IF('D regionene'!D37=0," ",'D regionene'!D37)</f>
        <v>409</v>
      </c>
      <c r="E29" s="109">
        <f>IF('D regionene'!E37=0," ",'D regionene'!E37)</f>
        <v>344</v>
      </c>
      <c r="F29" s="109">
        <f>IF('D regionene'!F37=0," ",'D regionene'!F37)</f>
        <v>275</v>
      </c>
      <c r="G29" s="109">
        <f>IF('D regionene'!G37=0," ",'D regionene'!G37)</f>
        <v>32</v>
      </c>
      <c r="H29" s="109">
        <f>IF('D regionene'!H37=0," ",'D regionene'!H37)</f>
        <v>309</v>
      </c>
      <c r="I29" s="109">
        <f>IF('D regionene'!I37=0," ",'D regionene'!I37)</f>
        <v>126</v>
      </c>
      <c r="J29" s="110"/>
      <c r="K29" s="111"/>
      <c r="L29" s="111"/>
      <c r="M29" s="111"/>
      <c r="N29" s="111"/>
      <c r="O29" s="111"/>
      <c r="P29" s="111"/>
      <c r="Q29" s="111"/>
      <c r="R29" s="111" t="str">
        <f>IF('D regionene'!K37=0," ",'D regionene'!K37)</f>
        <v xml:space="preserve"> </v>
      </c>
      <c r="S29" s="164">
        <f>IF('D regionene'!L37=0," ",'D regionene'!L37)</f>
        <v>2016</v>
      </c>
      <c r="T29" s="112">
        <f>IF('D regionene'!M37=0," ",'D regionene'!M37)</f>
        <v>0.26809954751131221</v>
      </c>
      <c r="U29" s="112">
        <f>IF('D regionene'!N37=0," ",'D regionene'!N37)</f>
        <v>0.35137457044673537</v>
      </c>
      <c r="V29" s="112">
        <f>IF('D regionene'!O37=0," ",'D regionene'!O37)</f>
        <v>0.38392857142857145</v>
      </c>
      <c r="W29" s="112">
        <f>IF('D regionene'!P37=0," ",'D regionene'!P37)</f>
        <v>0.3125</v>
      </c>
      <c r="X29" s="112">
        <f>IF('D regionene'!Q37=0," ",'D regionene'!Q37)</f>
        <v>0.29090909090909089</v>
      </c>
      <c r="Y29" s="112">
        <f>IF('D regionene'!R37=0," ",'D regionene'!R37)</f>
        <v>0.39363057324840767</v>
      </c>
      <c r="Z29" s="112">
        <f>IF('D regionene'!S37=0," ",'D regionene'!S37)</f>
        <v>0.30215827338129497</v>
      </c>
      <c r="AA29" s="113"/>
    </row>
    <row r="30" spans="2:27" s="100" customFormat="1" ht="12.95" customHeight="1" x14ac:dyDescent="0.2">
      <c r="B30" s="161">
        <f>IF('D regionene'!B38=0," ",'D regionene'!B38)</f>
        <v>2017</v>
      </c>
      <c r="C30" s="109">
        <f>IF('D regionene'!C38=0," ",'D regionene'!C38)</f>
        <v>231</v>
      </c>
      <c r="D30" s="109">
        <f>IF('D regionene'!D38=0," ",'D regionene'!D38)</f>
        <v>400</v>
      </c>
      <c r="E30" s="109">
        <f>IF('D regionene'!E38=0," ",'D regionene'!E38)</f>
        <v>336</v>
      </c>
      <c r="F30" s="109">
        <f>IF('D regionene'!F38=0," ",'D regionene'!F38)</f>
        <v>267</v>
      </c>
      <c r="G30" s="109">
        <f>IF('D regionene'!G38=0," ",'D regionene'!G38)</f>
        <v>34</v>
      </c>
      <c r="H30" s="109">
        <f>IF('D regionene'!H38=0," ",'D regionene'!H38)</f>
        <v>307</v>
      </c>
      <c r="I30" s="109">
        <f>IF('D regionene'!I38=0," ",'D regionene'!I38)</f>
        <v>123</v>
      </c>
      <c r="J30" s="110"/>
      <c r="K30" s="111"/>
      <c r="L30" s="111"/>
      <c r="M30" s="111"/>
      <c r="N30" s="111"/>
      <c r="O30" s="111"/>
      <c r="P30" s="111"/>
      <c r="Q30" s="111"/>
      <c r="R30" s="111" t="str">
        <f>IF('D regionene'!K38=0," ",'D regionene'!K38)</f>
        <v xml:space="preserve"> </v>
      </c>
      <c r="S30" s="164">
        <f>IF('D regionene'!L38=0," ",'D regionene'!L38)</f>
        <v>2017</v>
      </c>
      <c r="T30" s="112">
        <f>IF('D regionene'!M38=0," ",'D regionene'!M38)</f>
        <v>0.26131221719457015</v>
      </c>
      <c r="U30" s="112">
        <f>IF('D regionene'!N38=0," ",'D regionene'!N38)</f>
        <v>0.3436426116838488</v>
      </c>
      <c r="V30" s="112">
        <f>IF('D regionene'!O38=0," ",'D regionene'!O38)</f>
        <v>0.375</v>
      </c>
      <c r="W30" s="112">
        <f>IF('D regionene'!P38=0," ",'D regionene'!P38)</f>
        <v>0.30340909090909091</v>
      </c>
      <c r="X30" s="112">
        <f>IF('D regionene'!Q38=0," ",'D regionene'!Q38)</f>
        <v>0.30909090909090908</v>
      </c>
      <c r="Y30" s="112">
        <f>IF('D regionene'!R38=0," ",'D regionene'!R38)</f>
        <v>0.39108280254777072</v>
      </c>
      <c r="Z30" s="112">
        <f>IF('D regionene'!S38=0," ",'D regionene'!S38)</f>
        <v>0.29496402877697842</v>
      </c>
      <c r="AA30" s="113"/>
    </row>
    <row r="31" spans="2:27" s="100" customFormat="1" ht="12.95" customHeight="1" x14ac:dyDescent="0.2">
      <c r="B31" s="161">
        <f>IF('D regionene'!B39=0," ",'D regionene'!B39)</f>
        <v>2018</v>
      </c>
      <c r="C31" s="109">
        <f>IF('D regionene'!C39=0," ",'D regionene'!C39)</f>
        <v>218</v>
      </c>
      <c r="D31" s="109">
        <f>IF('D regionene'!D39=0," ",'D regionene'!D39)</f>
        <v>391</v>
      </c>
      <c r="E31" s="109">
        <f>IF('D regionene'!E39=0," ",'D regionene'!E39)</f>
        <v>324</v>
      </c>
      <c r="F31" s="109">
        <f>IF('D regionene'!F39=0," ",'D regionene'!F39)</f>
        <v>251</v>
      </c>
      <c r="G31" s="109">
        <f>IF('D regionene'!G39=0," ",'D regionene'!G39)</f>
        <v>29</v>
      </c>
      <c r="H31" s="109">
        <f>IF('D regionene'!H39=0," ",'D regionene'!H39)</f>
        <v>286</v>
      </c>
      <c r="I31" s="109">
        <f>IF('D regionene'!I39=0," ",'D regionene'!I39)</f>
        <v>118</v>
      </c>
      <c r="J31" s="110"/>
      <c r="K31" s="111"/>
      <c r="L31" s="111"/>
      <c r="M31" s="111"/>
      <c r="N31" s="111"/>
      <c r="O31" s="111"/>
      <c r="P31" s="111"/>
      <c r="Q31" s="111"/>
      <c r="R31" s="111" t="str">
        <f>IF('D regionene'!K39=0," ",'D regionene'!K39)</f>
        <v xml:space="preserve"> </v>
      </c>
      <c r="S31" s="164">
        <f>IF('D regionene'!L39=0," ",'D regionene'!L39)</f>
        <v>2018</v>
      </c>
      <c r="T31" s="112">
        <f>IF('D regionene'!M39=0," ",'D regionene'!M39)</f>
        <v>0.24660633484162897</v>
      </c>
      <c r="U31" s="112">
        <f>IF('D regionene'!N39=0," ",'D regionene'!N39)</f>
        <v>0.33591065292096217</v>
      </c>
      <c r="V31" s="112">
        <f>IF('D regionene'!O39=0," ",'D regionene'!O39)</f>
        <v>0.36160714285714285</v>
      </c>
      <c r="W31" s="112">
        <f>IF('D regionene'!P39=0," ",'D regionene'!P39)</f>
        <v>0.28522727272727272</v>
      </c>
      <c r="X31" s="112">
        <f>IF('D regionene'!Q39=0," ",'D regionene'!Q39)</f>
        <v>0.26363636363636361</v>
      </c>
      <c r="Y31" s="112">
        <f>IF('D regionene'!R39=0," ",'D regionene'!R39)</f>
        <v>0.36433121019108278</v>
      </c>
      <c r="Z31" s="112">
        <f>IF('D regionene'!S39=0," ",'D regionene'!S39)</f>
        <v>0.28297362110311752</v>
      </c>
      <c r="AA31" s="113"/>
    </row>
    <row r="32" spans="2:27" s="100" customFormat="1" ht="12.95" customHeight="1" x14ac:dyDescent="0.2">
      <c r="B32" s="161">
        <f>IF('D regionene'!B40=0," ",'D regionene'!B40)</f>
        <v>2019</v>
      </c>
      <c r="C32" s="109">
        <f>IF('D regionene'!C40=0," ",'D regionene'!C40)</f>
        <v>207</v>
      </c>
      <c r="D32" s="109">
        <f>IF('D regionene'!D40=0," ",'D regionene'!D40)</f>
        <v>372</v>
      </c>
      <c r="E32" s="109">
        <f>IF('D regionene'!E40=0," ",'D regionene'!E40)</f>
        <v>312</v>
      </c>
      <c r="F32" s="109">
        <f>IF('D regionene'!F40=0," ",'D regionene'!F40)</f>
        <v>246</v>
      </c>
      <c r="G32" s="109">
        <f>IF('D regionene'!G40=0," ",'D regionene'!G40)</f>
        <v>29</v>
      </c>
      <c r="H32" s="109">
        <f>IF('D regionene'!H40=0," ",'D regionene'!H40)</f>
        <v>274</v>
      </c>
      <c r="I32" s="109">
        <f>IF('D regionene'!I40=0," ",'D regionene'!I40)</f>
        <v>108</v>
      </c>
      <c r="J32" s="110"/>
      <c r="K32" s="111"/>
      <c r="L32" s="111"/>
      <c r="M32" s="111"/>
      <c r="N32" s="111"/>
      <c r="O32" s="111"/>
      <c r="P32" s="111"/>
      <c r="Q32" s="111"/>
      <c r="R32" s="111" t="str">
        <f>IF('D regionene'!K40=0," ",'D regionene'!K40)</f>
        <v xml:space="preserve"> </v>
      </c>
      <c r="S32" s="164">
        <f>IF('D regionene'!L40=0," ",'D regionene'!L40)</f>
        <v>2019</v>
      </c>
      <c r="T32" s="112">
        <f>IF('D regionene'!M40=0," ",'D regionene'!M40)</f>
        <v>0.23416289592760181</v>
      </c>
      <c r="U32" s="112">
        <f>IF('D regionene'!N40=0," ",'D regionene'!N40)</f>
        <v>0.31958762886597936</v>
      </c>
      <c r="V32" s="112">
        <f>IF('D regionene'!O40=0," ",'D regionene'!O40)</f>
        <v>0.3482142857142857</v>
      </c>
      <c r="W32" s="112">
        <f>IF('D regionene'!P40=0," ",'D regionene'!P40)</f>
        <v>0.27954545454545454</v>
      </c>
      <c r="X32" s="112">
        <f>IF('D regionene'!Q40=0," ",'D regionene'!Q40)</f>
        <v>0.26363636363636361</v>
      </c>
      <c r="Y32" s="112">
        <f>IF('D regionene'!R40=0," ",'D regionene'!R40)</f>
        <v>0.34904458598726112</v>
      </c>
      <c r="Z32" s="112">
        <f>IF('D regionene'!S40=0," ",'D regionene'!S40)</f>
        <v>0.25899280575539568</v>
      </c>
      <c r="AA32" s="113"/>
    </row>
    <row r="33" spans="2:27" s="100" customFormat="1" ht="12.95" customHeight="1" x14ac:dyDescent="0.2">
      <c r="B33" s="161">
        <f>IF('D regionene'!B41=0," ",'D regionene'!B41)</f>
        <v>2020</v>
      </c>
      <c r="C33" s="109">
        <f>IF('D regionene'!C41=0," ",'D regionene'!C41)</f>
        <v>195</v>
      </c>
      <c r="D33" s="109">
        <f>IF('D regionene'!D41=0," ",'D regionene'!D41)</f>
        <v>350</v>
      </c>
      <c r="E33" s="109">
        <f>IF('D regionene'!E41=0," ",'D regionene'!E41)</f>
        <v>290</v>
      </c>
      <c r="F33" s="109">
        <f>IF('D regionene'!F41=0," ",'D regionene'!F41)</f>
        <v>227</v>
      </c>
      <c r="G33" s="109">
        <f>IF('D regionene'!G41=0," ",'D regionene'!G41)</f>
        <v>25</v>
      </c>
      <c r="H33" s="109">
        <f>IF('D regionene'!H41=0," ",'D regionene'!H41)</f>
        <v>257</v>
      </c>
      <c r="I33" s="109">
        <f>IF('D regionene'!I41=0," ",'D regionene'!I41)</f>
        <v>103</v>
      </c>
      <c r="J33" s="110"/>
      <c r="K33" s="111"/>
      <c r="L33" s="111"/>
      <c r="M33" s="111"/>
      <c r="N33" s="111"/>
      <c r="O33" s="111"/>
      <c r="P33" s="111"/>
      <c r="Q33" s="111"/>
      <c r="R33" s="111" t="str">
        <f>IF('D regionene'!K41=0," ",'D regionene'!K41)</f>
        <v xml:space="preserve"> </v>
      </c>
      <c r="S33" s="164">
        <f>IF('D regionene'!L41=0," ",'D regionene'!L41)</f>
        <v>2020</v>
      </c>
      <c r="T33" s="112">
        <f>IF('D regionene'!M41=0," ",'D regionene'!M41)</f>
        <v>0.22058823529411764</v>
      </c>
      <c r="U33" s="112">
        <f>IF('D regionene'!N41=0," ",'D regionene'!N41)</f>
        <v>0.30068728522336768</v>
      </c>
      <c r="V33" s="112">
        <f>IF('D regionene'!O41=0," ",'D regionene'!O41)</f>
        <v>0.3236607142857143</v>
      </c>
      <c r="W33" s="112">
        <f>IF('D regionene'!P41=0," ",'D regionene'!P41)</f>
        <v>0.25795454545454544</v>
      </c>
      <c r="X33" s="112">
        <f>IF('D regionene'!Q41=0," ",'D regionene'!Q41)</f>
        <v>0.22727272727272727</v>
      </c>
      <c r="Y33" s="112">
        <f>IF('D regionene'!R41=0," ",'D regionene'!R41)</f>
        <v>0.32738853503184712</v>
      </c>
      <c r="Z33" s="112">
        <f>IF('D regionene'!S41=0," ",'D regionene'!S41)</f>
        <v>0.24700239808153476</v>
      </c>
      <c r="AA33" s="113"/>
    </row>
    <row r="34" spans="2:27" s="100" customFormat="1" ht="12.95" customHeight="1" x14ac:dyDescent="0.2">
      <c r="B34" s="161">
        <f>IF('D regionene'!B42=0," ",'D regionene'!B42)</f>
        <v>2021</v>
      </c>
      <c r="C34" s="109">
        <f>IF('D regionene'!C42=0," ",'D regionene'!C42)</f>
        <v>188</v>
      </c>
      <c r="D34" s="109">
        <f>IF('D regionene'!D42=0," ",'D regionene'!D42)</f>
        <v>333</v>
      </c>
      <c r="E34" s="109">
        <f>IF('D regionene'!E42=0," ",'D regionene'!E42)</f>
        <v>273</v>
      </c>
      <c r="F34" s="109">
        <f>IF('D regionene'!F42=0," ",'D regionene'!F42)</f>
        <v>220</v>
      </c>
      <c r="G34" s="109">
        <f>IF('D regionene'!G42=0," ",'D regionene'!G42)</f>
        <v>24</v>
      </c>
      <c r="H34" s="109">
        <f>IF('D regionene'!H42=0," ",'D regionene'!H42)</f>
        <v>249</v>
      </c>
      <c r="I34" s="109">
        <f>IF('D regionene'!I42=0," ",'D regionene'!I42)</f>
        <v>99</v>
      </c>
      <c r="J34" s="110"/>
      <c r="K34" s="111"/>
      <c r="L34" s="111"/>
      <c r="M34" s="111"/>
      <c r="N34" s="111"/>
      <c r="O34" s="111"/>
      <c r="P34" s="111"/>
      <c r="Q34" s="111"/>
      <c r="R34" s="111" t="str">
        <f>IF('D regionene'!K42=0," ",'D regionene'!K42)</f>
        <v xml:space="preserve"> </v>
      </c>
      <c r="S34" s="164">
        <f>IF('D regionene'!L42=0," ",'D regionene'!L42)</f>
        <v>2021</v>
      </c>
      <c r="T34" s="112">
        <f>IF('D regionene'!M42=0," ",'D regionene'!M42)</f>
        <v>0.21266968325791855</v>
      </c>
      <c r="U34" s="112">
        <f>IF('D regionene'!N42=0," ",'D regionene'!N42)</f>
        <v>0.28608247422680411</v>
      </c>
      <c r="V34" s="112">
        <f>IF('D regionene'!O42=0," ",'D regionene'!O42)</f>
        <v>0.3046875</v>
      </c>
      <c r="W34" s="112">
        <f>IF('D regionene'!P42=0," ",'D regionene'!P42)</f>
        <v>0.25</v>
      </c>
      <c r="X34" s="112">
        <f>IF('D regionene'!Q42=0," ",'D regionene'!Q42)</f>
        <v>0.21818181818181817</v>
      </c>
      <c r="Y34" s="112">
        <f>IF('D regionene'!R42=0," ",'D regionene'!R42)</f>
        <v>0.31719745222929935</v>
      </c>
      <c r="Z34" s="112">
        <f>IF('D regionene'!S42=0," ",'D regionene'!S42)</f>
        <v>0.23741007194244604</v>
      </c>
      <c r="AA34" s="113"/>
    </row>
    <row r="35" spans="2:27" x14ac:dyDescent="0.2">
      <c r="B35" s="162" t="str">
        <f>IF('D regionene'!B43=0," ",'D regionene'!B43)</f>
        <v xml:space="preserve"> </v>
      </c>
      <c r="C35" s="85" t="str">
        <f>IF('D regionene'!C43=0," ",'D regionene'!C43)</f>
        <v xml:space="preserve"> </v>
      </c>
      <c r="D35" s="85" t="str">
        <f>IF('D regionene'!D43=0," ",'D regionene'!D43)</f>
        <v xml:space="preserve"> </v>
      </c>
      <c r="E35" s="85" t="str">
        <f>IF('D regionene'!E43=0," ",'D regionene'!E43)</f>
        <v xml:space="preserve"> </v>
      </c>
      <c r="F35" s="85" t="str">
        <f>IF('D regionene'!F43=0," ",'D regionene'!F43)</f>
        <v xml:space="preserve"> </v>
      </c>
      <c r="G35" s="85" t="str">
        <f>IF('D regionene'!G43=0," ",'D regionene'!G43)</f>
        <v xml:space="preserve"> </v>
      </c>
      <c r="H35" s="85" t="str">
        <f>IF('D regionene'!H43=0," ",'D regionene'!H43)</f>
        <v xml:space="preserve"> </v>
      </c>
      <c r="I35" s="85" t="str">
        <f>IF('D regionene'!I43=0," ",'D regionene'!I43)</f>
        <v xml:space="preserve"> </v>
      </c>
      <c r="R35" s="85" t="str">
        <f>IF('D regionene'!K43=0," ",'D regionene'!K43)</f>
        <v xml:space="preserve"> </v>
      </c>
      <c r="S35" s="165" t="str">
        <f>IF('D regionene'!L43=0," ",'D regionene'!L43)</f>
        <v xml:space="preserve"> </v>
      </c>
      <c r="T35" s="86" t="str">
        <f>IF('D regionene'!M43=0," ",'D regionene'!M43)</f>
        <v xml:space="preserve"> </v>
      </c>
      <c r="U35" s="86" t="str">
        <f>IF('D regionene'!N43=0," ",'D regionene'!N43)</f>
        <v xml:space="preserve"> </v>
      </c>
      <c r="V35" s="86" t="str">
        <f>IF('D regionene'!O43=0," ",'D regionene'!O43)</f>
        <v xml:space="preserve"> </v>
      </c>
      <c r="W35" s="86" t="str">
        <f>IF('D regionene'!P43=0," ",'D regionene'!P43)</f>
        <v xml:space="preserve"> </v>
      </c>
      <c r="X35" s="86" t="str">
        <f>IF('D regionene'!Q43=0," ",'D regionene'!Q43)</f>
        <v xml:space="preserve"> </v>
      </c>
      <c r="Y35" s="86" t="str">
        <f>IF('D regionene'!R43=0," ",'D regionene'!R43)</f>
        <v xml:space="preserve"> </v>
      </c>
      <c r="Z35" s="86" t="str">
        <f>IF('D regionene'!S43=0," ",'D regionene'!S43)</f>
        <v xml:space="preserve"> </v>
      </c>
    </row>
    <row r="36" spans="2:27" s="84" customFormat="1" ht="49.5" customHeight="1" x14ac:dyDescent="0.2">
      <c r="B36" s="204" t="str">
        <f>IF('D regionene'!B44=0," ",'D regionene'!B44)</f>
        <v>Innveid melkemengde til meieri regionvis i Trøndelag 1995 - 2021 i tusen liter</v>
      </c>
      <c r="C36" s="204"/>
      <c r="D36" s="204"/>
      <c r="E36" s="204"/>
      <c r="F36" s="204"/>
      <c r="G36" s="204"/>
      <c r="H36" s="204"/>
      <c r="I36" s="204"/>
      <c r="J36" s="90"/>
      <c r="K36" s="90"/>
      <c r="L36" s="90"/>
      <c r="M36" s="90"/>
      <c r="N36" s="90"/>
      <c r="O36" s="90"/>
      <c r="P36" s="90"/>
      <c r="Q36" s="90"/>
      <c r="R36" s="87" t="str">
        <f>IF('D regionene'!K44=0," ",'D regionene'!K44)</f>
        <v xml:space="preserve"> </v>
      </c>
      <c r="S36" s="205" t="str">
        <f>IF('D regionene'!L44=0," ",'D regionene'!L44)</f>
        <v>Endring i innveid melkemengde til meieri i Trøndelag regionvis 1995 - 2021 i prosent (1995 = 100 %)</v>
      </c>
      <c r="T36" s="205"/>
      <c r="U36" s="205"/>
      <c r="V36" s="205"/>
      <c r="W36" s="205"/>
      <c r="X36" s="205"/>
      <c r="Y36" s="205"/>
      <c r="Z36" s="205"/>
      <c r="AA36" s="92"/>
    </row>
    <row r="37" spans="2:27" s="157" customFormat="1" ht="43.5" customHeight="1" x14ac:dyDescent="0.15">
      <c r="B37" s="151" t="s">
        <v>118</v>
      </c>
      <c r="C37" s="152" t="s">
        <v>119</v>
      </c>
      <c r="D37" s="152" t="s">
        <v>101</v>
      </c>
      <c r="E37" s="152" t="s">
        <v>120</v>
      </c>
      <c r="F37" s="152" t="s">
        <v>122</v>
      </c>
      <c r="G37" s="152" t="s">
        <v>1</v>
      </c>
      <c r="H37" s="152" t="s">
        <v>104</v>
      </c>
      <c r="I37" s="152" t="s">
        <v>121</v>
      </c>
      <c r="J37" s="153"/>
      <c r="K37" s="153"/>
      <c r="L37" s="153"/>
      <c r="M37" s="153"/>
      <c r="N37" s="153"/>
      <c r="O37" s="153"/>
      <c r="P37" s="153"/>
      <c r="Q37" s="153"/>
      <c r="R37" s="154" t="str">
        <f>IF('D regionene'!K46=0," ",'D regionene'!K46)</f>
        <v xml:space="preserve"> </v>
      </c>
      <c r="S37" s="155" t="s">
        <v>118</v>
      </c>
      <c r="T37" s="152" t="s">
        <v>119</v>
      </c>
      <c r="U37" s="152" t="s">
        <v>101</v>
      </c>
      <c r="V37" s="152" t="s">
        <v>120</v>
      </c>
      <c r="W37" s="152" t="s">
        <v>122</v>
      </c>
      <c r="X37" s="152" t="s">
        <v>1</v>
      </c>
      <c r="Y37" s="152" t="s">
        <v>104</v>
      </c>
      <c r="Z37" s="152" t="s">
        <v>121</v>
      </c>
      <c r="AA37" s="156"/>
    </row>
    <row r="38" spans="2:27" s="100" customFormat="1" ht="12.95" customHeight="1" x14ac:dyDescent="0.2">
      <c r="B38" s="161">
        <f>IF('D regionene'!B47=0," ",'D regionene'!B47)</f>
        <v>1995</v>
      </c>
      <c r="C38" s="109">
        <f>IF('D regionene'!C47=0," ",'D regionene'!C47)</f>
        <v>60100</v>
      </c>
      <c r="D38" s="109">
        <f>IF('D regionene'!D47=0," ",'D regionene'!D47)</f>
        <v>94364</v>
      </c>
      <c r="E38" s="109">
        <f>IF('D regionene'!E47=0," ",'D regionene'!E47)</f>
        <v>66287</v>
      </c>
      <c r="F38" s="109">
        <f>IF('D regionene'!F47=0," ",'D regionene'!F47)</f>
        <v>60563</v>
      </c>
      <c r="G38" s="109">
        <f>IF('D regionene'!G47=0," ",'D regionene'!G47)</f>
        <v>8663</v>
      </c>
      <c r="H38" s="109">
        <f>IF('D regionene'!H47=0," ",'D regionene'!H47)</f>
        <v>52577</v>
      </c>
      <c r="I38" s="109">
        <f>IF('D regionene'!I47=0," ",'D regionene'!I47)</f>
        <v>26891</v>
      </c>
      <c r="J38" s="110"/>
      <c r="K38" s="111"/>
      <c r="L38" s="111"/>
      <c r="M38" s="111"/>
      <c r="N38" s="111"/>
      <c r="O38" s="111"/>
      <c r="P38" s="111"/>
      <c r="Q38" s="111"/>
      <c r="R38" s="111" t="str">
        <f>IF('D regionene'!K47=0," ",'D regionene'!K47)</f>
        <v xml:space="preserve"> </v>
      </c>
      <c r="S38" s="164">
        <f>IF('D regionene'!L47=0," ",'D regionene'!L47)</f>
        <v>1995</v>
      </c>
      <c r="T38" s="112">
        <f>IF('D regionene'!M47=0," ",'D regionene'!M47)</f>
        <v>1</v>
      </c>
      <c r="U38" s="112">
        <f>IF('D regionene'!N47=0," ",'D regionene'!N47)</f>
        <v>1</v>
      </c>
      <c r="V38" s="112">
        <f>IF('D regionene'!O47=0," ",'D regionene'!O47)</f>
        <v>1</v>
      </c>
      <c r="W38" s="112">
        <f>IF('D regionene'!P47=0," ",'D regionene'!P47)</f>
        <v>1</v>
      </c>
      <c r="X38" s="112">
        <f>IF('D regionene'!Q47=0," ",'D regionene'!Q47)</f>
        <v>1</v>
      </c>
      <c r="Y38" s="112">
        <f>IF('D regionene'!R47=0," ",'D regionene'!R47)</f>
        <v>1</v>
      </c>
      <c r="Z38" s="112">
        <f>IF('D regionene'!S47=0," ",'D regionene'!S47)</f>
        <v>1</v>
      </c>
      <c r="AA38" s="113"/>
    </row>
    <row r="39" spans="2:27" s="100" customFormat="1" ht="12.95" customHeight="1" x14ac:dyDescent="0.2">
      <c r="B39" s="161">
        <f>IF('D regionene'!B48=0," ",'D regionene'!B48)</f>
        <v>1996</v>
      </c>
      <c r="C39" s="109">
        <f>IF('D regionene'!C48=0," ",'D regionene'!C48)</f>
        <v>59125</v>
      </c>
      <c r="D39" s="109">
        <f>IF('D regionene'!D48=0," ",'D regionene'!D48)</f>
        <v>93671</v>
      </c>
      <c r="E39" s="109">
        <f>IF('D regionene'!E48=0," ",'D regionene'!E48)</f>
        <v>65767</v>
      </c>
      <c r="F39" s="109">
        <f>IF('D regionene'!F48=0," ",'D regionene'!F48)</f>
        <v>59198</v>
      </c>
      <c r="G39" s="109">
        <f>IF('D regionene'!G48=0," ",'D regionene'!G48)</f>
        <v>8402</v>
      </c>
      <c r="H39" s="109">
        <f>IF('D regionene'!H48=0," ",'D regionene'!H48)</f>
        <v>51349</v>
      </c>
      <c r="I39" s="109">
        <f>IF('D regionene'!I48=0," ",'D regionene'!I48)</f>
        <v>26318</v>
      </c>
      <c r="J39" s="110"/>
      <c r="K39" s="111"/>
      <c r="L39" s="111"/>
      <c r="M39" s="111"/>
      <c r="N39" s="111"/>
      <c r="O39" s="111"/>
      <c r="P39" s="111"/>
      <c r="Q39" s="111"/>
      <c r="R39" s="111" t="str">
        <f>IF('D regionene'!K48=0," ",'D regionene'!K48)</f>
        <v xml:space="preserve"> </v>
      </c>
      <c r="S39" s="164">
        <f>IF('D regionene'!L48=0," ",'D regionene'!L48)</f>
        <v>1996</v>
      </c>
      <c r="T39" s="112">
        <f>IF('D regionene'!M48=0," ",'D regionene'!M48)</f>
        <v>0.98377703826955076</v>
      </c>
      <c r="U39" s="112">
        <f>IF('D regionene'!N48=0," ",'D regionene'!N48)</f>
        <v>0.99265609766436358</v>
      </c>
      <c r="V39" s="112">
        <f>IF('D regionene'!O48=0," ",'D regionene'!O48)</f>
        <v>0.9921553245734458</v>
      </c>
      <c r="W39" s="112">
        <f>IF('D regionene'!P48=0," ",'D regionene'!P48)</f>
        <v>0.97746148638607733</v>
      </c>
      <c r="X39" s="112">
        <f>IF('D regionene'!Q48=0," ",'D regionene'!Q48)</f>
        <v>0.9698718688675978</v>
      </c>
      <c r="Y39" s="112">
        <f>IF('D regionene'!R48=0," ",'D regionene'!R48)</f>
        <v>0.97664377959944459</v>
      </c>
      <c r="Z39" s="112">
        <f>IF('D regionene'!S48=0," ",'D regionene'!S48)</f>
        <v>0.97869175560596477</v>
      </c>
      <c r="AA39" s="113"/>
    </row>
    <row r="40" spans="2:27" s="100" customFormat="1" ht="12.95" customHeight="1" x14ac:dyDescent="0.2">
      <c r="B40" s="161">
        <f>IF('D regionene'!B49=0," ",'D regionene'!B49)</f>
        <v>1997</v>
      </c>
      <c r="C40" s="109">
        <f>IF('D regionene'!C49=0," ",'D regionene'!C49)</f>
        <v>58700.601000000002</v>
      </c>
      <c r="D40" s="109">
        <f>IF('D regionene'!D49=0," ",'D regionene'!D49)</f>
        <v>95081.951000000001</v>
      </c>
      <c r="E40" s="109">
        <f>IF('D regionene'!E49=0," ",'D regionene'!E49)</f>
        <v>67014.656999999992</v>
      </c>
      <c r="F40" s="109">
        <f>IF('D regionene'!F49=0," ",'D regionene'!F49)</f>
        <v>59112.063000000002</v>
      </c>
      <c r="G40" s="109">
        <f>IF('D regionene'!G49=0," ",'D regionene'!G49)</f>
        <v>8327.3640000000014</v>
      </c>
      <c r="H40" s="109">
        <f>IF('D regionene'!H49=0," ",'D regionene'!H49)</f>
        <v>50884.002</v>
      </c>
      <c r="I40" s="109">
        <f>IF('D regionene'!I49=0," ",'D regionene'!I49)</f>
        <v>26539.162</v>
      </c>
      <c r="J40" s="110"/>
      <c r="K40" s="111"/>
      <c r="L40" s="111"/>
      <c r="M40" s="111"/>
      <c r="N40" s="111"/>
      <c r="O40" s="111"/>
      <c r="P40" s="111"/>
      <c r="Q40" s="111"/>
      <c r="R40" s="111" t="str">
        <f>IF('D regionene'!K49=0," ",'D regionene'!K49)</f>
        <v xml:space="preserve"> </v>
      </c>
      <c r="S40" s="164">
        <f>IF('D regionene'!L49=0," ",'D regionene'!L49)</f>
        <v>1997</v>
      </c>
      <c r="T40" s="112">
        <f>IF('D regionene'!M49=0," ",'D regionene'!M49)</f>
        <v>0.97671549084858578</v>
      </c>
      <c r="U40" s="112">
        <f>IF('D regionene'!N49=0," ",'D regionene'!N49)</f>
        <v>1.0076083146115045</v>
      </c>
      <c r="V40" s="112">
        <f>IF('D regionene'!O49=0," ",'D regionene'!O49)</f>
        <v>1.0109773711285772</v>
      </c>
      <c r="W40" s="112">
        <f>IF('D regionene'!P49=0," ",'D regionene'!P49)</f>
        <v>0.9760425177088321</v>
      </c>
      <c r="X40" s="112">
        <f>IF('D regionene'!Q49=0," ",'D regionene'!Q49)</f>
        <v>0.96125637769825711</v>
      </c>
      <c r="Y40" s="112">
        <f>IF('D regionene'!R49=0," ",'D regionene'!R49)</f>
        <v>0.96779964623314374</v>
      </c>
      <c r="Z40" s="112">
        <f>IF('D regionene'!S49=0," ",'D regionene'!S49)</f>
        <v>0.98691614294745456</v>
      </c>
      <c r="AA40" s="113"/>
    </row>
    <row r="41" spans="2:27" s="100" customFormat="1" ht="12.95" customHeight="1" x14ac:dyDescent="0.2">
      <c r="B41" s="161">
        <f>IF('D regionene'!B50=0," ",'D regionene'!B50)</f>
        <v>1998</v>
      </c>
      <c r="C41" s="109">
        <f>IF('D regionene'!C50=0," ",'D regionene'!C50)</f>
        <v>57822.615000000005</v>
      </c>
      <c r="D41" s="109">
        <f>IF('D regionene'!D50=0," ",'D regionene'!D50)</f>
        <v>95273.475000000006</v>
      </c>
      <c r="E41" s="109">
        <f>IF('D regionene'!E50=0," ",'D regionene'!E50)</f>
        <v>66741.200999999986</v>
      </c>
      <c r="F41" s="109">
        <f>IF('D regionene'!F50=0," ",'D regionene'!F50)</f>
        <v>58856.398999999998</v>
      </c>
      <c r="G41" s="109">
        <f>IF('D regionene'!G50=0," ",'D regionene'!G50)</f>
        <v>8071.4409999999998</v>
      </c>
      <c r="H41" s="109">
        <f>IF('D regionene'!H50=0," ",'D regionene'!H50)</f>
        <v>50631.902999999991</v>
      </c>
      <c r="I41" s="109">
        <f>IF('D regionene'!I50=0," ",'D regionene'!I50)</f>
        <v>26324.716</v>
      </c>
      <c r="J41" s="110"/>
      <c r="K41" s="111"/>
      <c r="L41" s="111"/>
      <c r="M41" s="111"/>
      <c r="N41" s="111"/>
      <c r="O41" s="111"/>
      <c r="P41" s="111"/>
      <c r="Q41" s="111"/>
      <c r="R41" s="111" t="str">
        <f>IF('D regionene'!K50=0," ",'D regionene'!K50)</f>
        <v xml:space="preserve"> </v>
      </c>
      <c r="S41" s="164">
        <f>IF('D regionene'!L50=0," ",'D regionene'!L50)</f>
        <v>1998</v>
      </c>
      <c r="T41" s="112">
        <f>IF('D regionene'!M50=0," ",'D regionene'!M50)</f>
        <v>0.96210673876871888</v>
      </c>
      <c r="U41" s="112">
        <f>IF('D regionene'!N50=0," ",'D regionene'!N50)</f>
        <v>1.0096379445551271</v>
      </c>
      <c r="V41" s="112">
        <f>IF('D regionene'!O50=0," ",'D regionene'!O50)</f>
        <v>1.0068520373527237</v>
      </c>
      <c r="W41" s="112">
        <f>IF('D regionene'!P50=0," ",'D regionene'!P50)</f>
        <v>0.97182106236481014</v>
      </c>
      <c r="X41" s="112">
        <f>IF('D regionene'!Q50=0," ",'D regionene'!Q50)</f>
        <v>0.93171430220477891</v>
      </c>
      <c r="Y41" s="112">
        <f>IF('D regionene'!R50=0," ",'D regionene'!R50)</f>
        <v>0.96300479297031005</v>
      </c>
      <c r="Z41" s="112">
        <f>IF('D regionene'!S50=0," ",'D regionene'!S50)</f>
        <v>0.97894150459261464</v>
      </c>
      <c r="AA41" s="113"/>
    </row>
    <row r="42" spans="2:27" s="100" customFormat="1" ht="12.95" customHeight="1" x14ac:dyDescent="0.2">
      <c r="B42" s="161">
        <f>IF('D regionene'!B51=0," ",'D regionene'!B51)</f>
        <v>1999</v>
      </c>
      <c r="C42" s="109">
        <f>IF('D regionene'!C51=0," ",'D regionene'!C51)</f>
        <v>57288.172000000006</v>
      </c>
      <c r="D42" s="109">
        <f>IF('D regionene'!D51=0," ",'D regionene'!D51)</f>
        <v>93583.971000000005</v>
      </c>
      <c r="E42" s="109">
        <f>IF('D regionene'!E51=0," ",'D regionene'!E51)</f>
        <v>65657.993000000017</v>
      </c>
      <c r="F42" s="109">
        <f>IF('D regionene'!F51=0," ",'D regionene'!F51)</f>
        <v>58269.634000000005</v>
      </c>
      <c r="G42" s="109">
        <f>IF('D regionene'!G51=0," ",'D regionene'!G51)</f>
        <v>8003.652</v>
      </c>
      <c r="H42" s="109">
        <f>IF('D regionene'!H51=0," ",'D regionene'!H51)</f>
        <v>50023.146999999997</v>
      </c>
      <c r="I42" s="109">
        <f>IF('D regionene'!I51=0," ",'D regionene'!I51)</f>
        <v>25806.304</v>
      </c>
      <c r="J42" s="110"/>
      <c r="K42" s="111"/>
      <c r="L42" s="111"/>
      <c r="M42" s="111"/>
      <c r="N42" s="111"/>
      <c r="O42" s="111"/>
      <c r="P42" s="111"/>
      <c r="Q42" s="111"/>
      <c r="R42" s="111" t="str">
        <f>IF('D regionene'!K51=0," ",'D regionene'!K51)</f>
        <v xml:space="preserve"> </v>
      </c>
      <c r="S42" s="164">
        <f>IF('D regionene'!L51=0," ",'D regionene'!L51)</f>
        <v>1999</v>
      </c>
      <c r="T42" s="112">
        <f>IF('D regionene'!M51=0," ",'D regionene'!M51)</f>
        <v>0.95321417637271222</v>
      </c>
      <c r="U42" s="112">
        <f>IF('D regionene'!N51=0," ",'D regionene'!N51)</f>
        <v>0.9917338285786953</v>
      </c>
      <c r="V42" s="112">
        <f>IF('D regionene'!O51=0," ",'D regionene'!O51)</f>
        <v>0.99051085431532604</v>
      </c>
      <c r="W42" s="112">
        <f>IF('D regionene'!P51=0," ",'D regionene'!P51)</f>
        <v>0.96213255618116678</v>
      </c>
      <c r="X42" s="112">
        <f>IF('D regionene'!Q51=0," ",'D regionene'!Q51)</f>
        <v>0.92388918388549002</v>
      </c>
      <c r="Y42" s="112">
        <f>IF('D regionene'!R51=0," ",'D regionene'!R51)</f>
        <v>0.95142642219982121</v>
      </c>
      <c r="Z42" s="112">
        <f>IF('D regionene'!S51=0," ",'D regionene'!S51)</f>
        <v>0.95966323305195045</v>
      </c>
      <c r="AA42" s="113"/>
    </row>
    <row r="43" spans="2:27" s="100" customFormat="1" ht="12.95" customHeight="1" x14ac:dyDescent="0.2">
      <c r="B43" s="161">
        <f>IF('D regionene'!B52=0," ",'D regionene'!B52)</f>
        <v>2000</v>
      </c>
      <c r="C43" s="109">
        <f>IF('D regionene'!C52=0," ",'D regionene'!C52)</f>
        <v>53291.959000000003</v>
      </c>
      <c r="D43" s="109">
        <f>IF('D regionene'!D52=0," ",'D regionene'!D52)</f>
        <v>88677.152000000002</v>
      </c>
      <c r="E43" s="109">
        <f>IF('D regionene'!E52=0," ",'D regionene'!E52)</f>
        <v>63017.425000000003</v>
      </c>
      <c r="F43" s="109">
        <f>IF('D regionene'!F52=0," ",'D regionene'!F52)</f>
        <v>54874.058999999994</v>
      </c>
      <c r="G43" s="109">
        <f>IF('D regionene'!G52=0," ",'D regionene'!G52)</f>
        <v>7485.0139999999992</v>
      </c>
      <c r="H43" s="109">
        <f>IF('D regionene'!H52=0," ",'D regionene'!H52)</f>
        <v>48017.985000000001</v>
      </c>
      <c r="I43" s="109">
        <f>IF('D regionene'!I52=0," ",'D regionene'!I52)</f>
        <v>24197.26</v>
      </c>
      <c r="J43" s="110"/>
      <c r="K43" s="111"/>
      <c r="L43" s="111"/>
      <c r="M43" s="111"/>
      <c r="N43" s="111"/>
      <c r="O43" s="111"/>
      <c r="P43" s="111"/>
      <c r="Q43" s="111"/>
      <c r="R43" s="111" t="str">
        <f>IF('D regionene'!K52=0," ",'D regionene'!K52)</f>
        <v xml:space="preserve"> </v>
      </c>
      <c r="S43" s="164">
        <f>IF('D regionene'!L52=0," ",'D regionene'!L52)</f>
        <v>2000</v>
      </c>
      <c r="T43" s="112">
        <f>IF('D regionene'!M52=0," ",'D regionene'!M52)</f>
        <v>0.88672144758735449</v>
      </c>
      <c r="U43" s="112">
        <f>IF('D regionene'!N52=0," ",'D regionene'!N52)</f>
        <v>0.93973498368021702</v>
      </c>
      <c r="V43" s="112">
        <f>IF('D regionene'!O52=0," ",'D regionene'!O52)</f>
        <v>0.95067547181196921</v>
      </c>
      <c r="W43" s="112">
        <f>IF('D regionene'!P52=0," ",'D regionene'!P52)</f>
        <v>0.90606573320344097</v>
      </c>
      <c r="X43" s="112">
        <f>IF('D regionene'!Q52=0," ",'D regionene'!Q52)</f>
        <v>0.86402100888837574</v>
      </c>
      <c r="Y43" s="112">
        <f>IF('D regionene'!R52=0," ",'D regionene'!R52)</f>
        <v>0.91328879548091368</v>
      </c>
      <c r="Z43" s="112">
        <f>IF('D regionene'!S52=0," ",'D regionene'!S52)</f>
        <v>0.89982745156372013</v>
      </c>
      <c r="AA43" s="113"/>
    </row>
    <row r="44" spans="2:27" s="100" customFormat="1" ht="12.95" customHeight="1" x14ac:dyDescent="0.2">
      <c r="B44" s="161">
        <f>IF('D regionene'!B53=0," ",'D regionene'!B53)</f>
        <v>2001</v>
      </c>
      <c r="C44" s="109">
        <f>IF('D regionene'!C53=0," ",'D regionene'!C53)</f>
        <v>50585.638999999996</v>
      </c>
      <c r="D44" s="109">
        <f>IF('D regionene'!D53=0," ",'D regionene'!D53)</f>
        <v>86019.899000000005</v>
      </c>
      <c r="E44" s="109">
        <f>IF('D regionene'!E53=0," ",'D regionene'!E53)</f>
        <v>61573.949000000008</v>
      </c>
      <c r="F44" s="109">
        <f>IF('D regionene'!F53=0," ",'D regionene'!F53)</f>
        <v>52535.866999999998</v>
      </c>
      <c r="G44" s="109">
        <f>IF('D regionene'!G53=0," ",'D regionene'!G53)</f>
        <v>6965.2870000000003</v>
      </c>
      <c r="H44" s="109">
        <f>IF('D regionene'!H53=0," ",'D regionene'!H53)</f>
        <v>46561.862000000001</v>
      </c>
      <c r="I44" s="109">
        <f>IF('D regionene'!I53=0," ",'D regionene'!I53)</f>
        <v>23255.205000000002</v>
      </c>
      <c r="J44" s="110"/>
      <c r="K44" s="111"/>
      <c r="L44" s="111"/>
      <c r="M44" s="111"/>
      <c r="N44" s="111"/>
      <c r="O44" s="111"/>
      <c r="P44" s="111"/>
      <c r="Q44" s="111"/>
      <c r="R44" s="111" t="str">
        <f>IF('D regionene'!K53=0," ",'D regionene'!K53)</f>
        <v xml:space="preserve"> </v>
      </c>
      <c r="S44" s="164">
        <f>IF('D regionene'!L53=0," ",'D regionene'!L53)</f>
        <v>2001</v>
      </c>
      <c r="T44" s="112">
        <f>IF('D regionene'!M53=0," ",'D regionene'!M53)</f>
        <v>0.84169116472545746</v>
      </c>
      <c r="U44" s="112">
        <f>IF('D regionene'!N53=0," ",'D regionene'!N53)</f>
        <v>0.91157537832224156</v>
      </c>
      <c r="V44" s="112">
        <f>IF('D regionene'!O53=0," ",'D regionene'!O53)</f>
        <v>0.92889931660808311</v>
      </c>
      <c r="W44" s="112">
        <f>IF('D regionene'!P53=0," ",'D regionene'!P53)</f>
        <v>0.86745813450456544</v>
      </c>
      <c r="X44" s="112">
        <f>IF('D regionene'!Q53=0," ",'D regionene'!Q53)</f>
        <v>0.80402712686136446</v>
      </c>
      <c r="Y44" s="112">
        <f>IF('D regionene'!R53=0," ",'D regionene'!R53)</f>
        <v>0.88559373870703917</v>
      </c>
      <c r="Z44" s="112">
        <f>IF('D regionene'!S53=0," ",'D regionene'!S53)</f>
        <v>0.86479509873191784</v>
      </c>
      <c r="AA44" s="113"/>
    </row>
    <row r="45" spans="2:27" s="100" customFormat="1" ht="12.95" customHeight="1" x14ac:dyDescent="0.2">
      <c r="B45" s="161">
        <f>IF('D regionene'!B54=0," ",'D regionene'!B54)</f>
        <v>2002</v>
      </c>
      <c r="C45" s="109">
        <f>IF('D regionene'!C54=0," ",'D regionene'!C54)</f>
        <v>50890.589</v>
      </c>
      <c r="D45" s="109">
        <f>IF('D regionene'!D54=0," ",'D regionene'!D54)</f>
        <v>87786.510000000009</v>
      </c>
      <c r="E45" s="109">
        <f>IF('D regionene'!E54=0," ",'D regionene'!E54)</f>
        <v>62097.290000000008</v>
      </c>
      <c r="F45" s="109">
        <f>IF('D regionene'!F54=0," ",'D regionene'!F54)</f>
        <v>51710.002999999997</v>
      </c>
      <c r="G45" s="109">
        <f>IF('D regionene'!G54=0," ",'D regionene'!G54)</f>
        <v>6590.7820000000002</v>
      </c>
      <c r="H45" s="109">
        <f>IF('D regionene'!H54=0," ",'D regionene'!H54)</f>
        <v>46878.381000000001</v>
      </c>
      <c r="I45" s="109">
        <f>IF('D regionene'!I54=0," ",'D regionene'!I54)</f>
        <v>23024.371000000003</v>
      </c>
      <c r="J45" s="110"/>
      <c r="K45" s="111"/>
      <c r="L45" s="111"/>
      <c r="M45" s="111"/>
      <c r="N45" s="111"/>
      <c r="O45" s="111"/>
      <c r="P45" s="111"/>
      <c r="Q45" s="111"/>
      <c r="R45" s="111" t="str">
        <f>IF('D regionene'!K54=0," ",'D regionene'!K54)</f>
        <v xml:space="preserve"> </v>
      </c>
      <c r="S45" s="164">
        <f>IF('D regionene'!L54=0," ",'D regionene'!L54)</f>
        <v>2002</v>
      </c>
      <c r="T45" s="112">
        <f>IF('D regionene'!M54=0," ",'D regionene'!M54)</f>
        <v>0.84676520798668886</v>
      </c>
      <c r="U45" s="112">
        <f>IF('D regionene'!N54=0," ",'D regionene'!N54)</f>
        <v>0.93029661735407576</v>
      </c>
      <c r="V45" s="112">
        <f>IF('D regionene'!O54=0," ",'D regionene'!O54)</f>
        <v>0.93679439407425302</v>
      </c>
      <c r="W45" s="112">
        <f>IF('D regionene'!P54=0," ",'D regionene'!P54)</f>
        <v>0.85382168981061035</v>
      </c>
      <c r="X45" s="112">
        <f>IF('D regionene'!Q54=0," ",'D regionene'!Q54)</f>
        <v>0.76079672168994572</v>
      </c>
      <c r="Y45" s="112">
        <f>IF('D regionene'!R54=0," ",'D regionene'!R54)</f>
        <v>0.89161384255472931</v>
      </c>
      <c r="Z45" s="112">
        <f>IF('D regionene'!S54=0," ",'D regionene'!S54)</f>
        <v>0.85621103714997593</v>
      </c>
      <c r="AA45" s="113"/>
    </row>
    <row r="46" spans="2:27" s="100" customFormat="1" ht="12.95" customHeight="1" x14ac:dyDescent="0.2">
      <c r="B46" s="161">
        <f>IF('D regionene'!B55=0," ",'D regionene'!B55)</f>
        <v>2003</v>
      </c>
      <c r="C46" s="109">
        <f>IF('D regionene'!C55=0," ",'D regionene'!C55)</f>
        <v>52196.975999999995</v>
      </c>
      <c r="D46" s="109">
        <f>IF('D regionene'!D55=0," ",'D regionene'!D55)</f>
        <v>88407.164000000004</v>
      </c>
      <c r="E46" s="109">
        <f>IF('D regionene'!E55=0," ",'D regionene'!E55)</f>
        <v>64168.399999999994</v>
      </c>
      <c r="F46" s="109">
        <f>IF('D regionene'!F55=0," ",'D regionene'!F55)</f>
        <v>52485.845000000001</v>
      </c>
      <c r="G46" s="109">
        <f>IF('D regionene'!G55=0," ",'D regionene'!G55)</f>
        <v>6361.7939999999999</v>
      </c>
      <c r="H46" s="109">
        <f>IF('D regionene'!H55=0," ",'D regionene'!H55)</f>
        <v>47438.791999999994</v>
      </c>
      <c r="I46" s="109">
        <f>IF('D regionene'!I55=0," ",'D regionene'!I55)</f>
        <v>22752.03</v>
      </c>
      <c r="J46" s="110"/>
      <c r="K46" s="111"/>
      <c r="L46" s="111"/>
      <c r="M46" s="111"/>
      <c r="N46" s="111"/>
      <c r="O46" s="111"/>
      <c r="P46" s="111"/>
      <c r="Q46" s="111"/>
      <c r="R46" s="111" t="str">
        <f>IF('D regionene'!K55=0," ",'D regionene'!K55)</f>
        <v xml:space="preserve"> </v>
      </c>
      <c r="S46" s="164">
        <f>IF('D regionene'!L55=0," ",'D regionene'!L55)</f>
        <v>2003</v>
      </c>
      <c r="T46" s="112">
        <f>IF('D regionene'!M55=0," ",'D regionene'!M55)</f>
        <v>0.86850209650582355</v>
      </c>
      <c r="U46" s="112">
        <f>IF('D regionene'!N55=0," ",'D regionene'!N55)</f>
        <v>0.93687385019710911</v>
      </c>
      <c r="V46" s="112">
        <f>IF('D regionene'!O55=0," ",'D regionene'!O55)</f>
        <v>0.96803898200250416</v>
      </c>
      <c r="W46" s="112">
        <f>IF('D regionene'!P55=0," ",'D regionene'!P55)</f>
        <v>0.86663218466720604</v>
      </c>
      <c r="X46" s="112">
        <f>IF('D regionene'!Q55=0," ",'D regionene'!Q55)</f>
        <v>0.73436384624264106</v>
      </c>
      <c r="Y46" s="112">
        <f>IF('D regionene'!R55=0," ",'D regionene'!R55)</f>
        <v>0.9022727047948722</v>
      </c>
      <c r="Z46" s="112">
        <f>IF('D regionene'!S55=0," ",'D regionene'!S55)</f>
        <v>0.84608344799375257</v>
      </c>
      <c r="AA46" s="113"/>
    </row>
    <row r="47" spans="2:27" s="100" customFormat="1" ht="12.95" customHeight="1" x14ac:dyDescent="0.2">
      <c r="B47" s="161">
        <f>IF('D regionene'!B56=0," ",'D regionene'!B56)</f>
        <v>2004</v>
      </c>
      <c r="C47" s="109">
        <f>IF('D regionene'!C56=0," ",'D regionene'!C56)</f>
        <v>52037</v>
      </c>
      <c r="D47" s="109">
        <f>IF('D regionene'!D56=0," ",'D regionene'!D56)</f>
        <v>88579</v>
      </c>
      <c r="E47" s="109">
        <f>IF('D regionene'!E56=0," ",'D regionene'!E56)</f>
        <v>63153</v>
      </c>
      <c r="F47" s="109">
        <f>IF('D regionene'!F56=0," ",'D regionene'!F56)</f>
        <v>52647</v>
      </c>
      <c r="G47" s="109">
        <f>IF('D regionene'!G56=0," ",'D regionene'!G56)</f>
        <v>6308</v>
      </c>
      <c r="H47" s="109">
        <f>IF('D regionene'!H56=0," ",'D regionene'!H56)</f>
        <v>47245</v>
      </c>
      <c r="I47" s="109">
        <f>IF('D regionene'!I56=0," ",'D regionene'!I56)</f>
        <v>22869</v>
      </c>
      <c r="J47" s="110"/>
      <c r="K47" s="111"/>
      <c r="L47" s="111"/>
      <c r="M47" s="111"/>
      <c r="N47" s="111"/>
      <c r="O47" s="111"/>
      <c r="P47" s="111"/>
      <c r="Q47" s="111"/>
      <c r="R47" s="111" t="str">
        <f>IF('D regionene'!K56=0," ",'D regionene'!K56)</f>
        <v xml:space="preserve"> </v>
      </c>
      <c r="S47" s="164">
        <f>IF('D regionene'!L56=0," ",'D regionene'!L56)</f>
        <v>2004</v>
      </c>
      <c r="T47" s="112">
        <f>IF('D regionene'!M56=0," ",'D regionene'!M56)</f>
        <v>0.86584026622296173</v>
      </c>
      <c r="U47" s="112">
        <f>IF('D regionene'!N56=0," ",'D regionene'!N56)</f>
        <v>0.93869484125302027</v>
      </c>
      <c r="V47" s="112">
        <f>IF('D regionene'!O56=0," ",'D regionene'!O56)</f>
        <v>0.95272074464072898</v>
      </c>
      <c r="W47" s="112">
        <f>IF('D regionene'!P56=0," ",'D regionene'!P56)</f>
        <v>0.86929313277083364</v>
      </c>
      <c r="X47" s="112">
        <f>IF('D regionene'!Q56=0," ",'D regionene'!Q56)</f>
        <v>0.72815421909269307</v>
      </c>
      <c r="Y47" s="112">
        <f>IF('D regionene'!R56=0," ",'D regionene'!R56)</f>
        <v>0.89858683454742572</v>
      </c>
      <c r="Z47" s="112">
        <f>IF('D regionene'!S56=0," ",'D regionene'!S56)</f>
        <v>0.85043323044884911</v>
      </c>
      <c r="AA47" s="113"/>
    </row>
    <row r="48" spans="2:27" s="100" customFormat="1" ht="12.95" customHeight="1" x14ac:dyDescent="0.2">
      <c r="B48" s="161">
        <f>IF('D regionene'!B57=0," ",'D regionene'!B57)</f>
        <v>2005</v>
      </c>
      <c r="C48" s="109">
        <f>IF('D regionene'!C57=0," ",'D regionene'!C57)</f>
        <v>52020</v>
      </c>
      <c r="D48" s="109">
        <f>IF('D regionene'!D57=0," ",'D regionene'!D57)</f>
        <v>88643</v>
      </c>
      <c r="E48" s="109">
        <f>IF('D regionene'!E57=0," ",'D regionene'!E57)</f>
        <v>62832</v>
      </c>
      <c r="F48" s="109">
        <f>IF('D regionene'!F57=0," ",'D regionene'!F57)</f>
        <v>52439</v>
      </c>
      <c r="G48" s="109">
        <f>IF('D regionene'!G57=0," ",'D regionene'!G57)</f>
        <v>6105</v>
      </c>
      <c r="H48" s="109">
        <f>IF('D regionene'!H57=0," ",'D regionene'!H57)</f>
        <v>47202</v>
      </c>
      <c r="I48" s="109">
        <f>IF('D regionene'!I57=0," ",'D regionene'!I57)</f>
        <v>22251</v>
      </c>
      <c r="J48" s="110"/>
      <c r="K48" s="111"/>
      <c r="L48" s="111"/>
      <c r="M48" s="111"/>
      <c r="N48" s="111"/>
      <c r="O48" s="111"/>
      <c r="P48" s="111"/>
      <c r="Q48" s="111"/>
      <c r="R48" s="111" t="str">
        <f>IF('D regionene'!K57=0," ",'D regionene'!K57)</f>
        <v xml:space="preserve"> </v>
      </c>
      <c r="S48" s="164">
        <f>IF('D regionene'!L57=0," ",'D regionene'!L57)</f>
        <v>2005</v>
      </c>
      <c r="T48" s="112">
        <f>IF('D regionene'!M57=0," ",'D regionene'!M57)</f>
        <v>0.86555740432612316</v>
      </c>
      <c r="U48" s="112">
        <f>IF('D regionene'!N57=0," ",'D regionene'!N57)</f>
        <v>0.93937306599974568</v>
      </c>
      <c r="V48" s="112">
        <f>IF('D regionene'!O57=0," ",'D regionene'!O57)</f>
        <v>0.94787816615625986</v>
      </c>
      <c r="W48" s="112">
        <f>IF('D regionene'!P57=0," ",'D regionene'!P57)</f>
        <v>0.86585869260109305</v>
      </c>
      <c r="X48" s="112">
        <f>IF('D regionene'!Q57=0," ",'D regionene'!Q57)</f>
        <v>0.70472122821193584</v>
      </c>
      <c r="Y48" s="112">
        <f>IF('D regionene'!R57=0," ",'D regionene'!R57)</f>
        <v>0.89776898643893721</v>
      </c>
      <c r="Z48" s="112">
        <f>IF('D regionene'!S57=0," ",'D regionene'!S57)</f>
        <v>0.82745156372020379</v>
      </c>
      <c r="AA48" s="113"/>
    </row>
    <row r="49" spans="2:27" s="100" customFormat="1" ht="12.95" customHeight="1" x14ac:dyDescent="0.2">
      <c r="B49" s="161">
        <f>IF('D regionene'!B58=0," ",'D regionene'!B58)</f>
        <v>2006</v>
      </c>
      <c r="C49" s="109">
        <f>IF('D regionene'!C58=0," ",'D regionene'!C58)</f>
        <v>51501</v>
      </c>
      <c r="D49" s="109">
        <f>IF('D regionene'!D58=0," ",'D regionene'!D58)</f>
        <v>88233</v>
      </c>
      <c r="E49" s="109">
        <f>IF('D regionene'!E58=0," ",'D regionene'!E58)</f>
        <v>63068</v>
      </c>
      <c r="F49" s="109">
        <f>IF('D regionene'!F58=0," ",'D regionene'!F58)</f>
        <v>52382</v>
      </c>
      <c r="G49" s="109">
        <f>IF('D regionene'!G58=0," ",'D regionene'!G58)</f>
        <v>5640</v>
      </c>
      <c r="H49" s="109">
        <f>IF('D regionene'!H58=0," ",'D regionene'!H58)</f>
        <v>46709</v>
      </c>
      <c r="I49" s="109">
        <f>IF('D regionene'!I58=0," ",'D regionene'!I58)</f>
        <v>21729</v>
      </c>
      <c r="J49" s="110"/>
      <c r="K49" s="111"/>
      <c r="L49" s="111"/>
      <c r="M49" s="111"/>
      <c r="N49" s="111"/>
      <c r="O49" s="111"/>
      <c r="P49" s="111"/>
      <c r="Q49" s="111"/>
      <c r="R49" s="111" t="str">
        <f>IF('D regionene'!K58=0," ",'D regionene'!K58)</f>
        <v xml:space="preserve"> </v>
      </c>
      <c r="S49" s="164">
        <f>IF('D regionene'!L58=0," ",'D regionene'!L58)</f>
        <v>2006</v>
      </c>
      <c r="T49" s="112">
        <f>IF('D regionene'!M58=0," ",'D regionene'!M58)</f>
        <v>0.85692179700499171</v>
      </c>
      <c r="U49" s="112">
        <f>IF('D regionene'!N58=0," ",'D regionene'!N58)</f>
        <v>0.93502818871603577</v>
      </c>
      <c r="V49" s="112">
        <f>IF('D regionene'!O58=0," ",'D regionene'!O58)</f>
        <v>0.95143844192677296</v>
      </c>
      <c r="W49" s="112">
        <f>IF('D regionene'!P58=0," ",'D regionene'!P58)</f>
        <v>0.86491752390073151</v>
      </c>
      <c r="X49" s="112">
        <f>IF('D regionene'!Q58=0," ",'D regionene'!Q58)</f>
        <v>0.65104467274616185</v>
      </c>
      <c r="Y49" s="112">
        <f>IF('D regionene'!R58=0," ",'D regionene'!R58)</f>
        <v>0.88839226277649919</v>
      </c>
      <c r="Z49" s="112">
        <f>IF('D regionene'!S58=0," ",'D regionene'!S58)</f>
        <v>0.80803986463872668</v>
      </c>
      <c r="AA49" s="113"/>
    </row>
    <row r="50" spans="2:27" s="100" customFormat="1" ht="12.95" customHeight="1" x14ac:dyDescent="0.2">
      <c r="B50" s="161">
        <f>IF('D regionene'!B59=0," ",'D regionene'!B59)</f>
        <v>2007</v>
      </c>
      <c r="C50" s="109">
        <f>IF('D regionene'!C59=0," ",'D regionene'!C59)</f>
        <v>53352</v>
      </c>
      <c r="D50" s="109">
        <f>IF('D regionene'!D59=0," ",'D regionene'!D59)</f>
        <v>93248</v>
      </c>
      <c r="E50" s="109">
        <f>IF('D regionene'!E59=0," ",'D regionene'!E59)</f>
        <v>66489</v>
      </c>
      <c r="F50" s="109">
        <f>IF('D regionene'!F59=0," ",'D regionene'!F59)</f>
        <v>53935</v>
      </c>
      <c r="G50" s="109">
        <f>IF('D regionene'!G59=0," ",'D regionene'!G59)</f>
        <v>5796</v>
      </c>
      <c r="H50" s="109">
        <f>IF('D regionene'!H59=0," ",'D regionene'!H59)</f>
        <v>48108</v>
      </c>
      <c r="I50" s="109">
        <f>IF('D regionene'!I59=0," ",'D regionene'!I59)</f>
        <v>22586</v>
      </c>
      <c r="J50" s="110"/>
      <c r="K50" s="111"/>
      <c r="L50" s="111"/>
      <c r="M50" s="111"/>
      <c r="N50" s="111"/>
      <c r="O50" s="111"/>
      <c r="P50" s="111"/>
      <c r="Q50" s="111"/>
      <c r="R50" s="111" t="str">
        <f>IF('D regionene'!K59=0," ",'D regionene'!K59)</f>
        <v xml:space="preserve"> </v>
      </c>
      <c r="S50" s="164">
        <f>IF('D regionene'!L59=0," ",'D regionene'!L59)</f>
        <v>2007</v>
      </c>
      <c r="T50" s="112">
        <f>IF('D regionene'!M59=0," ",'D regionene'!M59)</f>
        <v>0.88772046589018305</v>
      </c>
      <c r="U50" s="112">
        <f>IF('D regionene'!N59=0," ",'D regionene'!N59)</f>
        <v>0.98817345597897499</v>
      </c>
      <c r="V50" s="112">
        <f>IF('D regionene'!O59=0," ",'D regionene'!O59)</f>
        <v>1.0030473546849308</v>
      </c>
      <c r="W50" s="112">
        <f>IF('D regionene'!P59=0," ",'D regionene'!P59)</f>
        <v>0.89056024305268888</v>
      </c>
      <c r="X50" s="112">
        <f>IF('D regionene'!Q59=0," ",'D regionene'!Q59)</f>
        <v>0.66905229135403443</v>
      </c>
      <c r="Y50" s="112">
        <f>IF('D regionene'!R59=0," ",'D regionene'!R59)</f>
        <v>0.91500085588755542</v>
      </c>
      <c r="Z50" s="112">
        <f>IF('D regionene'!S59=0," ",'D regionene'!S59)</f>
        <v>0.83990926332230109</v>
      </c>
      <c r="AA50" s="113"/>
    </row>
    <row r="51" spans="2:27" s="100" customFormat="1" ht="12.95" customHeight="1" x14ac:dyDescent="0.2">
      <c r="B51" s="161">
        <f>IF('D regionene'!B60=0," ",'D regionene'!B60)</f>
        <v>2008</v>
      </c>
      <c r="C51" s="109">
        <f>IF('D regionene'!C60=0," ",'D regionene'!C60)</f>
        <v>52207</v>
      </c>
      <c r="D51" s="109">
        <f>IF('D regionene'!D60=0," ",'D regionene'!D60)</f>
        <v>91043</v>
      </c>
      <c r="E51" s="109">
        <f>IF('D regionene'!E60=0," ",'D regionene'!E60)</f>
        <v>65656</v>
      </c>
      <c r="F51" s="109">
        <f>IF('D regionene'!F60=0," ",'D regionene'!F60)</f>
        <v>53021</v>
      </c>
      <c r="G51" s="109">
        <f>IF('D regionene'!G60=0," ",'D regionene'!G60)</f>
        <v>5515</v>
      </c>
      <c r="H51" s="109">
        <f>IF('D regionene'!H60=0," ",'D regionene'!H60)</f>
        <v>47215</v>
      </c>
      <c r="I51" s="109">
        <f>IF('D regionene'!I60=0," ",'D regionene'!I60)</f>
        <v>21984</v>
      </c>
      <c r="J51" s="110"/>
      <c r="K51" s="111"/>
      <c r="L51" s="111"/>
      <c r="M51" s="111"/>
      <c r="N51" s="111"/>
      <c r="O51" s="111"/>
      <c r="P51" s="111"/>
      <c r="Q51" s="111"/>
      <c r="R51" s="111" t="str">
        <f>IF('D regionene'!K60=0," ",'D regionene'!K60)</f>
        <v xml:space="preserve"> </v>
      </c>
      <c r="S51" s="164">
        <f>IF('D regionene'!L60=0," ",'D regionene'!L60)</f>
        <v>2008</v>
      </c>
      <c r="T51" s="112">
        <f>IF('D regionene'!M60=0," ",'D regionene'!M60)</f>
        <v>0.86866888519134777</v>
      </c>
      <c r="U51" s="112">
        <f>IF('D regionene'!N60=0," ",'D regionene'!N60)</f>
        <v>0.96480649400194984</v>
      </c>
      <c r="V51" s="112">
        <f>IF('D regionene'!O60=0," ",'D regionene'!O60)</f>
        <v>0.99048078808816209</v>
      </c>
      <c r="W51" s="112">
        <f>IF('D regionene'!P60=0," ",'D regionene'!P60)</f>
        <v>0.87546852038373268</v>
      </c>
      <c r="X51" s="112">
        <f>IF('D regionene'!Q60=0," ",'D regionene'!Q60)</f>
        <v>0.63661549116934091</v>
      </c>
      <c r="Y51" s="112">
        <f>IF('D regionene'!R60=0," ",'D regionene'!R60)</f>
        <v>0.89801624284382908</v>
      </c>
      <c r="Z51" s="112">
        <f>IF('D regionene'!S60=0," ",'D regionene'!S60)</f>
        <v>0.81752259120151727</v>
      </c>
      <c r="AA51" s="113"/>
    </row>
    <row r="52" spans="2:27" s="100" customFormat="1" ht="12.95" customHeight="1" x14ac:dyDescent="0.2">
      <c r="B52" s="161">
        <f>IF('D regionene'!B61=0," ",'D regionene'!B61)</f>
        <v>2009</v>
      </c>
      <c r="C52" s="109">
        <f>IF('D regionene'!C61=0," ",'D regionene'!C61)</f>
        <v>50733</v>
      </c>
      <c r="D52" s="109">
        <f>IF('D regionene'!D61=0," ",'D regionene'!D61)</f>
        <v>88266</v>
      </c>
      <c r="E52" s="109">
        <f>IF('D regionene'!E61=0," ",'D regionene'!E61)</f>
        <v>66219</v>
      </c>
      <c r="F52" s="109">
        <f>IF('D regionene'!F61=0," ",'D regionene'!F61)</f>
        <v>53039</v>
      </c>
      <c r="G52" s="109">
        <f>IF('D regionene'!G61=0," ",'D regionene'!G61)</f>
        <v>5445</v>
      </c>
      <c r="H52" s="109">
        <f>IF('D regionene'!H61=0," ",'D regionene'!H61)</f>
        <v>45475</v>
      </c>
      <c r="I52" s="109">
        <f>IF('D regionene'!I61=0," ",'D regionene'!I61)</f>
        <v>21228</v>
      </c>
      <c r="J52" s="110"/>
      <c r="K52" s="111"/>
      <c r="L52" s="111"/>
      <c r="M52" s="111"/>
      <c r="N52" s="111"/>
      <c r="O52" s="111"/>
      <c r="P52" s="111"/>
      <c r="Q52" s="111"/>
      <c r="R52" s="111" t="str">
        <f>IF('D regionene'!K61=0," ",'D regionene'!K61)</f>
        <v xml:space="preserve"> </v>
      </c>
      <c r="S52" s="164">
        <f>IF('D regionene'!L61=0," ",'D regionene'!L61)</f>
        <v>2009</v>
      </c>
      <c r="T52" s="112">
        <f>IF('D regionene'!M61=0," ",'D regionene'!M61)</f>
        <v>0.84414309484193006</v>
      </c>
      <c r="U52" s="112">
        <f>IF('D regionene'!N61=0," ",'D regionene'!N61)</f>
        <v>0.93537789835106611</v>
      </c>
      <c r="V52" s="112">
        <f>IF('D regionene'!O61=0," ",'D regionene'!O61)</f>
        <v>0.99897415782883525</v>
      </c>
      <c r="W52" s="112">
        <f>IF('D regionene'!P61=0," ",'D regionene'!P61)</f>
        <v>0.87576573155226789</v>
      </c>
      <c r="X52" s="112">
        <f>IF('D regionene'!Q61=0," ",'D regionene'!Q61)</f>
        <v>0.62853514948632117</v>
      </c>
      <c r="Y52" s="112">
        <f>IF('D regionene'!R61=0," ",'D regionene'!R61)</f>
        <v>0.8649219240352245</v>
      </c>
      <c r="Z52" s="112">
        <f>IF('D regionene'!S61=0," ",'D regionene'!S61)</f>
        <v>0.7894090959800677</v>
      </c>
      <c r="AA52" s="113"/>
    </row>
    <row r="53" spans="2:27" s="100" customFormat="1" ht="12.95" customHeight="1" x14ac:dyDescent="0.2">
      <c r="B53" s="161">
        <f>IF('D regionene'!B62=0," ",'D regionene'!B62)</f>
        <v>2010</v>
      </c>
      <c r="C53" s="109">
        <f>IF('D regionene'!C62=0," ",'D regionene'!C62)</f>
        <v>50781.824000000001</v>
      </c>
      <c r="D53" s="109">
        <f>IF('D regionene'!D62=0," ",'D regionene'!D62)</f>
        <v>88943.932000000001</v>
      </c>
      <c r="E53" s="109">
        <f>IF('D regionene'!E62=0," ",'D regionene'!E62)</f>
        <v>68168.835999999996</v>
      </c>
      <c r="F53" s="109">
        <f>IF('D regionene'!F62=0," ",'D regionene'!F62)</f>
        <v>53773.06</v>
      </c>
      <c r="G53" s="109">
        <f>IF('D regionene'!G62=0," ",'D regionene'!G62)</f>
        <v>5626.6409999999996</v>
      </c>
      <c r="H53" s="109">
        <f>IF('D regionene'!H62=0," ",'D regionene'!H62)</f>
        <v>45841.944000000003</v>
      </c>
      <c r="I53" s="109">
        <f>IF('D regionene'!I62=0," ",'D regionene'!I62)</f>
        <v>21486.275999999998</v>
      </c>
      <c r="J53" s="110"/>
      <c r="K53" s="111"/>
      <c r="L53" s="111"/>
      <c r="M53" s="111"/>
      <c r="N53" s="111"/>
      <c r="O53" s="111"/>
      <c r="P53" s="111"/>
      <c r="Q53" s="111"/>
      <c r="R53" s="111" t="str">
        <f>IF('D regionene'!K62=0," ",'D regionene'!K62)</f>
        <v xml:space="preserve"> </v>
      </c>
      <c r="S53" s="164">
        <f>IF('D regionene'!L62=0," ",'D regionene'!L62)</f>
        <v>2010</v>
      </c>
      <c r="T53" s="112">
        <f>IF('D regionene'!M62=0," ",'D regionene'!M62)</f>
        <v>0.84495547420965056</v>
      </c>
      <c r="U53" s="112">
        <f>IF('D regionene'!N62=0," ",'D regionene'!N62)</f>
        <v>0.94256212114789539</v>
      </c>
      <c r="V53" s="112">
        <f>IF('D regionene'!O62=0," ",'D regionene'!O62)</f>
        <v>1.0283892165884714</v>
      </c>
      <c r="W53" s="112">
        <f>IF('D regionene'!P62=0," ",'D regionene'!P62)</f>
        <v>0.88788633323976685</v>
      </c>
      <c r="X53" s="112">
        <f>IF('D regionene'!Q62=0," ",'D regionene'!Q62)</f>
        <v>0.64950259725268378</v>
      </c>
      <c r="Y53" s="112">
        <f>IF('D regionene'!R62=0," ",'D regionene'!R62)</f>
        <v>0.87190109743804334</v>
      </c>
      <c r="Z53" s="112">
        <f>IF('D regionene'!S62=0," ",'D regionene'!S62)</f>
        <v>0.79901364768881777</v>
      </c>
      <c r="AA53" s="113"/>
    </row>
    <row r="54" spans="2:27" s="100" customFormat="1" ht="12.95" customHeight="1" x14ac:dyDescent="0.2">
      <c r="B54" s="161">
        <f>IF('D regionene'!B63=0," ",'D regionene'!B63)</f>
        <v>2011</v>
      </c>
      <c r="C54" s="109">
        <f>IF('D regionene'!C63=0," ",'D regionene'!C63)</f>
        <v>49179.570999999996</v>
      </c>
      <c r="D54" s="109">
        <f>IF('D regionene'!D63=0," ",'D regionene'!D63)</f>
        <v>88510.038</v>
      </c>
      <c r="E54" s="109">
        <f>IF('D regionene'!E63=0," ",'D regionene'!E63)</f>
        <v>66779.084000000003</v>
      </c>
      <c r="F54" s="109">
        <f>IF('D regionene'!F63=0," ",'D regionene'!F63)</f>
        <v>52645.387000000002</v>
      </c>
      <c r="G54" s="109">
        <f>IF('D regionene'!G63=0," ",'D regionene'!G63)</f>
        <v>5602.0849999999991</v>
      </c>
      <c r="H54" s="109">
        <f>IF('D regionene'!H63=0," ",'D regionene'!H63)</f>
        <v>44996.67</v>
      </c>
      <c r="I54" s="109">
        <f>IF('D regionene'!I63=0," ",'D regionene'!I63)</f>
        <v>21127.331999999999</v>
      </c>
      <c r="J54" s="110"/>
      <c r="K54" s="111"/>
      <c r="L54" s="111"/>
      <c r="M54" s="111"/>
      <c r="N54" s="111"/>
      <c r="O54" s="111"/>
      <c r="P54" s="111"/>
      <c r="Q54" s="111"/>
      <c r="R54" s="111" t="str">
        <f>IF('D regionene'!K63=0," ",'D regionene'!K63)</f>
        <v xml:space="preserve"> </v>
      </c>
      <c r="S54" s="164">
        <f>IF('D regionene'!L63=0," ",'D regionene'!L63)</f>
        <v>2011</v>
      </c>
      <c r="T54" s="112">
        <f>IF('D regionene'!M63=0," ",'D regionene'!M63)</f>
        <v>0.81829569051580697</v>
      </c>
      <c r="U54" s="112">
        <f>IF('D regionene'!N63=0," ",'D regionene'!N63)</f>
        <v>0.93796403289390018</v>
      </c>
      <c r="V54" s="112">
        <f>IF('D regionene'!O63=0," ",'D regionene'!O63)</f>
        <v>1.0074235370434625</v>
      </c>
      <c r="W54" s="112">
        <f>IF('D regionene'!P63=0," ",'D regionene'!P63)</f>
        <v>0.86926649934778666</v>
      </c>
      <c r="X54" s="112">
        <f>IF('D regionene'!Q63=0," ",'D regionene'!Q63)</f>
        <v>0.64666801339028035</v>
      </c>
      <c r="Y54" s="112">
        <f>IF('D regionene'!R63=0," ",'D regionene'!R63)</f>
        <v>0.85582421971584532</v>
      </c>
      <c r="Z54" s="112">
        <f>IF('D regionene'!S63=0," ",'D regionene'!S63)</f>
        <v>0.78566553865605593</v>
      </c>
      <c r="AA54" s="113"/>
    </row>
    <row r="55" spans="2:27" s="100" customFormat="1" ht="12.95" customHeight="1" x14ac:dyDescent="0.2">
      <c r="B55" s="161">
        <f>IF('D regionene'!B64=0," ",'D regionene'!B64)</f>
        <v>2012</v>
      </c>
      <c r="C55" s="109">
        <f>IF('D regionene'!C64=0," ",'D regionene'!C64)</f>
        <v>50816.506000000001</v>
      </c>
      <c r="D55" s="109">
        <f>IF('D regionene'!D64=0," ",'D regionene'!D64)</f>
        <v>92736.436000000002</v>
      </c>
      <c r="E55" s="109">
        <f>IF('D regionene'!E64=0," ",'D regionene'!E64)</f>
        <v>69326.983999999997</v>
      </c>
      <c r="F55" s="109">
        <f>IF('D regionene'!F64=0," ",'D regionene'!F64)</f>
        <v>54492.673000000003</v>
      </c>
      <c r="G55" s="109">
        <f>IF('D regionene'!G64=0," ",'D regionene'!G64)</f>
        <v>5616.8870000000006</v>
      </c>
      <c r="H55" s="109">
        <f>IF('D regionene'!H64=0," ",'D regionene'!H64)</f>
        <v>45543.509000000005</v>
      </c>
      <c r="I55" s="109">
        <f>IF('D regionene'!I64=0," ",'D regionene'!I64)</f>
        <v>22211.614000000005</v>
      </c>
      <c r="J55" s="110"/>
      <c r="K55" s="111"/>
      <c r="L55" s="111"/>
      <c r="M55" s="111"/>
      <c r="N55" s="111"/>
      <c r="O55" s="111"/>
      <c r="P55" s="111"/>
      <c r="Q55" s="111"/>
      <c r="R55" s="111" t="str">
        <f>IF('D regionene'!K64=0," ",'D regionene'!K64)</f>
        <v xml:space="preserve"> </v>
      </c>
      <c r="S55" s="164">
        <f>IF('D regionene'!L64=0," ",'D regionene'!L64)</f>
        <v>2012</v>
      </c>
      <c r="T55" s="112">
        <f>IF('D regionene'!M64=0," ",'D regionene'!M64)</f>
        <v>0.8455325457570716</v>
      </c>
      <c r="U55" s="112">
        <f>IF('D regionene'!N64=0," ",'D regionene'!N64)</f>
        <v>0.98275227841125856</v>
      </c>
      <c r="V55" s="112">
        <f>IF('D regionene'!O64=0," ",'D regionene'!O64)</f>
        <v>1.04586093804215</v>
      </c>
      <c r="W55" s="112">
        <f>IF('D regionene'!P64=0," ",'D regionene'!P64)</f>
        <v>0.89976838994105313</v>
      </c>
      <c r="X55" s="112">
        <f>IF('D regionene'!Q64=0," ",'D regionene'!Q64)</f>
        <v>0.6483766593558814</v>
      </c>
      <c r="Y55" s="112">
        <f>IF('D regionene'!R64=0," ",'D regionene'!R64)</f>
        <v>0.86622494626928137</v>
      </c>
      <c r="Z55" s="112">
        <f>IF('D regionene'!S64=0," ",'D regionene'!S64)</f>
        <v>0.82598691011862724</v>
      </c>
      <c r="AA55" s="113"/>
    </row>
    <row r="56" spans="2:27" s="100" customFormat="1" ht="12.95" customHeight="1" x14ac:dyDescent="0.2">
      <c r="B56" s="161">
        <f>IF('D regionene'!B65=0," ",'D regionene'!B65)</f>
        <v>2013</v>
      </c>
      <c r="C56" s="109">
        <f>IF('D regionene'!C65=0," ",'D regionene'!C65)</f>
        <v>50156.968000000001</v>
      </c>
      <c r="D56" s="109">
        <f>IF('D regionene'!D65=0," ",'D regionene'!D65)</f>
        <v>90927.776000000013</v>
      </c>
      <c r="E56" s="109">
        <f>IF('D regionene'!E65=0," ",'D regionene'!E65)</f>
        <v>69910.347999999998</v>
      </c>
      <c r="F56" s="109">
        <f>IF('D regionene'!F65=0," ",'D regionene'!F65)</f>
        <v>54077.733999999997</v>
      </c>
      <c r="G56" s="109">
        <f>IF('D regionene'!G65=0," ",'D regionene'!G65)</f>
        <v>5747.9369999999999</v>
      </c>
      <c r="H56" s="109">
        <f>IF('D regionene'!H65=0," ",'D regionene'!H65)</f>
        <v>45597.033000000003</v>
      </c>
      <c r="I56" s="109">
        <f>IF('D regionene'!I65=0," ",'D regionene'!I65)</f>
        <v>20850.498000000003</v>
      </c>
      <c r="J56" s="110"/>
      <c r="K56" s="111"/>
      <c r="L56" s="111"/>
      <c r="M56" s="111"/>
      <c r="N56" s="111"/>
      <c r="O56" s="111"/>
      <c r="P56" s="111"/>
      <c r="Q56" s="111"/>
      <c r="R56" s="111" t="str">
        <f>IF('D regionene'!K65=0," ",'D regionene'!K65)</f>
        <v xml:space="preserve"> </v>
      </c>
      <c r="S56" s="164">
        <f>IF('D regionene'!L65=0," ",'D regionene'!L65)</f>
        <v>2013</v>
      </c>
      <c r="T56" s="112">
        <f>IF('D regionene'!M65=0," ",'D regionene'!M65)</f>
        <v>0.83455853577371053</v>
      </c>
      <c r="U56" s="112">
        <f>IF('D regionene'!N65=0," ",'D regionene'!N65)</f>
        <v>0.9635854351235642</v>
      </c>
      <c r="V56" s="112">
        <f>IF('D regionene'!O65=0," ",'D regionene'!O65)</f>
        <v>1.0546615173412583</v>
      </c>
      <c r="W56" s="112">
        <f>IF('D regionene'!P65=0," ",'D regionene'!P65)</f>
        <v>0.89291702854878385</v>
      </c>
      <c r="X56" s="112">
        <f>IF('D regionene'!Q65=0," ",'D regionene'!Q65)</f>
        <v>0.66350421332102039</v>
      </c>
      <c r="Y56" s="112">
        <f>IF('D regionene'!R65=0," ",'D regionene'!R65)</f>
        <v>0.86724295794739148</v>
      </c>
      <c r="Z56" s="112">
        <f>IF('D regionene'!S65=0," ",'D regionene'!S65)</f>
        <v>0.77537086757651275</v>
      </c>
      <c r="AA56" s="113"/>
    </row>
    <row r="57" spans="2:27" s="100" customFormat="1" ht="12.95" customHeight="1" x14ac:dyDescent="0.2">
      <c r="B57" s="161">
        <f>IF('D regionene'!B66=0," ",'D regionene'!B66)</f>
        <v>2014</v>
      </c>
      <c r="C57" s="109">
        <f>IF('D regionene'!C66=0," ",'D regionene'!C66)</f>
        <v>49634.957999999999</v>
      </c>
      <c r="D57" s="109">
        <f>IF('D regionene'!D66=0," ",'D regionene'!D66)</f>
        <v>88844.10100000001</v>
      </c>
      <c r="E57" s="109">
        <f>IF('D regionene'!E66=0," ",'D regionene'!E66)</f>
        <v>69585.640000000014</v>
      </c>
      <c r="F57" s="109">
        <f>IF('D regionene'!F66=0," ",'D regionene'!F66)</f>
        <v>53364.748999999996</v>
      </c>
      <c r="G57" s="109">
        <f>IF('D regionene'!G66=0," ",'D regionene'!G66)</f>
        <v>5497.5049999999992</v>
      </c>
      <c r="H57" s="109">
        <f>IF('D regionene'!H66=0," ",'D regionene'!H66)</f>
        <v>45375.591</v>
      </c>
      <c r="I57" s="109">
        <f>IF('D regionene'!I66=0," ",'D regionene'!I66)</f>
        <v>20429.196</v>
      </c>
      <c r="J57" s="110"/>
      <c r="K57" s="111"/>
      <c r="L57" s="111"/>
      <c r="M57" s="111"/>
      <c r="N57" s="111"/>
      <c r="O57" s="111"/>
      <c r="P57" s="111"/>
      <c r="Q57" s="111"/>
      <c r="R57" s="111" t="str">
        <f>IF('D regionene'!K66=0," ",'D regionene'!K66)</f>
        <v xml:space="preserve"> </v>
      </c>
      <c r="S57" s="164">
        <f>IF('D regionene'!L66=0," ",'D regionene'!L66)</f>
        <v>2014</v>
      </c>
      <c r="T57" s="112">
        <f>IF('D regionene'!M66=0," ",'D regionene'!M66)</f>
        <v>0.8258728452579035</v>
      </c>
      <c r="U57" s="112">
        <f>IF('D regionene'!N66=0," ",'D regionene'!N66)</f>
        <v>0.94150418591835883</v>
      </c>
      <c r="V57" s="112">
        <f>IF('D regionene'!O66=0," ",'D regionene'!O66)</f>
        <v>1.0497630002866325</v>
      </c>
      <c r="W57" s="112">
        <f>IF('D regionene'!P66=0," ",'D regionene'!P66)</f>
        <v>0.8811444116044449</v>
      </c>
      <c r="X57" s="112">
        <f>IF('D regionene'!Q66=0," ",'D regionene'!Q66)</f>
        <v>0.63459598291584896</v>
      </c>
      <c r="Y57" s="112">
        <f>IF('D regionene'!R66=0," ",'D regionene'!R66)</f>
        <v>0.86303119234646331</v>
      </c>
      <c r="Z57" s="112">
        <f>IF('D regionene'!S66=0," ",'D regionene'!S66)</f>
        <v>0.75970384143393699</v>
      </c>
      <c r="AA57" s="113"/>
    </row>
    <row r="58" spans="2:27" s="100" customFormat="1" ht="12.95" customHeight="1" x14ac:dyDescent="0.2">
      <c r="B58" s="161">
        <f>IF('D regionene'!B67=0," ",'D regionene'!B67)</f>
        <v>2015</v>
      </c>
      <c r="C58" s="109">
        <f>IF('D regionene'!C67=0," ",'D regionene'!C67)</f>
        <v>50947.632000000005</v>
      </c>
      <c r="D58" s="109">
        <f>IF('D regionene'!D67=0," ",'D regionene'!D67)</f>
        <v>90322.600999999981</v>
      </c>
      <c r="E58" s="109">
        <f>IF('D regionene'!E67=0," ",'D regionene'!E67)</f>
        <v>72340.896999999997</v>
      </c>
      <c r="F58" s="109">
        <f>IF('D regionene'!F67=0," ",'D regionene'!F67)</f>
        <v>54753.369000000006</v>
      </c>
      <c r="G58" s="109">
        <f>IF('D regionene'!G67=0," ",'D regionene'!G67)</f>
        <v>5531.37</v>
      </c>
      <c r="H58" s="109">
        <f>IF('D regionene'!H67=0," ",'D regionene'!H67)</f>
        <v>46036.993000000002</v>
      </c>
      <c r="I58" s="109">
        <f>IF('D regionene'!I67=0," ",'D regionene'!I67)</f>
        <v>20794.169999999998</v>
      </c>
      <c r="J58" s="110"/>
      <c r="K58" s="111"/>
      <c r="L58" s="111"/>
      <c r="M58" s="111"/>
      <c r="N58" s="111"/>
      <c r="O58" s="111"/>
      <c r="P58" s="111"/>
      <c r="Q58" s="111"/>
      <c r="R58" s="111" t="str">
        <f>IF('D regionene'!K67=0," ",'D regionene'!K67)</f>
        <v xml:space="preserve"> </v>
      </c>
      <c r="S58" s="164">
        <f>IF('D regionene'!L67=0," ",'D regionene'!L67)</f>
        <v>2015</v>
      </c>
      <c r="T58" s="112">
        <f>IF('D regionene'!M67=0," ",'D regionene'!M67)</f>
        <v>0.84771434276206337</v>
      </c>
      <c r="U58" s="112">
        <f>IF('D regionene'!N67=0," ",'D regionene'!N67)</f>
        <v>0.95717223729388301</v>
      </c>
      <c r="V58" s="112">
        <f>IF('D regionene'!O67=0," ",'D regionene'!O67)</f>
        <v>1.0913285712130583</v>
      </c>
      <c r="W58" s="112">
        <f>IF('D regionene'!P67=0," ",'D regionene'!P67)</f>
        <v>0.90407293231841235</v>
      </c>
      <c r="X58" s="112">
        <f>IF('D regionene'!Q67=0," ",'D regionene'!Q67)</f>
        <v>0.63850513678864129</v>
      </c>
      <c r="Y58" s="112">
        <f>IF('D regionene'!R67=0," ",'D regionene'!R67)</f>
        <v>0.87561087547787064</v>
      </c>
      <c r="Z58" s="112">
        <f>IF('D regionene'!S67=0," ",'D regionene'!S67)</f>
        <v>0.77327618905953655</v>
      </c>
      <c r="AA58" s="113"/>
    </row>
    <row r="59" spans="2:27" s="100" customFormat="1" ht="12.95" customHeight="1" x14ac:dyDescent="0.2">
      <c r="B59" s="161">
        <f>IF('D regionene'!B68=0," ",'D regionene'!B68)</f>
        <v>2016</v>
      </c>
      <c r="C59" s="109">
        <f>IF('D regionene'!C68=0," ",'D regionene'!C68)</f>
        <v>50966.31</v>
      </c>
      <c r="D59" s="109">
        <f>IF('D regionene'!D68=0," ",'D regionene'!D68)</f>
        <v>89607.737999999998</v>
      </c>
      <c r="E59" s="109">
        <f>IF('D regionene'!E68=0," ",'D regionene'!E68)</f>
        <v>71325.935000000012</v>
      </c>
      <c r="F59" s="109">
        <f>IF('D regionene'!F68=0," ",'D regionene'!F68)</f>
        <v>55784.847999999998</v>
      </c>
      <c r="G59" s="109">
        <f>IF('D regionene'!G68=0," ",'D regionene'!G68)</f>
        <v>5503.1949999999997</v>
      </c>
      <c r="H59" s="109">
        <f>IF('D regionene'!H68=0," ",'D regionene'!H68)</f>
        <v>45591.779000000002</v>
      </c>
      <c r="I59" s="109">
        <f>IF('D regionene'!I68=0," ",'D regionene'!I68)</f>
        <v>21108.871000000003</v>
      </c>
      <c r="J59" s="110"/>
      <c r="K59" s="111"/>
      <c r="L59" s="111"/>
      <c r="M59" s="111"/>
      <c r="N59" s="111"/>
      <c r="O59" s="111"/>
      <c r="P59" s="111"/>
      <c r="Q59" s="111"/>
      <c r="R59" s="111" t="str">
        <f>IF('D regionene'!K68=0," ",'D regionene'!K68)</f>
        <v xml:space="preserve"> </v>
      </c>
      <c r="S59" s="164">
        <f>IF('D regionene'!L68=0," ",'D regionene'!L68)</f>
        <v>2016</v>
      </c>
      <c r="T59" s="112">
        <f>IF('D regionene'!M68=0," ",'D regionene'!M68)</f>
        <v>0.84802512479201331</v>
      </c>
      <c r="U59" s="112">
        <f>IF('D regionene'!N68=0," ",'D regionene'!N68)</f>
        <v>0.94959664702640834</v>
      </c>
      <c r="V59" s="112">
        <f>IF('D regionene'!O68=0," ",'D regionene'!O68)</f>
        <v>1.0760169414817387</v>
      </c>
      <c r="W59" s="112">
        <f>IF('D regionene'!P68=0," ",'D regionene'!P68)</f>
        <v>0.92110443670227693</v>
      </c>
      <c r="X59" s="112">
        <f>IF('D regionene'!Q68=0," ",'D regionene'!Q68)</f>
        <v>0.63525279926122591</v>
      </c>
      <c r="Y59" s="112">
        <f>IF('D regionene'!R68=0," ",'D regionene'!R68)</f>
        <v>0.86714302832036827</v>
      </c>
      <c r="Z59" s="112">
        <f>IF('D regionene'!S68=0," ",'D regionene'!S68)</f>
        <v>0.784979026440073</v>
      </c>
      <c r="AA59" s="113"/>
    </row>
    <row r="60" spans="2:27" s="100" customFormat="1" ht="12.95" customHeight="1" x14ac:dyDescent="0.2">
      <c r="B60" s="161">
        <f>IF('D regionene'!B69=0," ",'D regionene'!B69)</f>
        <v>2017</v>
      </c>
      <c r="C60" s="109">
        <f>IF('D regionene'!C69=0," ",'D regionene'!C69)</f>
        <v>49601.544000000002</v>
      </c>
      <c r="D60" s="109">
        <f>IF('D regionene'!D69=0," ",'D regionene'!D69)</f>
        <v>87489.197999999989</v>
      </c>
      <c r="E60" s="109">
        <f>IF('D regionene'!E69=0," ",'D regionene'!E69)</f>
        <v>69646.34599999999</v>
      </c>
      <c r="F60" s="109">
        <f>IF('D regionene'!F69=0," ",'D regionene'!F69)</f>
        <v>55366.054999999993</v>
      </c>
      <c r="G60" s="109">
        <f>IF('D regionene'!G69=0," ",'D regionene'!G69)</f>
        <v>4924.7280000000001</v>
      </c>
      <c r="H60" s="109">
        <f>IF('D regionene'!H69=0," ",'D regionene'!H69)</f>
        <v>45799.652999999998</v>
      </c>
      <c r="I60" s="109">
        <f>IF('D regionene'!I69=0," ",'D regionene'!I69)</f>
        <v>21011.857</v>
      </c>
      <c r="J60" s="110"/>
      <c r="K60" s="111"/>
      <c r="L60" s="111"/>
      <c r="M60" s="111"/>
      <c r="N60" s="111"/>
      <c r="O60" s="111"/>
      <c r="P60" s="111"/>
      <c r="Q60" s="111"/>
      <c r="R60" s="111" t="str">
        <f>IF('D regionene'!K69=0," ",'D regionene'!K69)</f>
        <v xml:space="preserve"> </v>
      </c>
      <c r="S60" s="164">
        <f>IF('D regionene'!L69=0," ",'D regionene'!L69)</f>
        <v>2017</v>
      </c>
      <c r="T60" s="112">
        <f>IF('D regionene'!M69=0," ",'D regionene'!M69)</f>
        <v>0.82531687188019964</v>
      </c>
      <c r="U60" s="112">
        <f>IF('D regionene'!N69=0," ",'D regionene'!N69)</f>
        <v>0.92714592429316256</v>
      </c>
      <c r="V60" s="112">
        <f>IF('D regionene'!O69=0," ",'D regionene'!O69)</f>
        <v>1.0506788057990253</v>
      </c>
      <c r="W60" s="112">
        <f>IF('D regionene'!P69=0," ",'D regionene'!P69)</f>
        <v>0.91418943909647798</v>
      </c>
      <c r="X60" s="112">
        <f>IF('D regionene'!Q69=0," ",'D regionene'!Q69)</f>
        <v>0.56847835622763476</v>
      </c>
      <c r="Y60" s="112">
        <f>IF('D regionene'!R69=0," ",'D regionene'!R69)</f>
        <v>0.871096734313483</v>
      </c>
      <c r="Z60" s="112">
        <f>IF('D regionene'!S69=0," ",'D regionene'!S69)</f>
        <v>0.78137135100963151</v>
      </c>
      <c r="AA60" s="113"/>
    </row>
    <row r="61" spans="2:27" s="100" customFormat="1" ht="12.95" customHeight="1" x14ac:dyDescent="0.2">
      <c r="B61" s="161">
        <f>IF('D regionene'!B70=0," ",'D regionene'!B70)</f>
        <v>2018</v>
      </c>
      <c r="C61" s="109">
        <f>IF('D regionene'!C70=0," ",'D regionene'!C70)</f>
        <v>50089.665999999997</v>
      </c>
      <c r="D61" s="109">
        <f>IF('D regionene'!D70=0," ",'D regionene'!D70)</f>
        <v>89697.124000000011</v>
      </c>
      <c r="E61" s="109">
        <f>IF('D regionene'!E70=0," ",'D regionene'!E70)</f>
        <v>71070.543000000005</v>
      </c>
      <c r="F61" s="109">
        <f>IF('D regionene'!F70=0," ",'D regionene'!F70)</f>
        <v>56455.256999999998</v>
      </c>
      <c r="G61" s="109">
        <f>IF('D regionene'!G70=0," ",'D regionene'!G70)</f>
        <v>4605.3389999999999</v>
      </c>
      <c r="H61" s="109">
        <f>IF('D regionene'!H70=0," ",'D regionene'!H70)</f>
        <v>46138.954000000005</v>
      </c>
      <c r="I61" s="109">
        <f>IF('D regionene'!I70=0," ",'D regionene'!I70)</f>
        <v>21160.037</v>
      </c>
      <c r="J61" s="110"/>
      <c r="K61" s="111"/>
      <c r="L61" s="111"/>
      <c r="M61" s="111"/>
      <c r="N61" s="111"/>
      <c r="O61" s="111"/>
      <c r="P61" s="111"/>
      <c r="Q61" s="111"/>
      <c r="R61" s="111" t="str">
        <f>IF('D regionene'!K70=0," ",'D regionene'!K70)</f>
        <v xml:space="preserve"> </v>
      </c>
      <c r="S61" s="164">
        <f>IF('D regionene'!L70=0," ",'D regionene'!L70)</f>
        <v>2018</v>
      </c>
      <c r="T61" s="112">
        <f>IF('D regionene'!M70=0," ",'D regionene'!M70)</f>
        <v>0.83343870216306148</v>
      </c>
      <c r="U61" s="112">
        <f>IF('D regionene'!N70=0," ",'D regionene'!N70)</f>
        <v>0.95054389385782723</v>
      </c>
      <c r="V61" s="112">
        <f>IF('D regionene'!O70=0," ",'D regionene'!O70)</f>
        <v>1.0721641196614722</v>
      </c>
      <c r="W61" s="112">
        <f>IF('D regionene'!P70=0," ",'D regionene'!P70)</f>
        <v>0.93217405016264054</v>
      </c>
      <c r="X61" s="112">
        <f>IF('D regionene'!Q70=0," ",'D regionene'!Q70)</f>
        <v>0.53161018123052062</v>
      </c>
      <c r="Y61" s="112">
        <f>IF('D regionene'!R70=0," ",'D regionene'!R70)</f>
        <v>0.8775501455008845</v>
      </c>
      <c r="Z61" s="112">
        <f>IF('D regionene'!S70=0," ",'D regionene'!S70)</f>
        <v>0.7868817448216876</v>
      </c>
      <c r="AA61" s="113"/>
    </row>
    <row r="62" spans="2:27" s="100" customFormat="1" ht="12.95" customHeight="1" x14ac:dyDescent="0.2">
      <c r="B62" s="161">
        <f>IF('D regionene'!B71=0," ",'D regionene'!B71)</f>
        <v>2019</v>
      </c>
      <c r="C62" s="109">
        <f>IF('D regionene'!C71=0," ",'D regionene'!C71)</f>
        <v>49221.588000000003</v>
      </c>
      <c r="D62" s="109">
        <f>IF('D regionene'!D71=0," ",'D regionene'!D71)</f>
        <v>88502.714000000007</v>
      </c>
      <c r="E62" s="109">
        <f>IF('D regionene'!E71=0," ",'D regionene'!E71)</f>
        <v>70423.834999999992</v>
      </c>
      <c r="F62" s="109">
        <f>IF('D regionene'!F71=0," ",'D regionene'!F71)</f>
        <v>54066.922999999995</v>
      </c>
      <c r="G62" s="109">
        <f>IF('D regionene'!G71=0," ",'D regionene'!G71)</f>
        <v>4333.0590000000002</v>
      </c>
      <c r="H62" s="109">
        <f>IF('D regionene'!H71=0," ",'D regionene'!H71)</f>
        <v>45299.701000000001</v>
      </c>
      <c r="I62" s="109">
        <f>IF('D regionene'!I71=0," ",'D regionene'!I71)</f>
        <v>21414.219000000001</v>
      </c>
      <c r="J62" s="110"/>
      <c r="K62" s="111"/>
      <c r="L62" s="111"/>
      <c r="M62" s="111"/>
      <c r="N62" s="111"/>
      <c r="O62" s="111"/>
      <c r="P62" s="111"/>
      <c r="Q62" s="111"/>
      <c r="R62" s="111" t="str">
        <f>IF('D regionene'!K71=0," ",'D regionene'!K71)</f>
        <v xml:space="preserve"> </v>
      </c>
      <c r="S62" s="164">
        <f>IF('D regionene'!L71=0," ",'D regionene'!L71)</f>
        <v>2019</v>
      </c>
      <c r="T62" s="112">
        <f>IF('D regionene'!M71=0," ",'D regionene'!M71)</f>
        <v>0.81899480865224628</v>
      </c>
      <c r="U62" s="112">
        <f>IF('D regionene'!N71=0," ",'D regionene'!N71)</f>
        <v>0.93788641854944688</v>
      </c>
      <c r="V62" s="112">
        <f>IF('D regionene'!O71=0," ",'D regionene'!O71)</f>
        <v>1.0624079382080949</v>
      </c>
      <c r="W62" s="112">
        <f>IF('D regionene'!P71=0," ",'D regionene'!P71)</f>
        <v>0.89273852021861522</v>
      </c>
      <c r="X62" s="112">
        <f>IF('D regionene'!Q71=0," ",'D regionene'!Q71)</f>
        <v>0.50017996075262616</v>
      </c>
      <c r="Y62" s="112">
        <f>IF('D regionene'!R71=0," ",'D regionene'!R71)</f>
        <v>0.86158778553359838</v>
      </c>
      <c r="Z62" s="112">
        <f>IF('D regionene'!S71=0," ",'D regionene'!S71)</f>
        <v>0.79633405228515119</v>
      </c>
      <c r="AA62" s="113"/>
    </row>
    <row r="63" spans="2:27" s="100" customFormat="1" ht="12.95" customHeight="1" x14ac:dyDescent="0.2">
      <c r="B63" s="161">
        <f>IF('D regionene'!B72=0," ",'D regionene'!B72)</f>
        <v>2020</v>
      </c>
      <c r="C63" s="109">
        <f>IF('D regionene'!C72=0," ",'D regionene'!C72)</f>
        <v>50910.04</v>
      </c>
      <c r="D63" s="109">
        <f>IF('D regionene'!D72=0," ",'D regionene'!D72)</f>
        <v>86840.945999999996</v>
      </c>
      <c r="E63" s="109">
        <f>IF('D regionene'!E72=0," ",'D regionene'!E72)</f>
        <v>70787.42300000001</v>
      </c>
      <c r="F63" s="109">
        <f>IF('D regionene'!F72=0," ",'D regionene'!F72)</f>
        <v>52944.629000000001</v>
      </c>
      <c r="G63" s="109">
        <f>IF('D regionene'!G72=0," ",'D regionene'!G72)</f>
        <v>4166.2809999999999</v>
      </c>
      <c r="H63" s="109">
        <f>IF('D regionene'!H72=0," ",'D regionene'!H72)</f>
        <v>45085.558999999994</v>
      </c>
      <c r="I63" s="109">
        <f>IF('D regionene'!I72=0," ",'D regionene'!I72)</f>
        <v>21877.936000000002</v>
      </c>
      <c r="J63" s="110"/>
      <c r="K63" s="111"/>
      <c r="L63" s="111"/>
      <c r="M63" s="111"/>
      <c r="N63" s="111"/>
      <c r="O63" s="111"/>
      <c r="P63" s="111"/>
      <c r="Q63" s="111"/>
      <c r="R63" s="111" t="str">
        <f>IF('D regionene'!K72=0," ",'D regionene'!K72)</f>
        <v xml:space="preserve"> </v>
      </c>
      <c r="S63" s="164">
        <f>IF('D regionene'!L72=0," ",'D regionene'!L72)</f>
        <v>2020</v>
      </c>
      <c r="T63" s="112">
        <f>IF('D regionene'!M72=0," ",'D regionene'!M72)</f>
        <v>0.8470888519134776</v>
      </c>
      <c r="U63" s="112">
        <f>IF('D regionene'!N72=0," ",'D regionene'!N72)</f>
        <v>0.92027622822262722</v>
      </c>
      <c r="V63" s="112">
        <f>IF('D regionene'!O72=0," ",'D regionene'!O72)</f>
        <v>1.0678929956099992</v>
      </c>
      <c r="W63" s="112">
        <f>IF('D regionene'!P72=0," ",'D regionene'!P72)</f>
        <v>0.87420750293083238</v>
      </c>
      <c r="X63" s="112">
        <f>IF('D regionene'!Q72=0," ",'D regionene'!Q72)</f>
        <v>0.48092820039247375</v>
      </c>
      <c r="Y63" s="112">
        <f>IF('D regionene'!R72=0," ",'D regionene'!R72)</f>
        <v>0.85751486391387854</v>
      </c>
      <c r="Z63" s="112">
        <f>IF('D regionene'!S72=0," ",'D regionene'!S72)</f>
        <v>0.81357837194600424</v>
      </c>
      <c r="AA63" s="113"/>
    </row>
    <row r="64" spans="2:27" s="100" customFormat="1" ht="12.95" customHeight="1" x14ac:dyDescent="0.2">
      <c r="B64" s="161">
        <f>IF('D regionene'!B73=0," ",'D regionene'!B73)</f>
        <v>2021</v>
      </c>
      <c r="C64" s="109">
        <f>IF('D regionene'!C73=0," ",'D regionene'!C73)</f>
        <v>52241.24</v>
      </c>
      <c r="D64" s="109">
        <f>IF('D regionene'!D73=0," ",'D regionene'!D73)</f>
        <v>89481.274000000005</v>
      </c>
      <c r="E64" s="109">
        <f>IF('D regionene'!E73=0," ",'D regionene'!E73)</f>
        <v>70930.184999999998</v>
      </c>
      <c r="F64" s="109">
        <f>IF('D regionene'!F73=0," ",'D regionene'!F73)</f>
        <v>55181.107999999993</v>
      </c>
      <c r="G64" s="109">
        <f>IF('D regionene'!G73=0," ",'D regionene'!G73)</f>
        <v>4105.4089999999997</v>
      </c>
      <c r="H64" s="109">
        <f>IF('D regionene'!H73=0," ",'D regionene'!H73)</f>
        <v>44944.642</v>
      </c>
      <c r="I64" s="109">
        <f>IF('D regionene'!I73=0," ",'D regionene'!I73)</f>
        <v>22128.682000000001</v>
      </c>
      <c r="J64" s="110"/>
      <c r="K64" s="111"/>
      <c r="L64" s="111"/>
      <c r="M64" s="111"/>
      <c r="N64" s="111"/>
      <c r="O64" s="111"/>
      <c r="P64" s="111"/>
      <c r="Q64" s="111"/>
      <c r="R64" s="111" t="str">
        <f>IF('D regionene'!K73=0," ",'D regionene'!K73)</f>
        <v xml:space="preserve"> </v>
      </c>
      <c r="S64" s="164">
        <f>IF('D regionene'!L73=0," ",'D regionene'!L73)</f>
        <v>2021</v>
      </c>
      <c r="T64" s="112">
        <f>IF('D regionene'!M73=0," ",'D regionene'!M73)</f>
        <v>0.86923860232945083</v>
      </c>
      <c r="U64" s="112">
        <f>IF('D regionene'!N73=0," ",'D regionene'!N73)</f>
        <v>0.94825647492687892</v>
      </c>
      <c r="V64" s="112">
        <f>IF('D regionene'!O73=0," ",'D regionene'!O73)</f>
        <v>1.0700466909047022</v>
      </c>
      <c r="W64" s="112">
        <f>IF('D regionene'!P73=0," ",'D regionene'!P73)</f>
        <v>0.91113564387497303</v>
      </c>
      <c r="X64" s="112">
        <f>IF('D regionene'!Q73=0," ",'D regionene'!Q73)</f>
        <v>0.47390153526491974</v>
      </c>
      <c r="Y64" s="112">
        <f>IF('D regionene'!R73=0," ",'D regionene'!R73)</f>
        <v>0.8548346615440211</v>
      </c>
      <c r="Z64" s="112">
        <f>IF('D regionene'!S73=0," ",'D regionene'!S73)</f>
        <v>0.82290290431742963</v>
      </c>
      <c r="AA64" s="113"/>
    </row>
    <row r="65" spans="2:27" x14ac:dyDescent="0.2">
      <c r="B65" s="162" t="str">
        <f>IF('D regionene'!B74=0," ",'D regionene'!B74)</f>
        <v xml:space="preserve"> </v>
      </c>
      <c r="C65" s="85" t="str">
        <f>IF('D regionene'!C74=0," ",'D regionene'!C74)</f>
        <v xml:space="preserve"> </v>
      </c>
      <c r="D65" s="85" t="str">
        <f>IF('D regionene'!D74=0," ",'D regionene'!D74)</f>
        <v xml:space="preserve"> </v>
      </c>
      <c r="E65" s="85" t="str">
        <f>IF('D regionene'!E74=0," ",'D regionene'!E74)</f>
        <v xml:space="preserve"> </v>
      </c>
      <c r="F65" s="85" t="str">
        <f>IF('D regionene'!F74=0," ",'D regionene'!F74)</f>
        <v xml:space="preserve"> </v>
      </c>
      <c r="G65" s="85" t="str">
        <f>IF('D regionene'!G74=0," ",'D regionene'!G74)</f>
        <v xml:space="preserve"> </v>
      </c>
      <c r="H65" s="85" t="str">
        <f>IF('D regionene'!H74=0," ",'D regionene'!H74)</f>
        <v xml:space="preserve"> </v>
      </c>
      <c r="I65" s="85" t="str">
        <f>IF('D regionene'!I74=0," ",'D regionene'!I74)</f>
        <v xml:space="preserve"> </v>
      </c>
      <c r="R65" s="85" t="str">
        <f>IF('D regionene'!K74=0," ",'D regionene'!K74)</f>
        <v xml:space="preserve"> </v>
      </c>
      <c r="S65" s="165" t="str">
        <f>IF('D regionene'!L74=0," ",'D regionene'!L74)</f>
        <v xml:space="preserve"> </v>
      </c>
      <c r="T65" s="86" t="str">
        <f>IF('D regionene'!M74=0," ",'D regionene'!M74)</f>
        <v xml:space="preserve"> </v>
      </c>
      <c r="U65" s="86" t="str">
        <f>IF('D regionene'!N74=0," ",'D regionene'!N74)</f>
        <v xml:space="preserve"> </v>
      </c>
      <c r="V65" s="86" t="str">
        <f>IF('D regionene'!O74=0," ",'D regionene'!O74)</f>
        <v xml:space="preserve"> </v>
      </c>
      <c r="W65" s="86" t="str">
        <f>IF('D regionene'!P74=0," ",'D regionene'!P74)</f>
        <v xml:space="preserve"> </v>
      </c>
      <c r="X65" s="86" t="str">
        <f>IF('D regionene'!Q74=0," ",'D regionene'!Q74)</f>
        <v xml:space="preserve"> </v>
      </c>
      <c r="Y65" s="86" t="str">
        <f>IF('D regionene'!R74=0," ",'D regionene'!R74)</f>
        <v xml:space="preserve"> </v>
      </c>
      <c r="Z65" s="86" t="str">
        <f>IF('D regionene'!S74=0," ",'D regionene'!S74)</f>
        <v xml:space="preserve"> </v>
      </c>
    </row>
    <row r="66" spans="2:27" s="89" customFormat="1" ht="51" customHeight="1" x14ac:dyDescent="0.25">
      <c r="B66" s="204" t="str">
        <f>IF('D regionene'!B75=0," ",'D regionene'!B75)</f>
        <v>Gjennomsnittlig levert melkemengde per leverandør regionvis i Trøndelag 1995 - 2021 i tusen liter</v>
      </c>
      <c r="C66" s="204"/>
      <c r="D66" s="204"/>
      <c r="E66" s="204"/>
      <c r="F66" s="204"/>
      <c r="G66" s="204"/>
      <c r="H66" s="204"/>
      <c r="I66" s="204"/>
      <c r="J66" s="90"/>
      <c r="K66" s="90"/>
      <c r="L66" s="90"/>
      <c r="M66" s="90"/>
      <c r="N66" s="90"/>
      <c r="O66" s="90"/>
      <c r="P66" s="90"/>
      <c r="Q66" s="90"/>
      <c r="R66" s="88" t="str">
        <f>IF('D regionene'!K75=0," ",'D regionene'!K75)</f>
        <v xml:space="preserve"> </v>
      </c>
      <c r="S66" s="205" t="str">
        <f>IF('D regionene'!L75=0," ",'D regionene'!L75)</f>
        <v>Endring i gjennomsnittlig melkeleveranse per leverandør regionvis i Trøndelag i prosent (1995 = 100 %)</v>
      </c>
      <c r="T66" s="205"/>
      <c r="U66" s="205"/>
      <c r="V66" s="205"/>
      <c r="W66" s="205"/>
      <c r="X66" s="205"/>
      <c r="Y66" s="205"/>
      <c r="Z66" s="205"/>
      <c r="AA66" s="94"/>
    </row>
    <row r="67" spans="2:27" s="160" customFormat="1" ht="46.5" customHeight="1" x14ac:dyDescent="0.15">
      <c r="B67" s="151" t="s">
        <v>118</v>
      </c>
      <c r="C67" s="152" t="s">
        <v>119</v>
      </c>
      <c r="D67" s="152" t="s">
        <v>101</v>
      </c>
      <c r="E67" s="152" t="s">
        <v>120</v>
      </c>
      <c r="F67" s="152" t="s">
        <v>122</v>
      </c>
      <c r="G67" s="152" t="s">
        <v>1</v>
      </c>
      <c r="H67" s="152" t="s">
        <v>104</v>
      </c>
      <c r="I67" s="152" t="s">
        <v>121</v>
      </c>
      <c r="J67" s="153"/>
      <c r="K67" s="153"/>
      <c r="L67" s="153"/>
      <c r="M67" s="153"/>
      <c r="N67" s="153"/>
      <c r="O67" s="153"/>
      <c r="P67" s="153"/>
      <c r="Q67" s="153"/>
      <c r="R67" s="158" t="str">
        <f>IF('D regionene'!K77=0," ",'D regionene'!K77)</f>
        <v xml:space="preserve"> </v>
      </c>
      <c r="S67" s="155" t="s">
        <v>118</v>
      </c>
      <c r="T67" s="152" t="s">
        <v>119</v>
      </c>
      <c r="U67" s="152" t="s">
        <v>101</v>
      </c>
      <c r="V67" s="152" t="s">
        <v>120</v>
      </c>
      <c r="W67" s="152" t="s">
        <v>122</v>
      </c>
      <c r="X67" s="152" t="s">
        <v>1</v>
      </c>
      <c r="Y67" s="152" t="s">
        <v>104</v>
      </c>
      <c r="Z67" s="152" t="s">
        <v>121</v>
      </c>
      <c r="AA67" s="159"/>
    </row>
    <row r="68" spans="2:27" s="100" customFormat="1" ht="12.95" customHeight="1" x14ac:dyDescent="0.2">
      <c r="B68" s="161">
        <f>IF('D regionene'!B78=0," ",'D regionene'!B78)</f>
        <v>1995</v>
      </c>
      <c r="C68" s="109">
        <f>IF('D regionene'!C78=0," ",'D regionene'!C78)</f>
        <v>68.512541828201677</v>
      </c>
      <c r="D68" s="109">
        <f>IF('D regionene'!D78=0," ",'D regionene'!D78)</f>
        <v>79.997674731788408</v>
      </c>
      <c r="E68" s="109">
        <f>IF('D regionene'!E78=0," ",'D regionene'!E78)</f>
        <v>70.831162358794217</v>
      </c>
      <c r="F68" s="109">
        <f>IF('D regionene'!F78=0," ",'D regionene'!F78)</f>
        <v>64.650063341541696</v>
      </c>
      <c r="G68" s="109">
        <f>IF('D regionene'!G78=0," ",'D regionene'!G78)</f>
        <v>78.75454545454545</v>
      </c>
      <c r="H68" s="109">
        <f>IF('D regionene'!H78=0," ",'D regionene'!H78)</f>
        <v>66.784971895493115</v>
      </c>
      <c r="I68" s="109">
        <f>IF('D regionene'!I78=0," ",'D regionene'!I78)</f>
        <v>64.346620327423906</v>
      </c>
      <c r="J68" s="110"/>
      <c r="K68" s="111"/>
      <c r="L68" s="111"/>
      <c r="M68" s="111"/>
      <c r="N68" s="111"/>
      <c r="O68" s="111"/>
      <c r="P68" s="111"/>
      <c r="Q68" s="111"/>
      <c r="R68" s="111" t="str">
        <f>IF('D regionene'!K78=0," ",'D regionene'!K78)</f>
        <v xml:space="preserve"> </v>
      </c>
      <c r="S68" s="164">
        <f>IF('D regionene'!L78=0," ",'D regionene'!L78)</f>
        <v>1995</v>
      </c>
      <c r="T68" s="112">
        <f>IF('D regionene'!M78=0," ",'D regionene'!M78)</f>
        <v>1</v>
      </c>
      <c r="U68" s="112">
        <f>IF('D regionene'!N78=0," ",'D regionene'!N78)</f>
        <v>1</v>
      </c>
      <c r="V68" s="112">
        <f>IF('D regionene'!O78=0," ",'D regionene'!O78)</f>
        <v>1</v>
      </c>
      <c r="W68" s="112">
        <f>IF('D regionene'!P78=0," ",'D regionene'!P78)</f>
        <v>1</v>
      </c>
      <c r="X68" s="112">
        <f>IF('D regionene'!Q78=0," ",'D regionene'!Q78)</f>
        <v>1</v>
      </c>
      <c r="Y68" s="112">
        <f>IF('D regionene'!R78=0," ",'D regionene'!R78)</f>
        <v>1</v>
      </c>
      <c r="Z68" s="112">
        <f>IF('D regionene'!S78=0," ",'D regionene'!S78)</f>
        <v>1</v>
      </c>
      <c r="AA68" s="113"/>
    </row>
    <row r="69" spans="2:27" s="100" customFormat="1" ht="12.95" customHeight="1" x14ac:dyDescent="0.2">
      <c r="B69" s="161">
        <f>IF('D regionene'!B79=0," ",'D regionene'!B79)</f>
        <v>1996</v>
      </c>
      <c r="C69" s="109">
        <f>IF('D regionene'!C79=0," ",'D regionene'!C79)</f>
        <v>67.212945043618632</v>
      </c>
      <c r="D69" s="109">
        <f>IF('D regionene'!D79=0," ",'D regionene'!D79)</f>
        <v>79.551784000698518</v>
      </c>
      <c r="E69" s="109">
        <f>IF('D regionene'!E79=0," ",'D regionene'!E79)</f>
        <v>70.97826086815698</v>
      </c>
      <c r="F69" s="109">
        <f>IF('D regionene'!F79=0," ",'D regionene'!F79)</f>
        <v>63.028022741394011</v>
      </c>
      <c r="G69" s="109">
        <f>IF('D regionene'!G79=0," ",'D regionene'!G79)</f>
        <v>77.796296296296291</v>
      </c>
      <c r="H69" s="109">
        <f>IF('D regionene'!H79=0," ",'D regionene'!H79)</f>
        <v>66.086634682020247</v>
      </c>
      <c r="I69" s="109">
        <f>IF('D regionene'!I79=0," ",'D regionene'!I79)</f>
        <v>63.995070631528961</v>
      </c>
      <c r="J69" s="110"/>
      <c r="K69" s="111"/>
      <c r="L69" s="111"/>
      <c r="M69" s="111"/>
      <c r="N69" s="111"/>
      <c r="O69" s="111"/>
      <c r="P69" s="111"/>
      <c r="Q69" s="111"/>
      <c r="R69" s="111" t="str">
        <f>IF('D regionene'!K79=0," ",'D regionene'!K79)</f>
        <v xml:space="preserve"> </v>
      </c>
      <c r="S69" s="164">
        <f>IF('D regionene'!L79=0," ",'D regionene'!L79)</f>
        <v>1996</v>
      </c>
      <c r="T69" s="112">
        <f>IF('D regionene'!M79=0," ",'D regionene'!M79)</f>
        <v>0.98103125719898343</v>
      </c>
      <c r="U69" s="112">
        <f>IF('D regionene'!N79=0," ",'D regionene'!N79)</f>
        <v>0.99442620385423897</v>
      </c>
      <c r="V69" s="112">
        <f>IF('D regionene'!O79=0," ",'D regionene'!O79)</f>
        <v>1.0020767484884356</v>
      </c>
      <c r="W69" s="112">
        <f>IF('D regionene'!P79=0," ",'D regionene'!P79)</f>
        <v>0.97491045613399385</v>
      </c>
      <c r="X69" s="112">
        <f>IF('D regionene'!Q79=0," ",'D regionene'!Q79)</f>
        <v>0.9878324590318126</v>
      </c>
      <c r="Y69" s="112">
        <f>IF('D regionene'!R79=0," ",'D regionene'!R79)</f>
        <v>0.98954349768139982</v>
      </c>
      <c r="Z69" s="112">
        <f>IF('D regionene'!S79=0," ",'D regionene'!S79)</f>
        <v>0.99453662532536902</v>
      </c>
      <c r="AA69" s="113"/>
    </row>
    <row r="70" spans="2:27" s="100" customFormat="1" ht="12.95" customHeight="1" x14ac:dyDescent="0.2">
      <c r="B70" s="161">
        <f>IF('D regionene'!B80=0," ",'D regionene'!B80)</f>
        <v>1997</v>
      </c>
      <c r="C70" s="109">
        <f>IF('D regionene'!C80=0," ",'D regionene'!C80)</f>
        <v>67.362116435191069</v>
      </c>
      <c r="D70" s="109">
        <f>IF('D regionene'!D80=0," ",'D regionene'!D80)</f>
        <v>81.242949569251891</v>
      </c>
      <c r="E70" s="109">
        <f>IF('D regionene'!E80=0," ",'D regionene'!E80)</f>
        <v>74.431509292861847</v>
      </c>
      <c r="F70" s="109">
        <f>IF('D regionene'!F80=0," ",'D regionene'!F80)</f>
        <v>62.837040471244457</v>
      </c>
      <c r="G70" s="109">
        <f>IF('D regionene'!G80=0," ",'D regionene'!G80)</f>
        <v>77.825831775700948</v>
      </c>
      <c r="H70" s="109">
        <f>IF('D regionene'!H80=0," ",'D regionene'!H80)</f>
        <v>65.809369783381541</v>
      </c>
      <c r="I70" s="109">
        <f>IF('D regionene'!I80=0," ",'D regionene'!I80)</f>
        <v>64.355549510611766</v>
      </c>
      <c r="J70" s="110"/>
      <c r="K70" s="111"/>
      <c r="L70" s="111"/>
      <c r="M70" s="111"/>
      <c r="N70" s="111"/>
      <c r="O70" s="111"/>
      <c r="P70" s="111"/>
      <c r="Q70" s="111"/>
      <c r="R70" s="111" t="str">
        <f>IF('D regionene'!K80=0," ",'D regionene'!K80)</f>
        <v xml:space="preserve"> </v>
      </c>
      <c r="S70" s="164">
        <f>IF('D regionene'!L80=0," ",'D regionene'!L80)</f>
        <v>1997</v>
      </c>
      <c r="T70" s="112">
        <f>IF('D regionene'!M80=0," ",'D regionene'!M80)</f>
        <v>0.98320854310302264</v>
      </c>
      <c r="U70" s="112">
        <f>IF('D regionene'!N80=0," ",'D regionene'!N80)</f>
        <v>1.015566387918631</v>
      </c>
      <c r="V70" s="112">
        <f>IF('D regionene'!O80=0," ",'D regionene'!O80)</f>
        <v>1.0508299851953598</v>
      </c>
      <c r="W70" s="112">
        <f>IF('D regionene'!P80=0," ",'D regionene'!P80)</f>
        <v>0.9719563635890166</v>
      </c>
      <c r="X70" s="112">
        <f>IF('D regionene'!Q80=0," ",'D regionene'!Q80)</f>
        <v>0.98820749109166628</v>
      </c>
      <c r="Y70" s="112">
        <f>IF('D regionene'!R80=0," ",'D regionene'!R80)</f>
        <v>0.98539189155251539</v>
      </c>
      <c r="Z70" s="112">
        <f>IF('D regionene'!S80=0," ",'D regionene'!S80)</f>
        <v>1.0001387669335611</v>
      </c>
      <c r="AA70" s="113"/>
    </row>
    <row r="71" spans="2:27" s="100" customFormat="1" ht="12.95" customHeight="1" x14ac:dyDescent="0.2">
      <c r="B71" s="161">
        <f>IF('D regionene'!B81=0," ",'D regionene'!B81)</f>
        <v>1998</v>
      </c>
      <c r="C71" s="109">
        <f>IF('D regionene'!C81=0," ",'D regionene'!C81)</f>
        <v>70.196922856069676</v>
      </c>
      <c r="D71" s="109">
        <f>IF('D regionene'!D81=0," ",'D regionene'!D81)</f>
        <v>82.436446135873453</v>
      </c>
      <c r="E71" s="109">
        <f>IF('D regionene'!E81=0," ",'D regionene'!E81)</f>
        <v>75.496704796402113</v>
      </c>
      <c r="F71" s="109">
        <f>IF('D regionene'!F81=0," ",'D regionene'!F81)</f>
        <v>65.968500086200294</v>
      </c>
      <c r="G71" s="109">
        <f>IF('D regionene'!G81=0," ",'D regionene'!G81)</f>
        <v>78.363504854368927</v>
      </c>
      <c r="H71" s="109">
        <f>IF('D regionene'!H81=0," ",'D regionene'!H81)</f>
        <v>67.280913719235159</v>
      </c>
      <c r="I71" s="109">
        <f>IF('D regionene'!I81=0," ",'D regionene'!I81)</f>
        <v>66.07247710863696</v>
      </c>
      <c r="J71" s="110"/>
      <c r="K71" s="111"/>
      <c r="L71" s="111"/>
      <c r="M71" s="111"/>
      <c r="N71" s="111"/>
      <c r="O71" s="111"/>
      <c r="P71" s="111"/>
      <c r="Q71" s="111"/>
      <c r="R71" s="111" t="str">
        <f>IF('D regionene'!K81=0," ",'D regionene'!K81)</f>
        <v xml:space="preserve"> </v>
      </c>
      <c r="S71" s="164">
        <f>IF('D regionene'!L81=0," ",'D regionene'!L81)</f>
        <v>1998</v>
      </c>
      <c r="T71" s="112">
        <f>IF('D regionene'!M81=0," ",'D regionene'!M81)</f>
        <v>1.0245850027297434</v>
      </c>
      <c r="U71" s="112">
        <f>IF('D regionene'!N81=0," ",'D regionene'!N81)</f>
        <v>1.0304855286389463</v>
      </c>
      <c r="V71" s="112">
        <f>IF('D regionene'!O81=0," ",'D regionene'!O81)</f>
        <v>1.0658685002792225</v>
      </c>
      <c r="W71" s="112">
        <f>IF('D regionene'!P81=0," ",'D regionene'!P81)</f>
        <v>1.0203934331462816</v>
      </c>
      <c r="X71" s="112">
        <f>IF('D regionene'!Q81=0," ",'D regionene'!Q81)</f>
        <v>0.99503469167500658</v>
      </c>
      <c r="Y71" s="112">
        <f>IF('D regionene'!R81=0," ",'D regionene'!R81)</f>
        <v>1.0074259494264384</v>
      </c>
      <c r="Z71" s="112">
        <f>IF('D regionene'!S81=0," ",'D regionene'!S81)</f>
        <v>1.0268212498563427</v>
      </c>
      <c r="AA71" s="113"/>
    </row>
    <row r="72" spans="2:27" s="100" customFormat="1" ht="12.95" customHeight="1" x14ac:dyDescent="0.2">
      <c r="B72" s="161">
        <f>IF('D regionene'!B82=0," ",'D regionene'!B82)</f>
        <v>1999</v>
      </c>
      <c r="C72" s="109">
        <f>IF('D regionene'!C82=0," ",'D regionene'!C82)</f>
        <v>74.120297255351318</v>
      </c>
      <c r="D72" s="109">
        <f>IF('D regionene'!D82=0," ",'D regionene'!D82)</f>
        <v>83.547217771936104</v>
      </c>
      <c r="E72" s="109">
        <f>IF('D regionene'!E82=0," ",'D regionene'!E82)</f>
        <v>76.860068531291489</v>
      </c>
      <c r="F72" s="109">
        <f>IF('D regionene'!F82=0," ",'D regionene'!F82)</f>
        <v>68.516919694304519</v>
      </c>
      <c r="G72" s="109">
        <f>IF('D regionene'!G82=0," ",'D regionene'!G82)</f>
        <v>79.244079207920791</v>
      </c>
      <c r="H72" s="109">
        <f>IF('D regionene'!H82=0," ",'D regionene'!H82)</f>
        <v>69.275556492481286</v>
      </c>
      <c r="I72" s="109">
        <f>IF('D regionene'!I82=0," ",'D regionene'!I82)</f>
        <v>66.276667569395954</v>
      </c>
      <c r="J72" s="110"/>
      <c r="K72" s="111"/>
      <c r="L72" s="111"/>
      <c r="M72" s="111"/>
      <c r="N72" s="111"/>
      <c r="O72" s="111"/>
      <c r="P72" s="111"/>
      <c r="Q72" s="111"/>
      <c r="R72" s="111" t="str">
        <f>IF('D regionene'!K82=0," ",'D regionene'!K82)</f>
        <v xml:space="preserve"> </v>
      </c>
      <c r="S72" s="164">
        <f>IF('D regionene'!L82=0," ",'D regionene'!L82)</f>
        <v>1999</v>
      </c>
      <c r="T72" s="112">
        <f>IF('D regionene'!M82=0," ",'D regionene'!M82)</f>
        <v>1.0818500566102385</v>
      </c>
      <c r="U72" s="112">
        <f>IF('D regionene'!N82=0," ",'D regionene'!N82)</f>
        <v>1.0443705776705186</v>
      </c>
      <c r="V72" s="112">
        <f>IF('D regionene'!O82=0," ",'D regionene'!O82)</f>
        <v>1.0851165782365386</v>
      </c>
      <c r="W72" s="112">
        <f>IF('D regionene'!P82=0," ",'D regionene'!P82)</f>
        <v>1.0598121046275624</v>
      </c>
      <c r="X72" s="112">
        <f>IF('D regionene'!Q82=0," ",'D regionene'!Q82)</f>
        <v>1.0062159428455832</v>
      </c>
      <c r="Y72" s="112">
        <f>IF('D regionene'!R82=0," ",'D regionene'!R82)</f>
        <v>1.0372925903283376</v>
      </c>
      <c r="Z72" s="112">
        <f>IF('D regionene'!S82=0," ",'D regionene'!S82)</f>
        <v>1.0299945394513514</v>
      </c>
      <c r="AA72" s="113"/>
    </row>
    <row r="73" spans="2:27" s="100" customFormat="1" ht="12.95" customHeight="1" x14ac:dyDescent="0.2">
      <c r="B73" s="161">
        <f>IF('D regionene'!B83=0," ",'D regionene'!B83)</f>
        <v>2000</v>
      </c>
      <c r="C73" s="109">
        <f>IF('D regionene'!C83=0," ",'D regionene'!C83)</f>
        <v>71.291725185033769</v>
      </c>
      <c r="D73" s="109">
        <f>IF('D regionene'!D83=0," ",'D regionene'!D83)</f>
        <v>82.347662543159203</v>
      </c>
      <c r="E73" s="109">
        <f>IF('D regionene'!E83=0," ",'D regionene'!E83)</f>
        <v>76.788215934376609</v>
      </c>
      <c r="F73" s="109">
        <f>IF('D regionene'!F83=0," ",'D regionene'!F83)</f>
        <v>67.160027745753737</v>
      </c>
      <c r="G73" s="109">
        <f>IF('D regionene'!G83=0," ",'D regionene'!G83)</f>
        <v>77.96889583333332</v>
      </c>
      <c r="H73" s="109">
        <f>IF('D regionene'!H83=0," ",'D regionene'!H83)</f>
        <v>68.53417421387671</v>
      </c>
      <c r="I73" s="109">
        <f>IF('D regionene'!I83=0," ",'D regionene'!I83)</f>
        <v>65.672385626095021</v>
      </c>
      <c r="J73" s="110"/>
      <c r="K73" s="111"/>
      <c r="L73" s="111"/>
      <c r="M73" s="111"/>
      <c r="N73" s="111"/>
      <c r="O73" s="111"/>
      <c r="P73" s="111"/>
      <c r="Q73" s="111"/>
      <c r="R73" s="111" t="str">
        <f>IF('D regionene'!K83=0," ",'D regionene'!K83)</f>
        <v xml:space="preserve"> </v>
      </c>
      <c r="S73" s="164">
        <f>IF('D regionene'!L83=0," ",'D regionene'!L83)</f>
        <v>2000</v>
      </c>
      <c r="T73" s="112">
        <f>IF('D regionene'!M83=0," ",'D regionene'!M83)</f>
        <v>1.0405645927398377</v>
      </c>
      <c r="U73" s="112">
        <f>IF('D regionene'!N83=0," ",'D regionene'!N83)</f>
        <v>1.0293757014719453</v>
      </c>
      <c r="V73" s="112">
        <f>IF('D regionene'!O83=0," ",'D regionene'!O83)</f>
        <v>1.0841021575420013</v>
      </c>
      <c r="W73" s="112">
        <f>IF('D regionene'!P83=0," ",'D regionene'!P83)</f>
        <v>1.0388238506581513</v>
      </c>
      <c r="X73" s="112">
        <f>IF('D regionene'!Q83=0," ",'D regionene'!Q83)</f>
        <v>0.99002407268459724</v>
      </c>
      <c r="Y73" s="112">
        <f>IF('D regionene'!R83=0," ",'D regionene'!R83)</f>
        <v>1.0261915558057102</v>
      </c>
      <c r="Z73" s="112">
        <f>IF('D regionene'!S83=0," ",'D regionene'!S83)</f>
        <v>1.0206034954427294</v>
      </c>
      <c r="AA73" s="113"/>
    </row>
    <row r="74" spans="2:27" s="100" customFormat="1" ht="12.95" customHeight="1" x14ac:dyDescent="0.2">
      <c r="B74" s="161">
        <f>IF('D regionene'!B84=0," ",'D regionene'!B84)</f>
        <v>2001</v>
      </c>
      <c r="C74" s="109">
        <f>IF('D regionene'!C84=0," ",'D regionene'!C84)</f>
        <v>76.657264178001</v>
      </c>
      <c r="D74" s="109">
        <f>IF('D regionene'!D84=0," ",'D regionene'!D84)</f>
        <v>86.39888747513784</v>
      </c>
      <c r="E74" s="109">
        <f>IF('D regionene'!E84=0," ",'D regionene'!E84)</f>
        <v>81.73370006021068</v>
      </c>
      <c r="F74" s="109">
        <f>IF('D regionene'!F84=0," ",'D regionene'!F84)</f>
        <v>71.597326653103607</v>
      </c>
      <c r="G74" s="109">
        <f>IF('D regionene'!G84=0," ",'D regionene'!G84)</f>
        <v>80.991709302325589</v>
      </c>
      <c r="H74" s="109">
        <f>IF('D regionene'!H84=0," ",'D regionene'!H84)</f>
        <v>72.843611205796989</v>
      </c>
      <c r="I74" s="109">
        <f>IF('D regionene'!I84=0," ",'D regionene'!I84)</f>
        <v>70.643515088437269</v>
      </c>
      <c r="J74" s="110"/>
      <c r="K74" s="111"/>
      <c r="L74" s="111"/>
      <c r="M74" s="111"/>
      <c r="N74" s="111"/>
      <c r="O74" s="111"/>
      <c r="P74" s="111"/>
      <c r="Q74" s="111"/>
      <c r="R74" s="111" t="str">
        <f>IF('D regionene'!K84=0," ",'D regionene'!K84)</f>
        <v xml:space="preserve"> </v>
      </c>
      <c r="S74" s="164">
        <f>IF('D regionene'!L84=0," ",'D regionene'!L84)</f>
        <v>2001</v>
      </c>
      <c r="T74" s="112">
        <f>IF('D regionene'!M84=0," ",'D regionene'!M84)</f>
        <v>1.1188792903089566</v>
      </c>
      <c r="U74" s="112">
        <f>IF('D regionene'!N84=0," ",'D regionene'!N84)</f>
        <v>1.080017485068298</v>
      </c>
      <c r="V74" s="112">
        <f>IF('D regionene'!O84=0," ",'D regionene'!O84)</f>
        <v>1.1539228969050348</v>
      </c>
      <c r="W74" s="112">
        <f>IF('D regionene'!P84=0," ",'D regionene'!P84)</f>
        <v>1.1074594973690901</v>
      </c>
      <c r="X74" s="112">
        <f>IF('D regionene'!Q84=0," ",'D regionene'!Q84)</f>
        <v>1.0284067901715128</v>
      </c>
      <c r="Y74" s="112">
        <f>IF('D regionene'!R84=0," ",'D regionene'!R84)</f>
        <v>1.0907186023793585</v>
      </c>
      <c r="Z74" s="112">
        <f>IF('D regionene'!S84=0," ",'D regionene'!S84)</f>
        <v>1.0978589820098086</v>
      </c>
      <c r="AA74" s="113"/>
    </row>
    <row r="75" spans="2:27" s="100" customFormat="1" ht="12.95" customHeight="1" x14ac:dyDescent="0.2">
      <c r="B75" s="161">
        <f>IF('D regionene'!B85=0," ",'D regionene'!B85)</f>
        <v>2002</v>
      </c>
      <c r="C75" s="109">
        <f>IF('D regionene'!C85=0," ",'D regionene'!C85)</f>
        <v>82.279234948974846</v>
      </c>
      <c r="D75" s="109">
        <f>IF('D regionene'!D85=0," ",'D regionene'!D85)</f>
        <v>94.244196695576861</v>
      </c>
      <c r="E75" s="109">
        <f>IF('D regionene'!E85=0," ",'D regionene'!E85)</f>
        <v>88.015121136779015</v>
      </c>
      <c r="F75" s="109">
        <f>IF('D regionene'!F85=0," ",'D regionene'!F85)</f>
        <v>75.006124626791717</v>
      </c>
      <c r="G75" s="109">
        <f>IF('D regionene'!G85=0," ",'D regionene'!G85)</f>
        <v>85.594571428571427</v>
      </c>
      <c r="H75" s="109">
        <f>IF('D regionene'!H85=0," ",'D regionene'!H85)</f>
        <v>76.924026666556372</v>
      </c>
      <c r="I75" s="109">
        <f>IF('D regionene'!I85=0," ",'D regionene'!I85)</f>
        <v>74.908180765160907</v>
      </c>
      <c r="J75" s="110"/>
      <c r="K75" s="111"/>
      <c r="L75" s="111"/>
      <c r="M75" s="111"/>
      <c r="N75" s="111"/>
      <c r="O75" s="111"/>
      <c r="P75" s="111"/>
      <c r="Q75" s="111"/>
      <c r="R75" s="111" t="str">
        <f>IF('D regionene'!K85=0," ",'D regionene'!K85)</f>
        <v xml:space="preserve"> </v>
      </c>
      <c r="S75" s="164">
        <f>IF('D regionene'!L85=0," ",'D regionene'!L85)</f>
        <v>2002</v>
      </c>
      <c r="T75" s="112">
        <f>IF('D regionene'!M85=0," ",'D regionene'!M85)</f>
        <v>1.2009368321977278</v>
      </c>
      <c r="U75" s="112">
        <f>IF('D regionene'!N85=0," ",'D regionene'!N85)</f>
        <v>1.1780867007891589</v>
      </c>
      <c r="V75" s="112">
        <f>IF('D regionene'!O85=0," ",'D regionene'!O85)</f>
        <v>1.2426045006989961</v>
      </c>
      <c r="W75" s="112">
        <f>IF('D regionene'!P85=0," ",'D regionene'!P85)</f>
        <v>1.160186405859182</v>
      </c>
      <c r="X75" s="112">
        <f>IF('D regionene'!Q85=0," ",'D regionene'!Q85)</f>
        <v>1.0868524595570654</v>
      </c>
      <c r="Y75" s="112">
        <f>IF('D regionene'!R85=0," ",'D regionene'!R85)</f>
        <v>1.1518164114365297</v>
      </c>
      <c r="Z75" s="112">
        <f>IF('D regionene'!S85=0," ",'D regionene'!S85)</f>
        <v>1.1641354337492029</v>
      </c>
      <c r="AA75" s="113"/>
    </row>
    <row r="76" spans="2:27" s="100" customFormat="1" ht="12.95" customHeight="1" x14ac:dyDescent="0.2">
      <c r="B76" s="161">
        <f>IF('D regionene'!B86=0," ",'D regionene'!B86)</f>
        <v>2003</v>
      </c>
      <c r="C76" s="109">
        <f>IF('D regionene'!C86=0," ",'D regionene'!C86)</f>
        <v>87.682805681565696</v>
      </c>
      <c r="D76" s="109">
        <f>IF('D regionene'!D86=0," ",'D regionene'!D86)</f>
        <v>101.22646038924135</v>
      </c>
      <c r="E76" s="109">
        <f>IF('D regionene'!E86=0," ",'D regionene'!E86)</f>
        <v>94.983797426384783</v>
      </c>
      <c r="F76" s="109">
        <f>IF('D regionene'!F86=0," ",'D regionene'!F86)</f>
        <v>80.371369319145558</v>
      </c>
      <c r="G76" s="109">
        <f>IF('D regionene'!G86=0," ",'D regionene'!G86)</f>
        <v>88.358249999999998</v>
      </c>
      <c r="H76" s="109">
        <f>IF('D regionene'!H86=0," ",'D regionene'!H86)</f>
        <v>81.514492761931024</v>
      </c>
      <c r="I76" s="109">
        <f>IF('D regionene'!I86=0," ",'D regionene'!I86)</f>
        <v>80.34330089070717</v>
      </c>
      <c r="J76" s="110"/>
      <c r="K76" s="111"/>
      <c r="L76" s="111"/>
      <c r="M76" s="111"/>
      <c r="N76" s="111"/>
      <c r="O76" s="111"/>
      <c r="P76" s="111"/>
      <c r="Q76" s="111"/>
      <c r="R76" s="111" t="str">
        <f>IF('D regionene'!K86=0," ",'D regionene'!K86)</f>
        <v xml:space="preserve"> </v>
      </c>
      <c r="S76" s="164">
        <f>IF('D regionene'!L86=0," ",'D regionene'!L86)</f>
        <v>2003</v>
      </c>
      <c r="T76" s="112">
        <f>IF('D regionene'!M86=0," ",'D regionene'!M86)</f>
        <v>1.2798066360088396</v>
      </c>
      <c r="U76" s="112">
        <f>IF('D regionene'!N86=0," ",'D regionene'!N86)</f>
        <v>1.2653675338517976</v>
      </c>
      <c r="V76" s="112">
        <f>IF('D regionene'!O86=0," ",'D regionene'!O86)</f>
        <v>1.3409888284092495</v>
      </c>
      <c r="W76" s="112">
        <f>IF('D regionene'!P86=0," ",'D regionene'!P86)</f>
        <v>1.2431754149187653</v>
      </c>
      <c r="X76" s="112">
        <f>IF('D regionene'!Q86=0," ",'D regionene'!Q86)</f>
        <v>1.121944765092924</v>
      </c>
      <c r="Y76" s="112">
        <f>IF('D regionene'!R86=0," ",'D regionene'!R86)</f>
        <v>1.2205514271906419</v>
      </c>
      <c r="Z76" s="112">
        <f>IF('D regionene'!S86=0," ",'D regionene'!S86)</f>
        <v>1.2486017211453393</v>
      </c>
      <c r="AA76" s="113"/>
    </row>
    <row r="77" spans="2:27" s="100" customFormat="1" ht="12.95" customHeight="1" x14ac:dyDescent="0.2">
      <c r="B77" s="161">
        <f>IF('D regionene'!B87=0," ",'D regionene'!B87)</f>
        <v>2004</v>
      </c>
      <c r="C77" s="109">
        <f>IF('D regionene'!C87=0," ",'D regionene'!C87)</f>
        <v>92.997075925476267</v>
      </c>
      <c r="D77" s="109">
        <f>IF('D regionene'!D87=0," ",'D regionene'!D87)</f>
        <v>104.85680865335334</v>
      </c>
      <c r="E77" s="109">
        <f>IF('D regionene'!E87=0," ",'D regionene'!E87)</f>
        <v>97.640099209575951</v>
      </c>
      <c r="F77" s="109">
        <f>IF('D regionene'!F87=0," ",'D regionene'!F87)</f>
        <v>83.977144412117852</v>
      </c>
      <c r="G77" s="109">
        <f>IF('D regionene'!G87=0," ",'D regionene'!G87)</f>
        <v>94.149253731343279</v>
      </c>
      <c r="H77" s="109">
        <f>IF('D regionene'!H87=0," ",'D regionene'!H87)</f>
        <v>84.408379505209794</v>
      </c>
      <c r="I77" s="109">
        <f>IF('D regionene'!I87=0," ",'D regionene'!I87)</f>
        <v>84.808066006754885</v>
      </c>
      <c r="J77" s="110"/>
      <c r="K77" s="111"/>
      <c r="L77" s="111"/>
      <c r="M77" s="111"/>
      <c r="N77" s="111"/>
      <c r="O77" s="111"/>
      <c r="P77" s="111"/>
      <c r="Q77" s="111"/>
      <c r="R77" s="111" t="str">
        <f>IF('D regionene'!K87=0," ",'D regionene'!K87)</f>
        <v xml:space="preserve"> </v>
      </c>
      <c r="S77" s="164">
        <f>IF('D regionene'!L87=0," ",'D regionene'!L87)</f>
        <v>2004</v>
      </c>
      <c r="T77" s="112">
        <f>IF('D regionene'!M87=0," ",'D regionene'!M87)</f>
        <v>1.3573730216968256</v>
      </c>
      <c r="U77" s="112">
        <f>IF('D regionene'!N87=0," ",'D regionene'!N87)</f>
        <v>1.3107482061811322</v>
      </c>
      <c r="V77" s="112">
        <f>IF('D regionene'!O87=0," ",'D regionene'!O87)</f>
        <v>1.3784907088631619</v>
      </c>
      <c r="W77" s="112">
        <f>IF('D regionene'!P87=0," ",'D regionene'!P87)</f>
        <v>1.2989491436144858</v>
      </c>
      <c r="X77" s="112">
        <f>IF('D regionene'!Q87=0," ",'D regionene'!Q87)</f>
        <v>1.1954770761223319</v>
      </c>
      <c r="Y77" s="112">
        <f>IF('D regionene'!R87=0," ",'D regionene'!R87)</f>
        <v>1.2638828333609879</v>
      </c>
      <c r="Z77" s="112">
        <f>IF('D regionene'!S87=0," ",'D regionene'!S87)</f>
        <v>1.3179878846039488</v>
      </c>
      <c r="AA77" s="113"/>
    </row>
    <row r="78" spans="2:27" s="100" customFormat="1" ht="12.95" customHeight="1" x14ac:dyDescent="0.2">
      <c r="B78" s="161">
        <f>IF('D regionene'!B88=0," ",'D regionene'!B88)</f>
        <v>2005</v>
      </c>
      <c r="C78" s="109">
        <f>IF('D regionene'!C88=0," ",'D regionene'!C88)</f>
        <v>97.591670154602767</v>
      </c>
      <c r="D78" s="109">
        <f>IF('D regionene'!D88=0," ",'D regionene'!D88)</f>
        <v>109.15817852541591</v>
      </c>
      <c r="E78" s="109">
        <f>IF('D regionene'!E88=0," ",'D regionene'!E88)</f>
        <v>102.82555813926403</v>
      </c>
      <c r="F78" s="109">
        <f>IF('D regionene'!F88=0," ",'D regionene'!F88)</f>
        <v>86.81457514778856</v>
      </c>
      <c r="G78" s="109">
        <f>IF('D regionene'!G88=0," ",'D regionene'!G88)</f>
        <v>95.390625</v>
      </c>
      <c r="H78" s="109">
        <f>IF('D regionene'!H88=0," ",'D regionene'!H88)</f>
        <v>87.893806505595137</v>
      </c>
      <c r="I78" s="109">
        <f>IF('D regionene'!I88=0," ",'D regionene'!I88)</f>
        <v>85.401252074904036</v>
      </c>
      <c r="J78" s="110"/>
      <c r="K78" s="111"/>
      <c r="L78" s="111"/>
      <c r="M78" s="111"/>
      <c r="N78" s="111"/>
      <c r="O78" s="111"/>
      <c r="P78" s="111"/>
      <c r="Q78" s="111"/>
      <c r="R78" s="111" t="str">
        <f>IF('D regionene'!K88=0," ",'D regionene'!K88)</f>
        <v xml:space="preserve"> </v>
      </c>
      <c r="S78" s="164">
        <f>IF('D regionene'!L88=0," ",'D regionene'!L88)</f>
        <v>2005</v>
      </c>
      <c r="T78" s="112">
        <f>IF('D regionene'!M88=0," ",'D regionene'!M88)</f>
        <v>1.4244351114474534</v>
      </c>
      <c r="U78" s="112">
        <f>IF('D regionene'!N88=0," ",'D regionene'!N88)</f>
        <v>1.3645168924146251</v>
      </c>
      <c r="V78" s="112">
        <f>IF('D regionene'!O88=0," ",'D regionene'!O88)</f>
        <v>1.4516994316484977</v>
      </c>
      <c r="W78" s="112">
        <f>IF('D regionene'!P88=0," ",'D regionene'!P88)</f>
        <v>1.342838207120592</v>
      </c>
      <c r="X78" s="112">
        <f>IF('D regionene'!Q88=0," ",'D regionene'!Q88)</f>
        <v>1.2112396109892647</v>
      </c>
      <c r="Y78" s="112">
        <f>IF('D regionene'!R88=0," ",'D regionene'!R88)</f>
        <v>1.3160716252622473</v>
      </c>
      <c r="Z78" s="112">
        <f>IF('D regionene'!S88=0," ",'D regionene'!S88)</f>
        <v>1.3272064894837508</v>
      </c>
      <c r="AA78" s="113"/>
    </row>
    <row r="79" spans="2:27" s="100" customFormat="1" ht="12.95" customHeight="1" x14ac:dyDescent="0.2">
      <c r="B79" s="161">
        <f>IF('D regionene'!B89=0," ",'D regionene'!B89)</f>
        <v>2006</v>
      </c>
      <c r="C79" s="109">
        <f>IF('D regionene'!C89=0," ",'D regionene'!C89)</f>
        <v>103.58917673692525</v>
      </c>
      <c r="D79" s="109">
        <f>IF('D regionene'!D89=0," ",'D regionene'!D89)</f>
        <v>116.67556456023222</v>
      </c>
      <c r="E79" s="109">
        <f>IF('D regionene'!E89=0," ",'D regionene'!E89)</f>
        <v>109.00432183205612</v>
      </c>
      <c r="F79" s="109">
        <f>IF('D regionene'!F89=0," ",'D regionene'!F89)</f>
        <v>93.642196737162109</v>
      </c>
      <c r="G79" s="109">
        <f>IF('D regionene'!G89=0," ",'D regionene'!G89)</f>
        <v>104.44444444444444</v>
      </c>
      <c r="H79" s="109">
        <f>IF('D regionene'!H89=0," ",'D regionene'!H89)</f>
        <v>93.517163936844511</v>
      </c>
      <c r="I79" s="109">
        <f>IF('D regionene'!I89=0," ",'D regionene'!I89)</f>
        <v>93.990762830672892</v>
      </c>
      <c r="J79" s="110"/>
      <c r="K79" s="111"/>
      <c r="L79" s="111"/>
      <c r="M79" s="111"/>
      <c r="N79" s="111"/>
      <c r="O79" s="111"/>
      <c r="P79" s="111"/>
      <c r="Q79" s="111"/>
      <c r="R79" s="111" t="str">
        <f>IF('D regionene'!K89=0," ",'D regionene'!K89)</f>
        <v xml:space="preserve"> </v>
      </c>
      <c r="S79" s="164">
        <f>IF('D regionene'!L89=0," ",'D regionene'!L89)</f>
        <v>2006</v>
      </c>
      <c r="T79" s="112">
        <f>IF('D regionene'!M89=0," ",'D regionene'!M89)</f>
        <v>1.5119739243754791</v>
      </c>
      <c r="U79" s="112">
        <f>IF('D regionene'!N89=0," ",'D regionene'!N89)</f>
        <v>1.4584869491696517</v>
      </c>
      <c r="V79" s="112">
        <f>IF('D regionene'!O89=0," ",'D regionene'!O89)</f>
        <v>1.5389317103098821</v>
      </c>
      <c r="W79" s="112">
        <f>IF('D regionene'!P89=0," ",'D regionene'!P89)</f>
        <v>1.4484470996177843</v>
      </c>
      <c r="X79" s="112">
        <f>IF('D regionene'!Q89=0," ",'D regionene'!Q89)</f>
        <v>1.326202111149589</v>
      </c>
      <c r="Y79" s="112">
        <f>IF('D regionene'!R89=0," ",'D regionene'!R89)</f>
        <v>1.400272565558351</v>
      </c>
      <c r="Z79" s="112">
        <f>IF('D regionene'!S89=0," ",'D regionene'!S89)</f>
        <v>1.4606946309286573</v>
      </c>
      <c r="AA79" s="113"/>
    </row>
    <row r="80" spans="2:27" s="100" customFormat="1" ht="12.95" customHeight="1" x14ac:dyDescent="0.2">
      <c r="B80" s="161">
        <f>IF('D regionene'!B90=0," ",'D regionene'!B90)</f>
        <v>2007</v>
      </c>
      <c r="C80" s="109">
        <f>IF('D regionene'!C90=0," ",'D regionene'!C90)</f>
        <v>119.60247066109899</v>
      </c>
      <c r="D80" s="109">
        <f>IF('D regionene'!D90=0," ",'D regionene'!D90)</f>
        <v>133.15470686913588</v>
      </c>
      <c r="E80" s="109">
        <f>IF('D regionene'!E90=0," ",'D regionene'!E90)</f>
        <v>119.9291376697588</v>
      </c>
      <c r="F80" s="109">
        <f>IF('D regionene'!F90=0," ",'D regionene'!F90)</f>
        <v>98.083208700462151</v>
      </c>
      <c r="G80" s="109">
        <f>IF('D regionene'!G90=0," ",'D regionene'!G90)</f>
        <v>115.92</v>
      </c>
      <c r="H80" s="109">
        <f>IF('D regionene'!H90=0," ",'D regionene'!H90)</f>
        <v>100.43716075879085</v>
      </c>
      <c r="I80" s="109">
        <f>IF('D regionene'!I90=0," ",'D regionene'!I90)</f>
        <v>111.16830035072417</v>
      </c>
      <c r="J80" s="110"/>
      <c r="K80" s="111"/>
      <c r="L80" s="111"/>
      <c r="M80" s="111"/>
      <c r="N80" s="111"/>
      <c r="O80" s="111"/>
      <c r="P80" s="111"/>
      <c r="Q80" s="111"/>
      <c r="R80" s="111" t="str">
        <f>IF('D regionene'!K90=0," ",'D regionene'!K90)</f>
        <v xml:space="preserve"> </v>
      </c>
      <c r="S80" s="164">
        <f>IF('D regionene'!L90=0," ",'D regionene'!L90)</f>
        <v>2007</v>
      </c>
      <c r="T80" s="112">
        <f>IF('D regionene'!M90=0," ",'D regionene'!M90)</f>
        <v>1.7457018447951858</v>
      </c>
      <c r="U80" s="112">
        <f>IF('D regionene'!N90=0," ",'D regionene'!N90)</f>
        <v>1.6644822154590031</v>
      </c>
      <c r="V80" s="112">
        <f>IF('D regionene'!O90=0," ",'D regionene'!O90)</f>
        <v>1.6931691317200119</v>
      </c>
      <c r="W80" s="112">
        <f>IF('D regionene'!P90=0," ",'D regionene'!P90)</f>
        <v>1.5171401794658037</v>
      </c>
      <c r="X80" s="112">
        <f>IF('D regionene'!Q90=0," ",'D regionene'!Q90)</f>
        <v>1.4719150409788757</v>
      </c>
      <c r="Y80" s="112">
        <f>IF('D regionene'!R90=0," ",'D regionene'!R90)</f>
        <v>1.5038886430312133</v>
      </c>
      <c r="Z80" s="112">
        <f>IF('D regionene'!S90=0," ",'D regionene'!S90)</f>
        <v>1.7276478513564653</v>
      </c>
      <c r="AA80" s="113"/>
    </row>
    <row r="81" spans="2:27" s="100" customFormat="1" ht="12.95" customHeight="1" x14ac:dyDescent="0.2">
      <c r="B81" s="161">
        <f>IF('D regionene'!B91=0," ",'D regionene'!B91)</f>
        <v>2008</v>
      </c>
      <c r="C81" s="109">
        <f>IF('D regionene'!C91=0," ",'D regionene'!C91)</f>
        <v>127.13743178708927</v>
      </c>
      <c r="D81" s="109">
        <f>IF('D regionene'!D91=0," ",'D regionene'!D91)</f>
        <v>138.40223389714885</v>
      </c>
      <c r="E81" s="109">
        <f>IF('D regionene'!E91=0," ",'D regionene'!E91)</f>
        <v>124.91134119745882</v>
      </c>
      <c r="F81" s="109">
        <f>IF('D regionene'!F91=0," ",'D regionene'!F91)</f>
        <v>106.34735823298082</v>
      </c>
      <c r="G81" s="109">
        <f>IF('D regionene'!G91=0," ",'D regionene'!G91)</f>
        <v>122.55555555555556</v>
      </c>
      <c r="H81" s="109">
        <f>IF('D regionene'!H91=0," ",'D regionene'!H91)</f>
        <v>103.31434698941337</v>
      </c>
      <c r="I81" s="109">
        <f>IF('D regionene'!I91=0," ",'D regionene'!I91)</f>
        <v>121.44715583961511</v>
      </c>
      <c r="J81" s="110"/>
      <c r="K81" s="111"/>
      <c r="L81" s="111"/>
      <c r="M81" s="111"/>
      <c r="N81" s="111"/>
      <c r="O81" s="111"/>
      <c r="P81" s="111"/>
      <c r="Q81" s="111"/>
      <c r="R81" s="111" t="str">
        <f>IF('D regionene'!K91=0," ",'D regionene'!K91)</f>
        <v xml:space="preserve"> </v>
      </c>
      <c r="S81" s="164">
        <f>IF('D regionene'!L91=0," ",'D regionene'!L91)</f>
        <v>2008</v>
      </c>
      <c r="T81" s="112">
        <f>IF('D regionene'!M91=0," ",'D regionene'!M91)</f>
        <v>1.8556811409200402</v>
      </c>
      <c r="U81" s="112">
        <f>IF('D regionene'!N91=0," ",'D regionene'!N91)</f>
        <v>1.7300782099126741</v>
      </c>
      <c r="V81" s="112">
        <f>IF('D regionene'!O91=0," ",'D regionene'!O91)</f>
        <v>1.7635082785274969</v>
      </c>
      <c r="W81" s="112">
        <f>IF('D regionene'!P91=0," ",'D regionene'!P91)</f>
        <v>1.6449691266527502</v>
      </c>
      <c r="X81" s="112">
        <f>IF('D regionene'!Q91=0," ",'D regionene'!Q91)</f>
        <v>1.5561712006361668</v>
      </c>
      <c r="Y81" s="112">
        <f>IF('D regionene'!R91=0," ",'D regionene'!R91)</f>
        <v>1.5469699852697756</v>
      </c>
      <c r="Z81" s="112">
        <f>IF('D regionene'!S91=0," ",'D regionene'!S91)</f>
        <v>1.8873898150615924</v>
      </c>
      <c r="AA81" s="113"/>
    </row>
    <row r="82" spans="2:27" s="100" customFormat="1" ht="12.95" customHeight="1" x14ac:dyDescent="0.2">
      <c r="B82" s="161">
        <f>IF('D regionene'!B92=0," ",'D regionene'!B92)</f>
        <v>2009</v>
      </c>
      <c r="C82" s="109">
        <f>IF('D regionene'!C92=0," ",'D regionene'!C92)</f>
        <v>136.64731112973047</v>
      </c>
      <c r="D82" s="109">
        <f>IF('D regionene'!D92=0," ",'D regionene'!D92)</f>
        <v>147.40867753520192</v>
      </c>
      <c r="E82" s="109">
        <f>IF('D regionene'!E92=0," ",'D regionene'!E92)</f>
        <v>133.50277655981998</v>
      </c>
      <c r="F82" s="109">
        <f>IF('D regionene'!F92=0," ",'D regionene'!F92)</f>
        <v>115.11929102344197</v>
      </c>
      <c r="G82" s="109">
        <f>IF('D regionene'!G92=0," ",'D regionene'!G92)</f>
        <v>129.64285714285714</v>
      </c>
      <c r="H82" s="109">
        <f>IF('D regionene'!H92=0," ",'D regionene'!H92)</f>
        <v>108.70618107203757</v>
      </c>
      <c r="I82" s="109">
        <f>IF('D regionene'!I92=0," ",'D regionene'!I92)</f>
        <v>138.78786058786059</v>
      </c>
      <c r="J82" s="110"/>
      <c r="K82" s="111"/>
      <c r="L82" s="111"/>
      <c r="M82" s="111"/>
      <c r="N82" s="111"/>
      <c r="O82" s="111"/>
      <c r="P82" s="111"/>
      <c r="Q82" s="111"/>
      <c r="R82" s="111" t="str">
        <f>IF('D regionene'!K92=0," ",'D regionene'!K92)</f>
        <v xml:space="preserve"> </v>
      </c>
      <c r="S82" s="164">
        <f>IF('D regionene'!L92=0," ",'D regionene'!L92)</f>
        <v>2009</v>
      </c>
      <c r="T82" s="112">
        <f>IF('D regionene'!M92=0," ",'D regionene'!M92)</f>
        <v>1.9944860821596699</v>
      </c>
      <c r="U82" s="112">
        <f>IF('D regionene'!N92=0," ",'D regionene'!N92)</f>
        <v>1.8426620277329964</v>
      </c>
      <c r="V82" s="112">
        <f>IF('D regionene'!O92=0," ",'D regionene'!O92)</f>
        <v>1.8848028482656209</v>
      </c>
      <c r="W82" s="112">
        <f>IF('D regionene'!P92=0," ",'D regionene'!P92)</f>
        <v>1.7806524088812556</v>
      </c>
      <c r="X82" s="112">
        <f>IF('D regionene'!Q92=0," ",'D regionene'!Q92)</f>
        <v>1.6461634867498887</v>
      </c>
      <c r="Y82" s="112">
        <f>IF('D regionene'!R92=0," ",'D regionene'!R92)</f>
        <v>1.6277042272645388</v>
      </c>
      <c r="Z82" s="112">
        <f>IF('D regionene'!S92=0," ",'D regionene'!S92)</f>
        <v>2.1568787899294</v>
      </c>
      <c r="AA82" s="113"/>
    </row>
    <row r="83" spans="2:27" s="100" customFormat="1" ht="12.95" customHeight="1" x14ac:dyDescent="0.2">
      <c r="B83" s="161">
        <f>IF('D regionene'!B93=0," ",'D regionene'!B93)</f>
        <v>2010</v>
      </c>
      <c r="C83" s="109">
        <f>IF('D regionene'!C93=0," ",'D regionene'!C93)</f>
        <v>156.7592668989904</v>
      </c>
      <c r="D83" s="109">
        <f>IF('D regionene'!D93=0," ",'D regionene'!D93)</f>
        <v>159.40875771583021</v>
      </c>
      <c r="E83" s="109">
        <f>IF('D regionene'!E93=0," ",'D regionene'!E93)</f>
        <v>144.07873505037469</v>
      </c>
      <c r="F83" s="109">
        <f>IF('D regionene'!F93=0," ",'D regionene'!F93)</f>
        <v>126.36027145607731</v>
      </c>
      <c r="G83" s="109">
        <f>IF('D regionene'!G93=0," ",'D regionene'!G93)</f>
        <v>140.66602499999999</v>
      </c>
      <c r="H83" s="109">
        <f>IF('D regionene'!H93=0," ",'D regionene'!H93)</f>
        <v>116.059214851825</v>
      </c>
      <c r="I83" s="109">
        <f>IF('D regionene'!I93=0," ",'D regionene'!I93)</f>
        <v>148.97791166666667</v>
      </c>
      <c r="J83" s="110"/>
      <c r="K83" s="111"/>
      <c r="L83" s="111"/>
      <c r="M83" s="111"/>
      <c r="N83" s="111"/>
      <c r="O83" s="111"/>
      <c r="P83" s="111"/>
      <c r="Q83" s="111"/>
      <c r="R83" s="111" t="str">
        <f>IF('D regionene'!K93=0," ",'D regionene'!K93)</f>
        <v xml:space="preserve"> </v>
      </c>
      <c r="S83" s="164">
        <f>IF('D regionene'!L93=0," ",'D regionene'!L93)</f>
        <v>2010</v>
      </c>
      <c r="T83" s="112">
        <f>IF('D regionene'!M93=0," ",'D regionene'!M93)</f>
        <v>2.2880375288377333</v>
      </c>
      <c r="U83" s="112">
        <f>IF('D regionene'!N93=0," ",'D regionene'!N93)</f>
        <v>1.9926673900246064</v>
      </c>
      <c r="V83" s="112">
        <f>IF('D regionene'!O93=0," ",'D regionene'!O93)</f>
        <v>2.0341150738222531</v>
      </c>
      <c r="W83" s="112">
        <f>IF('D regionene'!P93=0," ",'D regionene'!P93)</f>
        <v>1.9545266458367561</v>
      </c>
      <c r="X83" s="112">
        <f>IF('D regionene'!Q93=0," ",'D regionene'!Q93)</f>
        <v>1.7861321424448806</v>
      </c>
      <c r="Y83" s="112">
        <f>IF('D regionene'!R93=0," ",'D regionene'!R93)</f>
        <v>1.737804352653431</v>
      </c>
      <c r="Z83" s="112">
        <f>IF('D regionene'!S93=0," ",'D regionene'!S93)</f>
        <v>2.3152406592390018</v>
      </c>
      <c r="AA83" s="113"/>
    </row>
    <row r="84" spans="2:27" s="100" customFormat="1" ht="12.95" customHeight="1" x14ac:dyDescent="0.2">
      <c r="B84" s="161">
        <f>IF('D regionene'!B94=0," ",'D regionene'!B94)</f>
        <v>2011</v>
      </c>
      <c r="C84" s="109">
        <f>IF('D regionene'!C94=0," ",'D regionene'!C94)</f>
        <v>159.64247575973408</v>
      </c>
      <c r="D84" s="109">
        <f>IF('D regionene'!D94=0," ",'D regionene'!D94)</f>
        <v>161.47648900879625</v>
      </c>
      <c r="E84" s="109">
        <f>IF('D regionene'!E94=0," ",'D regionene'!E94)</f>
        <v>141.60209040186615</v>
      </c>
      <c r="F84" s="109">
        <f>IF('D regionene'!F94=0," ",'D regionene'!F94)</f>
        <v>126.98683618780046</v>
      </c>
      <c r="G84" s="109">
        <f>IF('D regionene'!G94=0," ",'D regionene'!G94)</f>
        <v>136.63621951219511</v>
      </c>
      <c r="H84" s="109">
        <f>IF('D regionene'!H94=0," ",'D regionene'!H94)</f>
        <v>117.5000464946482</v>
      </c>
      <c r="I84" s="109">
        <f>IF('D regionene'!I94=0," ",'D regionene'!I94)</f>
        <v>143.33538522913662</v>
      </c>
      <c r="J84" s="110"/>
      <c r="K84" s="111"/>
      <c r="L84" s="111"/>
      <c r="M84" s="111"/>
      <c r="N84" s="111"/>
      <c r="O84" s="111"/>
      <c r="P84" s="111"/>
      <c r="Q84" s="111"/>
      <c r="R84" s="111" t="str">
        <f>IF('D regionene'!K94=0," ",'D regionene'!K94)</f>
        <v xml:space="preserve"> </v>
      </c>
      <c r="S84" s="164">
        <f>IF('D regionene'!L94=0," ",'D regionene'!L94)</f>
        <v>2011</v>
      </c>
      <c r="T84" s="112">
        <f>IF('D regionene'!M94=0," ",'D regionene'!M94)</f>
        <v>2.330120464075685</v>
      </c>
      <c r="U84" s="112">
        <f>IF('D regionene'!N94=0," ",'D regionene'!N94)</f>
        <v>2.0185147824631819</v>
      </c>
      <c r="V84" s="112">
        <f>IF('D regionene'!O94=0," ",'D regionene'!O94)</f>
        <v>1.9991496071260675</v>
      </c>
      <c r="W84" s="112">
        <f>IF('D regionene'!P94=0," ",'D regionene'!P94)</f>
        <v>1.9642182795233785</v>
      </c>
      <c r="X84" s="112">
        <f>IF('D regionene'!Q94=0," ",'D regionene'!Q94)</f>
        <v>1.734962962754411</v>
      </c>
      <c r="Y84" s="112">
        <f>IF('D regionene'!R94=0," ",'D regionene'!R94)</f>
        <v>1.7593785422043058</v>
      </c>
      <c r="Z84" s="112">
        <f>IF('D regionene'!S94=0," ",'D regionene'!S94)</f>
        <v>2.2275511052450483</v>
      </c>
      <c r="AA84" s="113"/>
    </row>
    <row r="85" spans="2:27" s="100" customFormat="1" ht="12.95" customHeight="1" x14ac:dyDescent="0.2">
      <c r="B85" s="161">
        <f>IF('D regionene'!B95=0," ",'D regionene'!B95)</f>
        <v>2012</v>
      </c>
      <c r="C85" s="109">
        <f>IF('D regionene'!C95=0," ",'D regionene'!C95)</f>
        <v>178.36961343383663</v>
      </c>
      <c r="D85" s="109">
        <f>IF('D regionene'!D95=0," ",'D regionene'!D95)</f>
        <v>176.59371341060847</v>
      </c>
      <c r="E85" s="109">
        <f>IF('D regionene'!E95=0," ",'D regionene'!E95)</f>
        <v>157.05171810014676</v>
      </c>
      <c r="F85" s="109">
        <f>IF('D regionene'!F95=0," ",'D regionene'!F95)</f>
        <v>140.74173793110211</v>
      </c>
      <c r="G85" s="109">
        <f>IF('D regionene'!G95=0," ",'D regionene'!G95)</f>
        <v>140.42217500000001</v>
      </c>
      <c r="H85" s="109">
        <f>IF('D regionene'!H95=0," ",'D regionene'!H95)</f>
        <v>126.22771094250281</v>
      </c>
      <c r="I85" s="109">
        <f>IF('D regionene'!I95=0," ",'D regionene'!I95)</f>
        <v>155.86818058890225</v>
      </c>
      <c r="J85" s="110"/>
      <c r="K85" s="111"/>
      <c r="L85" s="111"/>
      <c r="M85" s="111"/>
      <c r="N85" s="111"/>
      <c r="O85" s="111"/>
      <c r="P85" s="111"/>
      <c r="Q85" s="111"/>
      <c r="R85" s="111" t="str">
        <f>IF('D regionene'!K95=0," ",'D regionene'!K95)</f>
        <v xml:space="preserve"> </v>
      </c>
      <c r="S85" s="164">
        <f>IF('D regionene'!L95=0," ",'D regionene'!L95)</f>
        <v>2012</v>
      </c>
      <c r="T85" s="112">
        <f>IF('D regionene'!M95=0," ",'D regionene'!M95)</f>
        <v>2.6034592889737849</v>
      </c>
      <c r="U85" s="112">
        <f>IF('D regionene'!N95=0," ",'D regionene'!N95)</f>
        <v>2.2074855800831923</v>
      </c>
      <c r="V85" s="112">
        <f>IF('D regionene'!O95=0," ",'D regionene'!O95)</f>
        <v>2.2172686833035944</v>
      </c>
      <c r="W85" s="112">
        <f>IF('D regionene'!P95=0," ",'D regionene'!P95)</f>
        <v>2.1769775721266273</v>
      </c>
      <c r="X85" s="112">
        <f>IF('D regionene'!Q95=0," ",'D regionene'!Q95)</f>
        <v>1.7830358132286739</v>
      </c>
      <c r="Y85" s="112">
        <f>IF('D regionene'!R95=0," ",'D regionene'!R95)</f>
        <v>1.8900616015834708</v>
      </c>
      <c r="Z85" s="112">
        <f>IF('D regionene'!S95=0," ",'D regionene'!S95)</f>
        <v>2.4223211692514135</v>
      </c>
      <c r="AA85" s="113"/>
    </row>
    <row r="86" spans="2:27" s="100" customFormat="1" ht="12.95" customHeight="1" x14ac:dyDescent="0.2">
      <c r="B86" s="161">
        <f>IF('D regionene'!B96=0," ",'D regionene'!B96)</f>
        <v>2013</v>
      </c>
      <c r="C86" s="109">
        <f>IF('D regionene'!C96=0," ",'D regionene'!C96)</f>
        <v>185.47150471370423</v>
      </c>
      <c r="D86" s="109">
        <f>IF('D regionene'!D96=0," ",'D regionene'!D96)</f>
        <v>179.19205585516178</v>
      </c>
      <c r="E86" s="109">
        <f>IF('D regionene'!E96=0," ",'D regionene'!E96)</f>
        <v>165.64339297859362</v>
      </c>
      <c r="F86" s="109">
        <f>IF('D regionene'!F96=0," ",'D regionene'!F96)</f>
        <v>155.0670889363673</v>
      </c>
      <c r="G86" s="109">
        <f>IF('D regionene'!G96=0," ",'D regionene'!G96)</f>
        <v>151.26149999999998</v>
      </c>
      <c r="H86" s="109">
        <f>IF('D regionene'!H96=0," ",'D regionene'!H96)</f>
        <v>129.36756103479854</v>
      </c>
      <c r="I86" s="109">
        <f>IF('D regionene'!I96=0," ",'D regionene'!I96)</f>
        <v>152.86728228663446</v>
      </c>
      <c r="J86" s="110"/>
      <c r="K86" s="111"/>
      <c r="L86" s="111"/>
      <c r="M86" s="111"/>
      <c r="N86" s="111"/>
      <c r="O86" s="111"/>
      <c r="P86" s="111"/>
      <c r="Q86" s="111"/>
      <c r="R86" s="111" t="str">
        <f>IF('D regionene'!K96=0," ",'D regionene'!K96)</f>
        <v xml:space="preserve"> </v>
      </c>
      <c r="S86" s="164">
        <f>IF('D regionene'!L96=0," ",'D regionene'!L96)</f>
        <v>2013</v>
      </c>
      <c r="T86" s="112">
        <f>IF('D regionene'!M96=0," ",'D regionene'!M96)</f>
        <v>2.7071175548964814</v>
      </c>
      <c r="U86" s="112">
        <f>IF('D regionene'!N96=0," ",'D regionene'!N96)</f>
        <v>2.2399658047055313</v>
      </c>
      <c r="V86" s="112">
        <f>IF('D regionene'!O96=0," ",'D regionene'!O96)</f>
        <v>2.3385666345489211</v>
      </c>
      <c r="W86" s="112">
        <f>IF('D regionene'!P96=0," ",'D regionene'!P96)</f>
        <v>2.3985605105622074</v>
      </c>
      <c r="X86" s="112">
        <f>IF('D regionene'!Q96=0," ",'D regionene'!Q96)</f>
        <v>1.9206700911924275</v>
      </c>
      <c r="Y86" s="112">
        <f>IF('D regionene'!R96=0," ",'D regionene'!R96)</f>
        <v>1.9370759223682286</v>
      </c>
      <c r="Z86" s="112">
        <f>IF('D regionene'!S96=0," ",'D regionene'!S96)</f>
        <v>2.3756847136458528</v>
      </c>
      <c r="AA86" s="113"/>
    </row>
    <row r="87" spans="2:27" s="100" customFormat="1" ht="12.95" customHeight="1" x14ac:dyDescent="0.2">
      <c r="B87" s="161">
        <f>IF('D regionene'!B97=0," ",'D regionene'!B97)</f>
        <v>2014</v>
      </c>
      <c r="C87" s="109">
        <f>IF('D regionene'!C97=0," ",'D regionene'!C97)</f>
        <v>198.50758503920935</v>
      </c>
      <c r="D87" s="109">
        <f>IF('D regionene'!D97=0," ",'D regionene'!D97)</f>
        <v>184.87165013468959</v>
      </c>
      <c r="E87" s="109">
        <f>IF('D regionene'!E97=0," ",'D regionene'!E97)</f>
        <v>172.37766026367299</v>
      </c>
      <c r="F87" s="109">
        <f>IF('D regionene'!F97=0," ",'D regionene'!F97)</f>
        <v>160.92219366535659</v>
      </c>
      <c r="G87" s="109">
        <f>IF('D regionene'!G97=0," ",'D regionene'!G97)</f>
        <v>152.70847222222221</v>
      </c>
      <c r="H87" s="109">
        <f>IF('D regionene'!H97=0," ",'D regionene'!H97)</f>
        <v>137.57679942220514</v>
      </c>
      <c r="I87" s="109">
        <f>IF('D regionene'!I97=0," ",'D regionene'!I97)</f>
        <v>154.37325676141256</v>
      </c>
      <c r="J87" s="110"/>
      <c r="K87" s="111"/>
      <c r="L87" s="111"/>
      <c r="M87" s="111"/>
      <c r="N87" s="111"/>
      <c r="O87" s="111"/>
      <c r="P87" s="111"/>
      <c r="Q87" s="111"/>
      <c r="R87" s="111" t="str">
        <f>IF('D regionene'!K97=0," ",'D regionene'!K97)</f>
        <v xml:space="preserve"> </v>
      </c>
      <c r="S87" s="164">
        <f>IF('D regionene'!L97=0," ",'D regionene'!L97)</f>
        <v>2014</v>
      </c>
      <c r="T87" s="112">
        <f>IF('D regionene'!M97=0," ",'D regionene'!M97)</f>
        <v>2.8973904593552544</v>
      </c>
      <c r="U87" s="112">
        <f>IF('D regionene'!N97=0," ",'D regionene'!N97)</f>
        <v>2.3109627967877393</v>
      </c>
      <c r="V87" s="112">
        <f>IF('D regionene'!O97=0," ",'D regionene'!O97)</f>
        <v>2.4336415572357328</v>
      </c>
      <c r="W87" s="112">
        <f>IF('D regionene'!P97=0," ",'D regionene'!P97)</f>
        <v>2.4891266202666511</v>
      </c>
      <c r="X87" s="112">
        <f>IF('D regionene'!Q97=0," ",'D regionene'!Q97)</f>
        <v>1.9390432811317608</v>
      </c>
      <c r="Y87" s="112">
        <f>IF('D regionene'!R97=0," ",'D regionene'!R97)</f>
        <v>2.0599963662107839</v>
      </c>
      <c r="Z87" s="112">
        <f>IF('D regionene'!S97=0," ",'D regionene'!S97)</f>
        <v>2.3990888095737355</v>
      </c>
      <c r="AA87" s="113"/>
    </row>
    <row r="88" spans="2:27" s="100" customFormat="1" ht="12.95" customHeight="1" x14ac:dyDescent="0.2">
      <c r="B88" s="161">
        <f>IF('D regionene'!B98=0," ",'D regionene'!B98)</f>
        <v>2015</v>
      </c>
      <c r="C88" s="109">
        <f>IF('D regionene'!C98=0," ",'D regionene'!C98)</f>
        <v>211.2160916776632</v>
      </c>
      <c r="D88" s="109">
        <f>IF('D regionene'!D98=0," ",'D regionene'!D98)</f>
        <v>207.03915723745391</v>
      </c>
      <c r="E88" s="109">
        <f>IF('D regionene'!E98=0," ",'D regionene'!E98)</f>
        <v>189.59782164791179</v>
      </c>
      <c r="F88" s="109">
        <f>IF('D regionene'!F98=0," ",'D regionene'!F98)</f>
        <v>171.02128125845715</v>
      </c>
      <c r="G88" s="109">
        <f>IF('D regionene'!G98=0," ",'D regionene'!G98)</f>
        <v>167.61727272727273</v>
      </c>
      <c r="H88" s="109">
        <f>IF('D regionene'!H98=0," ",'D regionene'!H98)</f>
        <v>144.12152920863386</v>
      </c>
      <c r="I88" s="109">
        <f>IF('D regionene'!I98=0," ",'D regionene'!I98)</f>
        <v>181.73015332877335</v>
      </c>
      <c r="J88" s="110"/>
      <c r="K88" s="111"/>
      <c r="L88" s="111"/>
      <c r="M88" s="111"/>
      <c r="N88" s="111"/>
      <c r="O88" s="111"/>
      <c r="P88" s="111"/>
      <c r="Q88" s="111"/>
      <c r="R88" s="111" t="str">
        <f>IF('D regionene'!K98=0," ",'D regionene'!K98)</f>
        <v xml:space="preserve"> </v>
      </c>
      <c r="S88" s="164">
        <f>IF('D regionene'!L98=0," ",'D regionene'!L98)</f>
        <v>2015</v>
      </c>
      <c r="T88" s="112">
        <f>IF('D regionene'!M98=0," ",'D regionene'!M98)</f>
        <v>3.0828821415982079</v>
      </c>
      <c r="U88" s="112">
        <f>IF('D regionene'!N98=0," ",'D regionene'!N98)</f>
        <v>2.5880646897750825</v>
      </c>
      <c r="V88" s="112">
        <f>IF('D regionene'!O98=0," ",'D regionene'!O98)</f>
        <v>2.6767571692175092</v>
      </c>
      <c r="W88" s="112">
        <f>IF('D regionene'!P98=0," ",'D regionene'!P98)</f>
        <v>2.6453381855940941</v>
      </c>
      <c r="X88" s="112">
        <f>IF('D regionene'!Q98=0," ",'D regionene'!Q98)</f>
        <v>2.128350455962138</v>
      </c>
      <c r="Y88" s="112">
        <f>IF('D regionene'!R98=0," ",'D regionene'!R98)</f>
        <v>2.1579934095676347</v>
      </c>
      <c r="Z88" s="112">
        <f>IF('D regionene'!S98=0," ",'D regionene'!S98)</f>
        <v>2.8242377362486235</v>
      </c>
      <c r="AA88" s="113"/>
    </row>
    <row r="89" spans="2:27" s="100" customFormat="1" ht="12.95" customHeight="1" x14ac:dyDescent="0.2">
      <c r="B89" s="161">
        <f>IF('D regionene'!B99=0," ",'D regionene'!B99)</f>
        <v>2016</v>
      </c>
      <c r="C89" s="109">
        <f>IF('D regionene'!C99=0," ",'D regionene'!C99)</f>
        <v>218.99850935265576</v>
      </c>
      <c r="D89" s="109">
        <f>IF('D regionene'!D99=0," ",'D regionene'!D99)</f>
        <v>210.88018200913766</v>
      </c>
      <c r="E89" s="109">
        <f>IF('D regionene'!E99=0," ",'D regionene'!E99)</f>
        <v>195.88381171833169</v>
      </c>
      <c r="F89" s="109">
        <f>IF('D regionene'!F99=0," ",'D regionene'!F99)</f>
        <v>182.0835039832167</v>
      </c>
      <c r="G89" s="109">
        <f>IF('D regionene'!G99=0," ",'D regionene'!G99)</f>
        <v>171.97484374999999</v>
      </c>
      <c r="H89" s="109">
        <f>IF('D regionene'!H99=0," ",'D regionene'!H99)</f>
        <v>145.85852110011737</v>
      </c>
      <c r="I89" s="109">
        <f>IF('D regionene'!I99=0," ",'D regionene'!I99)</f>
        <v>187.77023301767676</v>
      </c>
      <c r="J89" s="110"/>
      <c r="K89" s="111"/>
      <c r="L89" s="111"/>
      <c r="M89" s="111"/>
      <c r="N89" s="111"/>
      <c r="O89" s="111"/>
      <c r="P89" s="111"/>
      <c r="Q89" s="111"/>
      <c r="R89" s="111" t="str">
        <f>IF('D regionene'!K99=0," ",'D regionene'!K99)</f>
        <v xml:space="preserve"> </v>
      </c>
      <c r="S89" s="164">
        <f>IF('D regionene'!L99=0," ",'D regionene'!L99)</f>
        <v>2016</v>
      </c>
      <c r="T89" s="112">
        <f>IF('D regionene'!M99=0," ",'D regionene'!M99)</f>
        <v>3.1964732807871079</v>
      </c>
      <c r="U89" s="112">
        <f>IF('D regionene'!N99=0," ",'D regionene'!N99)</f>
        <v>2.636078894994943</v>
      </c>
      <c r="V89" s="112">
        <f>IF('D regionene'!O99=0," ",'D regionene'!O99)</f>
        <v>2.7655032784311104</v>
      </c>
      <c r="W89" s="112">
        <f>IF('D regionene'!P99=0," ",'D regionene'!P99)</f>
        <v>2.8164474181762587</v>
      </c>
      <c r="X89" s="112">
        <f>IF('D regionene'!Q99=0," ",'D regionene'!Q99)</f>
        <v>2.1836814974604639</v>
      </c>
      <c r="Y89" s="112">
        <f>IF('D regionene'!R99=0," ",'D regionene'!R99)</f>
        <v>2.1840021334194861</v>
      </c>
      <c r="Z89" s="112">
        <f>IF('D regionene'!S99=0," ",'D regionene'!S99)</f>
        <v>2.918105598432664</v>
      </c>
      <c r="AA89" s="113"/>
    </row>
    <row r="90" spans="2:27" s="100" customFormat="1" ht="12.95" customHeight="1" x14ac:dyDescent="0.2">
      <c r="B90" s="161">
        <f>IF('D regionene'!B100=0," ",'D regionene'!B100)</f>
        <v>2017</v>
      </c>
      <c r="C90" s="109">
        <f>IF('D regionene'!C100=0," ",'D regionene'!C100)</f>
        <v>216.41624060056546</v>
      </c>
      <c r="D90" s="109">
        <f>IF('D regionene'!D100=0," ",'D regionene'!D100)</f>
        <v>210.78571271984157</v>
      </c>
      <c r="E90" s="109">
        <f>IF('D regionene'!E100=0," ",'D regionene'!E100)</f>
        <v>203.71027800403004</v>
      </c>
      <c r="F90" s="109">
        <f>IF('D regionene'!F100=0," ",'D regionene'!F100)</f>
        <v>185.8867864977457</v>
      </c>
      <c r="G90" s="109">
        <f>IF('D regionene'!G100=0," ",'D regionene'!G100)</f>
        <v>144.8449411764706</v>
      </c>
      <c r="H90" s="109">
        <f>IF('D regionene'!H100=0," ",'D regionene'!H100)</f>
        <v>145.95080562566633</v>
      </c>
      <c r="I90" s="109">
        <f>IF('D regionene'!I100=0," ",'D regionene'!I100)</f>
        <v>195.6231293807642</v>
      </c>
      <c r="J90" s="110"/>
      <c r="K90" s="111"/>
      <c r="L90" s="111"/>
      <c r="M90" s="111"/>
      <c r="N90" s="111"/>
      <c r="O90" s="111"/>
      <c r="P90" s="111"/>
      <c r="Q90" s="111"/>
      <c r="R90" s="111" t="str">
        <f>IF('D regionene'!K100=0," ",'D regionene'!K100)</f>
        <v xml:space="preserve"> </v>
      </c>
      <c r="S90" s="164">
        <f>IF('D regionene'!L100=0," ",'D regionene'!L100)</f>
        <v>2017</v>
      </c>
      <c r="T90" s="112">
        <f>IF('D regionene'!M100=0," ",'D regionene'!M100)</f>
        <v>3.1587828275768697</v>
      </c>
      <c r="U90" s="112">
        <f>IF('D regionene'!N100=0," ",'D regionene'!N100)</f>
        <v>2.6348979945548638</v>
      </c>
      <c r="V90" s="112">
        <f>IF('D regionene'!O100=0," ",'D regionene'!O100)</f>
        <v>2.8759979537274654</v>
      </c>
      <c r="W90" s="112">
        <f>IF('D regionene'!P100=0," ",'D regionene'!P100)</f>
        <v>2.8752761697342661</v>
      </c>
      <c r="X90" s="112">
        <f>IF('D regionene'!Q100=0," ",'D regionene'!Q100)</f>
        <v>1.8391946819129363</v>
      </c>
      <c r="Y90" s="112">
        <f>IF('D regionene'!R100=0," ",'D regionene'!R100)</f>
        <v>2.1853839491623055</v>
      </c>
      <c r="Z90" s="112">
        <f>IF('D regionene'!S100=0," ",'D regionene'!S100)</f>
        <v>3.040146139538451</v>
      </c>
      <c r="AA90" s="113"/>
    </row>
    <row r="91" spans="2:27" s="100" customFormat="1" ht="12.95" customHeight="1" x14ac:dyDescent="0.2">
      <c r="B91" s="161">
        <f>IF('D regionene'!B101=0," ",'D regionene'!B101)</f>
        <v>2018</v>
      </c>
      <c r="C91" s="109">
        <f>IF('D regionene'!C101=0," ",'D regionene'!C101)</f>
        <v>236.67767054375199</v>
      </c>
      <c r="D91" s="109">
        <f>IF('D regionene'!D101=0," ",'D regionene'!D101)</f>
        <v>221.5969254485141</v>
      </c>
      <c r="E91" s="109">
        <f>IF('D regionene'!E101=0," ",'D regionene'!E101)</f>
        <v>207.4499419395197</v>
      </c>
      <c r="F91" s="109">
        <f>IF('D regionene'!F101=0," ",'D regionene'!F101)</f>
        <v>201.22910459243599</v>
      </c>
      <c r="G91" s="109">
        <f>IF('D regionene'!G101=0," ",'D regionene'!G101)</f>
        <v>158.80479310344828</v>
      </c>
      <c r="H91" s="109">
        <f>IF('D regionene'!H101=0," ",'D regionene'!H101)</f>
        <v>158.21144281237034</v>
      </c>
      <c r="I91" s="109">
        <f>IF('D regionene'!I101=0," ",'D regionene'!I101)</f>
        <v>201.35726256417999</v>
      </c>
      <c r="J91" s="110"/>
      <c r="K91" s="111"/>
      <c r="L91" s="111"/>
      <c r="M91" s="111"/>
      <c r="N91" s="111"/>
      <c r="O91" s="111"/>
      <c r="P91" s="111"/>
      <c r="Q91" s="111"/>
      <c r="R91" s="111" t="str">
        <f>IF('D regionene'!K101=0," ",'D regionene'!K101)</f>
        <v xml:space="preserve"> </v>
      </c>
      <c r="S91" s="164">
        <f>IF('D regionene'!L101=0," ",'D regionene'!L101)</f>
        <v>2018</v>
      </c>
      <c r="T91" s="112">
        <f>IF('D regionene'!M101=0," ",'D regionene'!M101)</f>
        <v>3.4545159795301719</v>
      </c>
      <c r="U91" s="112">
        <f>IF('D regionene'!N101=0," ",'D regionene'!N101)</f>
        <v>2.7700420817413942</v>
      </c>
      <c r="V91" s="112">
        <f>IF('D regionene'!O101=0," ",'D regionene'!O101)</f>
        <v>2.9287948274614646</v>
      </c>
      <c r="W91" s="112">
        <f>IF('D regionene'!P101=0," ",'D regionene'!P101)</f>
        <v>3.1125894421689413</v>
      </c>
      <c r="X91" s="112">
        <f>IF('D regionene'!Q101=0," ",'D regionene'!Q101)</f>
        <v>2.0164524115640439</v>
      </c>
      <c r="Y91" s="112">
        <f>IF('D regionene'!R101=0," ",'D regionene'!R101)</f>
        <v>2.3689677231569966</v>
      </c>
      <c r="Z91" s="112">
        <f>IF('D regionene'!S101=0," ",'D regionene'!S101)</f>
        <v>3.1292593385571097</v>
      </c>
      <c r="AA91" s="113"/>
    </row>
    <row r="92" spans="2:27" s="100" customFormat="1" ht="12.95" customHeight="1" x14ac:dyDescent="0.2">
      <c r="B92" s="161">
        <f>IF('D regionene'!B102=0," ",'D regionene'!B102)</f>
        <v>2019</v>
      </c>
      <c r="C92" s="109">
        <f>IF('D regionene'!C102=0," ",'D regionene'!C102)</f>
        <v>245.77209958654799</v>
      </c>
      <c r="D92" s="109">
        <f>IF('D regionene'!D102=0," ",'D regionene'!D102)</f>
        <v>231.14925649217895</v>
      </c>
      <c r="E92" s="109">
        <f>IF('D regionene'!E102=0," ",'D regionene'!E102)</f>
        <v>215.80231767536807</v>
      </c>
      <c r="F92" s="109">
        <f>IF('D regionene'!F102=0," ",'D regionene'!F102)</f>
        <v>195.66559316545454</v>
      </c>
      <c r="G92" s="109">
        <f>IF('D regionene'!G102=0," ",'D regionene'!G102)</f>
        <v>149.41582758620692</v>
      </c>
      <c r="H92" s="109">
        <f>IF('D regionene'!H102=0," ",'D regionene'!H102)</f>
        <v>163.52043439833116</v>
      </c>
      <c r="I92" s="109">
        <f>IF('D regionene'!I102=0," ",'D regionene'!I102)</f>
        <v>207.17056297134232</v>
      </c>
      <c r="J92" s="110"/>
      <c r="K92" s="111"/>
      <c r="L92" s="111"/>
      <c r="M92" s="111"/>
      <c r="N92" s="111"/>
      <c r="O92" s="111"/>
      <c r="P92" s="111"/>
      <c r="Q92" s="111"/>
      <c r="R92" s="111" t="str">
        <f>IF('D regionene'!K102=0," ",'D regionene'!K102)</f>
        <v xml:space="preserve"> </v>
      </c>
      <c r="S92" s="164">
        <f>IF('D regionene'!L102=0," ",'D regionene'!L102)</f>
        <v>2019</v>
      </c>
      <c r="T92" s="112">
        <f>IF('D regionene'!M102=0," ",'D regionene'!M102)</f>
        <v>3.5872570631349912</v>
      </c>
      <c r="U92" s="112">
        <f>IF('D regionene'!N102=0," ",'D regionene'!N102)</f>
        <v>2.8894496904711651</v>
      </c>
      <c r="V92" s="112">
        <f>IF('D regionene'!O102=0," ",'D regionene'!O102)</f>
        <v>3.0467143343239886</v>
      </c>
      <c r="W92" s="112">
        <f>IF('D regionene'!P102=0," ",'D regionene'!P102)</f>
        <v>3.0265336652768164</v>
      </c>
      <c r="X92" s="112">
        <f>IF('D regionene'!Q102=0," ",'D regionene'!Q102)</f>
        <v>1.8972343338892719</v>
      </c>
      <c r="Y92" s="112">
        <f>IF('D regionene'!R102=0," ",'D regionene'!R102)</f>
        <v>2.4484615289531342</v>
      </c>
      <c r="Z92" s="112">
        <f>IF('D regionene'!S102=0," ",'D regionene'!S102)</f>
        <v>3.2196028620798942</v>
      </c>
      <c r="AA92" s="113"/>
    </row>
    <row r="93" spans="2:27" s="100" customFormat="1" ht="12.95" customHeight="1" x14ac:dyDescent="0.2">
      <c r="B93" s="161">
        <f>IF('D regionene'!B103=0," ",'D regionene'!B103)</f>
        <v>2020</v>
      </c>
      <c r="C93" s="109">
        <f>IF('D regionene'!C103=0," ",'D regionene'!C103)</f>
        <v>264.36766645606394</v>
      </c>
      <c r="D93" s="109">
        <f>IF('D regionene'!D103=0," ",'D regionene'!D103)</f>
        <v>242.12489841486908</v>
      </c>
      <c r="E93" s="109">
        <f>IF('D regionene'!E103=0," ",'D regionene'!E103)</f>
        <v>229.14340920581299</v>
      </c>
      <c r="F93" s="109">
        <f>IF('D regionene'!F103=0," ",'D regionene'!F103)</f>
        <v>212.52977377867549</v>
      </c>
      <c r="G93" s="109">
        <f>IF('D regionene'!G103=0," ",'D regionene'!G103)</f>
        <v>166.65124</v>
      </c>
      <c r="H93" s="109">
        <f>IF('D regionene'!H103=0," ",'D regionene'!H103)</f>
        <v>171.03704085232576</v>
      </c>
      <c r="I93" s="109">
        <f>IF('D regionene'!I103=0," ",'D regionene'!I103)</f>
        <v>216.00775604678549</v>
      </c>
      <c r="J93" s="110"/>
      <c r="K93" s="111"/>
      <c r="L93" s="111"/>
      <c r="M93" s="111"/>
      <c r="N93" s="111"/>
      <c r="O93" s="111"/>
      <c r="P93" s="111"/>
      <c r="Q93" s="111"/>
      <c r="R93" s="111" t="str">
        <f>IF('D regionene'!K103=0," ",'D regionene'!K103)</f>
        <v xml:space="preserve"> </v>
      </c>
      <c r="S93" s="164">
        <f>IF('D regionene'!L103=0," ",'D regionene'!L103)</f>
        <v>2020</v>
      </c>
      <c r="T93" s="112">
        <f>IF('D regionene'!M103=0," ",'D regionene'!M103)</f>
        <v>3.8586754979690863</v>
      </c>
      <c r="U93" s="112">
        <f>IF('D regionene'!N103=0," ",'D regionene'!N103)</f>
        <v>3.026649202325586</v>
      </c>
      <c r="V93" s="112">
        <f>IF('D regionene'!O103=0," ",'D regionene'!O103)</f>
        <v>3.2350649286974904</v>
      </c>
      <c r="W93" s="112">
        <f>IF('D regionene'!P103=0," ",'D regionene'!P103)</f>
        <v>3.2873869381364065</v>
      </c>
      <c r="X93" s="112">
        <f>IF('D regionene'!Q103=0," ",'D regionene'!Q103)</f>
        <v>2.1160840817268847</v>
      </c>
      <c r="Y93" s="112">
        <f>IF('D regionene'!R103=0," ",'D regionene'!R103)</f>
        <v>2.5610108980800206</v>
      </c>
      <c r="Z93" s="112">
        <f>IF('D regionene'!S103=0," ",'D regionene'!S103)</f>
        <v>3.356940192781579</v>
      </c>
      <c r="AA93" s="113"/>
    </row>
    <row r="94" spans="2:27" s="100" customFormat="1" ht="12.95" customHeight="1" x14ac:dyDescent="0.2">
      <c r="B94" s="161">
        <f>IF('D regionene'!B104=0," ",'D regionene'!B104)</f>
        <v>2021</v>
      </c>
      <c r="C94" s="109">
        <f>IF('D regionene'!C104=0," ",'D regionene'!C104)</f>
        <v>275.94736758074754</v>
      </c>
      <c r="D94" s="109">
        <f>IF('D regionene'!D104=0," ",'D regionene'!D104)</f>
        <v>260.79002193919621</v>
      </c>
      <c r="E94" s="109">
        <f>IF('D regionene'!E104=0," ",'D regionene'!E104)</f>
        <v>250.15161809208698</v>
      </c>
      <c r="F94" s="109">
        <f>IF('D regionene'!F104=0," ",'D regionene'!F104)</f>
        <v>228.42403121774589</v>
      </c>
      <c r="G94" s="109">
        <f>IF('D regionene'!G104=0," ",'D regionene'!G104)</f>
        <v>171.05870833333333</v>
      </c>
      <c r="H94" s="109">
        <f>IF('D regionene'!H104=0," ",'D regionene'!H104)</f>
        <v>175.8882955494297</v>
      </c>
      <c r="I94" s="109">
        <f>IF('D regionene'!I104=0," ",'D regionene'!I104)</f>
        <v>228.98432478354979</v>
      </c>
      <c r="J94" s="110"/>
      <c r="K94" s="111"/>
      <c r="L94" s="111"/>
      <c r="M94" s="111"/>
      <c r="N94" s="111"/>
      <c r="O94" s="111"/>
      <c r="P94" s="111"/>
      <c r="Q94" s="111"/>
      <c r="R94" s="111" t="str">
        <f>IF('D regionene'!K104=0," ",'D regionene'!K104)</f>
        <v xml:space="preserve"> </v>
      </c>
      <c r="S94" s="164">
        <f>IF('D regionene'!L104=0," ",'D regionene'!L104)</f>
        <v>2021</v>
      </c>
      <c r="T94" s="112">
        <f>IF('D regionene'!M104=0," ",'D regionene'!M104)</f>
        <v>4.027691284213307</v>
      </c>
      <c r="U94" s="112">
        <f>IF('D regionene'!N104=0," ",'D regionene'!N104)</f>
        <v>3.2599700280484147</v>
      </c>
      <c r="V94" s="112">
        <f>IF('D regionene'!O104=0," ",'D regionene'!O104)</f>
        <v>3.531660497465051</v>
      </c>
      <c r="W94" s="112">
        <f>IF('D regionene'!P104=0," ",'D regionene'!P104)</f>
        <v>3.5332375470538668</v>
      </c>
      <c r="X94" s="112">
        <f>IF('D regionene'!Q104=0," ",'D regionene'!Q104)</f>
        <v>2.1720487032975488</v>
      </c>
      <c r="Y94" s="112">
        <f>IF('D regionene'!R104=0," ",'D regionene'!R104)</f>
        <v>2.6336508133096821</v>
      </c>
      <c r="Z94" s="112">
        <f>IF('D regionene'!S104=0," ",'D regionene'!S104)</f>
        <v>3.5586068641737021</v>
      </c>
      <c r="AA94" s="113"/>
    </row>
    <row r="95" spans="2:27" x14ac:dyDescent="0.2">
      <c r="B95" s="162" t="str">
        <f>IF('D regionene'!B105=0," ",'D regionene'!B105)</f>
        <v xml:space="preserve"> </v>
      </c>
      <c r="C95" s="85" t="str">
        <f>IF('D regionene'!C105=0," ",'D regionene'!C105)</f>
        <v xml:space="preserve"> </v>
      </c>
      <c r="D95" s="85" t="str">
        <f>IF('D regionene'!D105=0," ",'D regionene'!D105)</f>
        <v xml:space="preserve"> </v>
      </c>
      <c r="E95" s="85" t="str">
        <f>IF('D regionene'!E105=0," ",'D regionene'!E105)</f>
        <v xml:space="preserve"> </v>
      </c>
      <c r="F95" s="85" t="str">
        <f>IF('D regionene'!F105=0," ",'D regionene'!F105)</f>
        <v xml:space="preserve"> </v>
      </c>
      <c r="G95" s="85" t="str">
        <f>IF('D regionene'!G105=0," ",'D regionene'!G105)</f>
        <v xml:space="preserve"> </v>
      </c>
      <c r="H95" s="85" t="str">
        <f>IF('D regionene'!H105=0," ",'D regionene'!H105)</f>
        <v xml:space="preserve"> </v>
      </c>
      <c r="I95" s="85" t="str">
        <f>IF('D regionene'!I105=0," ",'D regionene'!I105)</f>
        <v xml:space="preserve"> </v>
      </c>
      <c r="R95" s="25" t="str">
        <f>IF('D regionene'!K105=0," ",'D regionene'!K105)</f>
        <v xml:space="preserve"> </v>
      </c>
    </row>
    <row r="96" spans="2:27" x14ac:dyDescent="0.2">
      <c r="B96" s="162" t="str">
        <f>IF('D regionene'!B106=0," ",'D regionene'!B106)</f>
        <v xml:space="preserve"> </v>
      </c>
      <c r="C96" s="85" t="str">
        <f>IF('D regionene'!C106=0," ",'D regionene'!C106)</f>
        <v xml:space="preserve"> </v>
      </c>
      <c r="D96" s="85" t="str">
        <f>IF('D regionene'!D106=0," ",'D regionene'!D106)</f>
        <v xml:space="preserve"> </v>
      </c>
      <c r="E96" s="85" t="str">
        <f>IF('D regionene'!E106=0," ",'D regionene'!E106)</f>
        <v xml:space="preserve"> </v>
      </c>
      <c r="F96" s="85" t="str">
        <f>IF('D regionene'!F106=0," ",'D regionene'!F106)</f>
        <v xml:space="preserve"> </v>
      </c>
      <c r="G96" s="85" t="str">
        <f>IF('D regionene'!G106=0," ",'D regionene'!G106)</f>
        <v xml:space="preserve"> </v>
      </c>
      <c r="H96" s="85" t="str">
        <f>IF('D regionene'!H106=0," ",'D regionene'!H106)</f>
        <v xml:space="preserve"> </v>
      </c>
      <c r="I96" s="85" t="str">
        <f>IF('D regionene'!I106=0," ",'D regionene'!I106)</f>
        <v xml:space="preserve"> </v>
      </c>
      <c r="R96" s="25" t="str">
        <f>IF('D regionene'!K106=0," ",'D regionene'!K106)</f>
        <v xml:space="preserve"> </v>
      </c>
    </row>
    <row r="97" spans="2:18" x14ac:dyDescent="0.2">
      <c r="B97" s="162" t="str">
        <f>IF('D regionene'!B107=0," ",'D regionene'!B107)</f>
        <v xml:space="preserve"> </v>
      </c>
      <c r="C97" s="85" t="str">
        <f>IF('D regionene'!C107=0," ",'D regionene'!C107)</f>
        <v xml:space="preserve"> </v>
      </c>
      <c r="D97" s="85" t="str">
        <f>IF('D regionene'!D107=0," ",'D regionene'!D107)</f>
        <v xml:space="preserve"> </v>
      </c>
      <c r="E97" s="85" t="str">
        <f>IF('D regionene'!E107=0," ",'D regionene'!E107)</f>
        <v xml:space="preserve"> </v>
      </c>
      <c r="F97" s="85" t="str">
        <f>IF('D regionene'!F107=0," ",'D regionene'!F107)</f>
        <v xml:space="preserve"> </v>
      </c>
      <c r="G97" s="85" t="str">
        <f>IF('D regionene'!G107=0," ",'D regionene'!G107)</f>
        <v xml:space="preserve"> </v>
      </c>
      <c r="H97" s="85" t="str">
        <f>IF('D regionene'!H107=0," ",'D regionene'!H107)</f>
        <v xml:space="preserve"> </v>
      </c>
      <c r="I97" s="85" t="str">
        <f>IF('D regionene'!I107=0," ",'D regionene'!I107)</f>
        <v xml:space="preserve"> </v>
      </c>
      <c r="R97" s="25" t="str">
        <f>IF('D regionene'!K107=0," ",'D regionene'!K107)</f>
        <v xml:space="preserve"> </v>
      </c>
    </row>
  </sheetData>
  <mergeCells count="9">
    <mergeCell ref="B66:I66"/>
    <mergeCell ref="S66:Z66"/>
    <mergeCell ref="S4:AG4"/>
    <mergeCell ref="B4:Q4"/>
    <mergeCell ref="AI4:AN4"/>
    <mergeCell ref="B6:I6"/>
    <mergeCell ref="S6:Z6"/>
    <mergeCell ref="B36:I36"/>
    <mergeCell ref="S36:Z36"/>
  </mergeCells>
  <conditionalFormatting sqref="T38:Z64">
    <cfRule type="colorScale" priority="3">
      <colorScale>
        <cfvo type="min"/>
        <cfvo type="num" val="1"/>
        <cfvo type="max"/>
        <color theme="5"/>
        <color rgb="FFFCFCFF"/>
        <color theme="9"/>
      </colorScale>
    </cfRule>
  </conditionalFormatting>
  <conditionalFormatting sqref="T8:Z34">
    <cfRule type="colorScale" priority="2">
      <colorScale>
        <cfvo type="min"/>
        <cfvo type="percentile" val="50"/>
        <cfvo type="max"/>
        <color theme="5"/>
        <color rgb="FFFCFCFF"/>
        <color theme="9"/>
      </colorScale>
    </cfRule>
  </conditionalFormatting>
  <conditionalFormatting sqref="T68:Z94">
    <cfRule type="colorScale" priority="1">
      <colorScale>
        <cfvo type="min"/>
        <cfvo type="num" val="1"/>
        <cfvo type="max"/>
        <color theme="5" tint="0.79998168889431442"/>
        <color theme="0"/>
        <color theme="9"/>
      </colorScale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CD6F-CB40-444E-AEA3-614E1F7979D3}">
  <sheetPr>
    <tabColor theme="3" tint="0.59999389629810485"/>
  </sheetPr>
  <dimension ref="A1:Y26"/>
  <sheetViews>
    <sheetView showGridLines="0" showRowColHeaders="0" workbookViewId="0">
      <selection activeCell="AB18" sqref="AB18"/>
    </sheetView>
  </sheetViews>
  <sheetFormatPr baseColWidth="10" defaultRowHeight="12" x14ac:dyDescent="0.2"/>
  <cols>
    <col min="1" max="1" width="4.1640625" style="200" customWidth="1"/>
    <col min="2" max="16" width="12" style="25"/>
    <col min="17" max="17" width="10.5" style="25" customWidth="1"/>
    <col min="18" max="22" width="12" style="25"/>
    <col min="23" max="24" width="12" style="26"/>
    <col min="25" max="25" width="7" style="26" customWidth="1"/>
    <col min="26" max="16384" width="12" style="26"/>
  </cols>
  <sheetData>
    <row r="1" spans="1:25" ht="162" customHeight="1" x14ac:dyDescent="0.2"/>
    <row r="2" spans="1:25" ht="27.75" customHeight="1" x14ac:dyDescent="0.2">
      <c r="B2" s="208" t="str">
        <f>D_utvikling!Z2</f>
        <v>Sammenlikning av melkeproduksjon i Rennebu og Levanger i perioden 1995 - 2021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4" spans="1:25" s="149" customFormat="1" ht="25.5" customHeight="1" x14ac:dyDescent="0.25">
      <c r="A4" s="201"/>
      <c r="B4" s="209" t="str">
        <f>D_utvikling!Z3</f>
        <v>Utvikling i Rennebu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</row>
    <row r="26" spans="2:25" ht="28.5" customHeight="1" x14ac:dyDescent="0.2">
      <c r="B26" s="209" t="str">
        <f>D_utvikling!Z4</f>
        <v>Utvikling i Rennebu og Levanger</v>
      </c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</row>
  </sheetData>
  <mergeCells count="3">
    <mergeCell ref="B2:Y2"/>
    <mergeCell ref="B4:Y4"/>
    <mergeCell ref="B26:Y26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D2311-359E-4A10-B21F-FA87899B6E9E}">
  <sheetPr>
    <tabColor theme="9" tint="0.79998168889431442"/>
  </sheetPr>
  <dimension ref="B1:AD67"/>
  <sheetViews>
    <sheetView showGridLines="0" showRowColHeaders="0" workbookViewId="0">
      <selection activeCell="AF4" sqref="AF4"/>
    </sheetView>
  </sheetViews>
  <sheetFormatPr baseColWidth="10" defaultRowHeight="12" x14ac:dyDescent="0.2"/>
  <cols>
    <col min="1" max="1" width="3.5" style="26" customWidth="1"/>
    <col min="2" max="2" width="18.83203125" style="25" customWidth="1"/>
    <col min="3" max="3" width="15.33203125" style="25" customWidth="1"/>
    <col min="4" max="30" width="7.83203125" style="25" customWidth="1"/>
    <col min="31" max="16384" width="12" style="26"/>
  </cols>
  <sheetData>
    <row r="1" spans="2:30" ht="56.25" customHeight="1" x14ac:dyDescent="0.2"/>
    <row r="2" spans="2:30" ht="26.25" customHeight="1" x14ac:dyDescent="0.2">
      <c r="B2" s="28" t="str">
        <f>P_Ant.prod!C8</f>
        <v>Antall melekeverandører i Trøndelag 1995 -2021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2:30" ht="12" customHeight="1" x14ac:dyDescent="0.2">
      <c r="B3" s="30" t="s">
        <v>93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2:30" ht="21" customHeight="1" x14ac:dyDescent="0.2">
      <c r="B4" s="32" t="s">
        <v>85</v>
      </c>
      <c r="C4" s="33" t="str">
        <f>IF(P_Ant.prod!B13=0," ",P_Ant.prod!B13)</f>
        <v>kommune</v>
      </c>
      <c r="D4" s="33">
        <f>IF(P_Ant.prod!C13=0," ",P_Ant.prod!C13)</f>
        <v>1995</v>
      </c>
      <c r="E4" s="33">
        <f>IF(P_Ant.prod!D13=0," ",P_Ant.prod!D13)</f>
        <v>1996</v>
      </c>
      <c r="F4" s="33">
        <f>IF(P_Ant.prod!E13=0," ",P_Ant.prod!E13)</f>
        <v>1997</v>
      </c>
      <c r="G4" s="33">
        <f>IF(P_Ant.prod!F13=0," ",P_Ant.prod!F13)</f>
        <v>1998</v>
      </c>
      <c r="H4" s="33">
        <f>IF(P_Ant.prod!G13=0," ",P_Ant.prod!G13)</f>
        <v>1999</v>
      </c>
      <c r="I4" s="33">
        <f>IF(P_Ant.prod!H13=0," ",P_Ant.prod!H13)</f>
        <v>2000</v>
      </c>
      <c r="J4" s="33">
        <f>IF(P_Ant.prod!I13=0," ",P_Ant.prod!I13)</f>
        <v>2001</v>
      </c>
      <c r="K4" s="33">
        <f>IF(P_Ant.prod!J13=0," ",P_Ant.prod!J13)</f>
        <v>2002</v>
      </c>
      <c r="L4" s="33">
        <f>IF(P_Ant.prod!K13=0," ",P_Ant.prod!K13)</f>
        <v>2003</v>
      </c>
      <c r="M4" s="33">
        <f>IF(P_Ant.prod!L13=0," ",P_Ant.prod!L13)</f>
        <v>2004</v>
      </c>
      <c r="N4" s="33">
        <f>IF(P_Ant.prod!M13=0," ",P_Ant.prod!M13)</f>
        <v>2005</v>
      </c>
      <c r="O4" s="33">
        <f>IF(P_Ant.prod!N13=0," ",P_Ant.prod!N13)</f>
        <v>2006</v>
      </c>
      <c r="P4" s="33">
        <f>IF(P_Ant.prod!O13=0," ",P_Ant.prod!O13)</f>
        <v>2007</v>
      </c>
      <c r="Q4" s="33">
        <f>IF(P_Ant.prod!P13=0," ",P_Ant.prod!P13)</f>
        <v>2008</v>
      </c>
      <c r="R4" s="33">
        <f>IF(P_Ant.prod!Q13=0," ",P_Ant.prod!Q13)</f>
        <v>2009</v>
      </c>
      <c r="S4" s="33">
        <f>IF(P_Ant.prod!R13=0," ",P_Ant.prod!R13)</f>
        <v>2010</v>
      </c>
      <c r="T4" s="33">
        <f>IF(P_Ant.prod!S13=0," ",P_Ant.prod!S13)</f>
        <v>2011</v>
      </c>
      <c r="U4" s="33">
        <f>IF(P_Ant.prod!T13=0," ",P_Ant.prod!T13)</f>
        <v>2012</v>
      </c>
      <c r="V4" s="33">
        <f>IF(P_Ant.prod!U13=0," ",P_Ant.prod!U13)</f>
        <v>2013</v>
      </c>
      <c r="W4" s="33">
        <f>IF(P_Ant.prod!V13=0," ",P_Ant.prod!V13)</f>
        <v>2014</v>
      </c>
      <c r="X4" s="33">
        <f>IF(P_Ant.prod!W13=0," ",P_Ant.prod!W13)</f>
        <v>2015</v>
      </c>
      <c r="Y4" s="33">
        <f>IF(P_Ant.prod!X13=0," ",P_Ant.prod!X13)</f>
        <v>2016</v>
      </c>
      <c r="Z4" s="33">
        <f>IF(P_Ant.prod!Y13=0," ",P_Ant.prod!Y13)</f>
        <v>2017</v>
      </c>
      <c r="AA4" s="33">
        <f>IF(P_Ant.prod!Z13=0," ",P_Ant.prod!Z13)</f>
        <v>2018</v>
      </c>
      <c r="AB4" s="33">
        <f>IF(P_Ant.prod!AA13=0," ",P_Ant.prod!AA13)</f>
        <v>2019</v>
      </c>
      <c r="AC4" s="33">
        <f>IF(P_Ant.prod!AB13=0," ",P_Ant.prod!AB13)</f>
        <v>2020</v>
      </c>
      <c r="AD4" s="33">
        <f>IF(P_Ant.prod!AC13=0," ",P_Ant.prod!AC13)</f>
        <v>2021</v>
      </c>
    </row>
    <row r="5" spans="2:30" ht="14.1" customHeight="1" x14ac:dyDescent="0.2">
      <c r="B5" s="34" t="str">
        <f>IF(P_Ant.prod!A14=0," ",P_Ant.prod!A14)</f>
        <v>Trondheim</v>
      </c>
      <c r="C5" s="35" t="str">
        <f>IF(P_Ant.prod!B14=0," ",P_Ant.prod!B14)</f>
        <v xml:space="preserve"> </v>
      </c>
      <c r="D5" s="35" t="str">
        <f>IF(P_Ant.prod!C14=0," ",P_Ant.prod!C14)</f>
        <v xml:space="preserve"> </v>
      </c>
      <c r="E5" s="35" t="str">
        <f>IF(P_Ant.prod!D14=0," ",P_Ant.prod!D14)</f>
        <v xml:space="preserve"> </v>
      </c>
      <c r="F5" s="35" t="str">
        <f>IF(P_Ant.prod!E14=0," ",P_Ant.prod!E14)</f>
        <v xml:space="preserve"> </v>
      </c>
      <c r="G5" s="35" t="str">
        <f>IF(P_Ant.prod!F14=0," ",P_Ant.prod!F14)</f>
        <v xml:space="preserve"> </v>
      </c>
      <c r="H5" s="35" t="str">
        <f>IF(P_Ant.prod!G14=0," ",P_Ant.prod!G14)</f>
        <v xml:space="preserve"> </v>
      </c>
      <c r="I5" s="35" t="str">
        <f>IF(P_Ant.prod!H14=0," ",P_Ant.prod!H14)</f>
        <v xml:space="preserve"> </v>
      </c>
      <c r="J5" s="35" t="str">
        <f>IF(P_Ant.prod!I14=0," ",P_Ant.prod!I14)</f>
        <v xml:space="preserve"> </v>
      </c>
      <c r="K5" s="35" t="str">
        <f>IF(P_Ant.prod!J14=0," ",P_Ant.prod!J14)</f>
        <v xml:space="preserve"> </v>
      </c>
      <c r="L5" s="35" t="str">
        <f>IF(P_Ant.prod!K14=0," ",P_Ant.prod!K14)</f>
        <v xml:space="preserve"> </v>
      </c>
      <c r="M5" s="35" t="str">
        <f>IF(P_Ant.prod!L14=0," ",P_Ant.prod!L14)</f>
        <v xml:space="preserve"> </v>
      </c>
      <c r="N5" s="35" t="str">
        <f>IF(P_Ant.prod!M14=0," ",P_Ant.prod!M14)</f>
        <v xml:space="preserve"> </v>
      </c>
      <c r="O5" s="35" t="str">
        <f>IF(P_Ant.prod!N14=0," ",P_Ant.prod!N14)</f>
        <v xml:space="preserve"> </v>
      </c>
      <c r="P5" s="35" t="str">
        <f>IF(P_Ant.prod!O14=0," ",P_Ant.prod!O14)</f>
        <v xml:space="preserve"> </v>
      </c>
      <c r="Q5" s="35" t="str">
        <f>IF(P_Ant.prod!P14=0," ",P_Ant.prod!P14)</f>
        <v xml:space="preserve"> </v>
      </c>
      <c r="R5" s="35" t="str">
        <f>IF(P_Ant.prod!Q14=0," ",P_Ant.prod!Q14)</f>
        <v xml:space="preserve"> </v>
      </c>
      <c r="S5" s="35" t="str">
        <f>IF(P_Ant.prod!R14=0," ",P_Ant.prod!R14)</f>
        <v xml:space="preserve"> </v>
      </c>
      <c r="T5" s="35" t="str">
        <f>IF(P_Ant.prod!S14=0," ",P_Ant.prod!S14)</f>
        <v xml:space="preserve"> </v>
      </c>
      <c r="U5" s="35" t="str">
        <f>IF(P_Ant.prod!T14=0," ",P_Ant.prod!T14)</f>
        <v xml:space="preserve"> </v>
      </c>
      <c r="V5" s="35" t="str">
        <f>IF(P_Ant.prod!U14=0," ",P_Ant.prod!U14)</f>
        <v xml:space="preserve"> </v>
      </c>
      <c r="W5" s="35" t="str">
        <f>IF(P_Ant.prod!V14=0," ",P_Ant.prod!V14)</f>
        <v xml:space="preserve"> </v>
      </c>
      <c r="X5" s="35" t="str">
        <f>IF(P_Ant.prod!W14=0," ",P_Ant.prod!W14)</f>
        <v xml:space="preserve"> </v>
      </c>
      <c r="Y5" s="35" t="str">
        <f>IF(P_Ant.prod!X14=0," ",P_Ant.prod!X14)</f>
        <v xml:space="preserve"> </v>
      </c>
      <c r="Z5" s="35" t="str">
        <f>IF(P_Ant.prod!Y14=0," ",P_Ant.prod!Y14)</f>
        <v xml:space="preserve"> </v>
      </c>
      <c r="AA5" s="35" t="str">
        <f>IF(P_Ant.prod!Z14=0," ",P_Ant.prod!Z14)</f>
        <v xml:space="preserve"> </v>
      </c>
      <c r="AB5" s="35" t="str">
        <f>IF(P_Ant.prod!AA14=0," ",P_Ant.prod!AA14)</f>
        <v xml:space="preserve"> </v>
      </c>
      <c r="AC5" s="35" t="str">
        <f>IF(P_Ant.prod!AB14=0," ",P_Ant.prod!AB14)</f>
        <v xml:space="preserve"> </v>
      </c>
      <c r="AD5" s="35" t="str">
        <f>IF(P_Ant.prod!AC14=0," ",P_Ant.prod!AC14)</f>
        <v xml:space="preserve"> </v>
      </c>
    </row>
    <row r="6" spans="2:30" ht="14.1" customHeight="1" x14ac:dyDescent="0.2">
      <c r="B6" s="34" t="str">
        <f>IF(P_Ant.prod!A15=0," ",P_Ant.prod!A15)</f>
        <v xml:space="preserve"> </v>
      </c>
      <c r="C6" s="35" t="str">
        <f>IF(P_Ant.prod!B15=0," ",P_Ant.prod!B15)</f>
        <v>Trondheim</v>
      </c>
      <c r="D6" s="35">
        <f>IF(P_Ant.prod!C15=0," ",P_Ant.prod!C15)</f>
        <v>110</v>
      </c>
      <c r="E6" s="35">
        <f>IF(P_Ant.prod!D15=0," ",P_Ant.prod!D15)</f>
        <v>108</v>
      </c>
      <c r="F6" s="35">
        <f>IF(P_Ant.prod!E15=0," ",P_Ant.prod!E15)</f>
        <v>107</v>
      </c>
      <c r="G6" s="35">
        <f>IF(P_Ant.prod!F15=0," ",P_Ant.prod!F15)</f>
        <v>103</v>
      </c>
      <c r="H6" s="35">
        <f>IF(P_Ant.prod!G15=0," ",P_Ant.prod!G15)</f>
        <v>101</v>
      </c>
      <c r="I6" s="35">
        <f>IF(P_Ant.prod!H15=0," ",P_Ant.prod!H15)</f>
        <v>96</v>
      </c>
      <c r="J6" s="35">
        <f>IF(P_Ant.prod!I15=0," ",P_Ant.prod!I15)</f>
        <v>86</v>
      </c>
      <c r="K6" s="35">
        <f>IF(P_Ant.prod!J15=0," ",P_Ant.prod!J15)</f>
        <v>77</v>
      </c>
      <c r="L6" s="35">
        <f>IF(P_Ant.prod!K15=0," ",P_Ant.prod!K15)</f>
        <v>72</v>
      </c>
      <c r="M6" s="35">
        <f>IF(P_Ant.prod!L15=0," ",P_Ant.prod!L15)</f>
        <v>67</v>
      </c>
      <c r="N6" s="35">
        <f>IF(P_Ant.prod!M15=0," ",P_Ant.prod!M15)</f>
        <v>64</v>
      </c>
      <c r="O6" s="35">
        <f>IF(P_Ant.prod!N15=0," ",P_Ant.prod!N15)</f>
        <v>54</v>
      </c>
      <c r="P6" s="35">
        <f>IF(P_Ant.prod!O15=0," ",P_Ant.prod!O15)</f>
        <v>50</v>
      </c>
      <c r="Q6" s="35">
        <f>IF(P_Ant.prod!P15=0," ",P_Ant.prod!P15)</f>
        <v>45</v>
      </c>
      <c r="R6" s="35">
        <f>IF(P_Ant.prod!Q15=0," ",P_Ant.prod!Q15)</f>
        <v>42</v>
      </c>
      <c r="S6" s="35">
        <f>IF(P_Ant.prod!R15=0," ",P_Ant.prod!R15)</f>
        <v>40</v>
      </c>
      <c r="T6" s="35">
        <f>IF(P_Ant.prod!S15=0," ",P_Ant.prod!S15)</f>
        <v>41</v>
      </c>
      <c r="U6" s="35">
        <f>IF(P_Ant.prod!T15=0," ",P_Ant.prod!T15)</f>
        <v>40</v>
      </c>
      <c r="V6" s="35">
        <f>IF(P_Ant.prod!U15=0," ",P_Ant.prod!U15)</f>
        <v>38</v>
      </c>
      <c r="W6" s="35">
        <f>IF(P_Ant.prod!V15=0," ",P_Ant.prod!V15)</f>
        <v>36</v>
      </c>
      <c r="X6" s="35">
        <f>IF(P_Ant.prod!W15=0," ",P_Ant.prod!W15)</f>
        <v>33</v>
      </c>
      <c r="Y6" s="35">
        <f>IF(P_Ant.prod!X15=0," ",P_Ant.prod!X15)</f>
        <v>32</v>
      </c>
      <c r="Z6" s="35">
        <f>IF(P_Ant.prod!Y15=0," ",P_Ant.prod!Y15)</f>
        <v>34</v>
      </c>
      <c r="AA6" s="35">
        <f>IF(P_Ant.prod!Z15=0," ",P_Ant.prod!Z15)</f>
        <v>29</v>
      </c>
      <c r="AB6" s="35">
        <f>IF(P_Ant.prod!AA15=0," ",P_Ant.prod!AA15)</f>
        <v>29</v>
      </c>
      <c r="AC6" s="35">
        <f>IF(P_Ant.prod!AB15=0," ",P_Ant.prod!AB15)</f>
        <v>25</v>
      </c>
      <c r="AD6" s="35">
        <f>IF(P_Ant.prod!AC15=0," ",P_Ant.prod!AC15)</f>
        <v>24</v>
      </c>
    </row>
    <row r="7" spans="2:30" ht="14.1" customHeight="1" x14ac:dyDescent="0.2">
      <c r="B7" s="34" t="str">
        <f>IF(P_Ant.prod!A16=0," ",P_Ant.prod!A16)</f>
        <v>Inn-Trøndelag</v>
      </c>
      <c r="C7" s="35" t="str">
        <f>IF(P_Ant.prod!B16=0," ",P_Ant.prod!B16)</f>
        <v xml:space="preserve"> </v>
      </c>
      <c r="D7" s="35" t="str">
        <f>IF(P_Ant.prod!C16=0," ",P_Ant.prod!C16)</f>
        <v xml:space="preserve"> </v>
      </c>
      <c r="E7" s="35" t="str">
        <f>IF(P_Ant.prod!D16=0," ",P_Ant.prod!D16)</f>
        <v xml:space="preserve"> </v>
      </c>
      <c r="F7" s="35" t="str">
        <f>IF(P_Ant.prod!E16=0," ",P_Ant.prod!E16)</f>
        <v xml:space="preserve"> </v>
      </c>
      <c r="G7" s="35" t="str">
        <f>IF(P_Ant.prod!F16=0," ",P_Ant.prod!F16)</f>
        <v xml:space="preserve"> </v>
      </c>
      <c r="H7" s="35" t="str">
        <f>IF(P_Ant.prod!G16=0," ",P_Ant.prod!G16)</f>
        <v xml:space="preserve"> </v>
      </c>
      <c r="I7" s="35" t="str">
        <f>IF(P_Ant.prod!H16=0," ",P_Ant.prod!H16)</f>
        <v xml:space="preserve"> </v>
      </c>
      <c r="J7" s="35" t="str">
        <f>IF(P_Ant.prod!I16=0," ",P_Ant.prod!I16)</f>
        <v xml:space="preserve"> </v>
      </c>
      <c r="K7" s="35" t="str">
        <f>IF(P_Ant.prod!J16=0," ",P_Ant.prod!J16)</f>
        <v xml:space="preserve"> </v>
      </c>
      <c r="L7" s="35" t="str">
        <f>IF(P_Ant.prod!K16=0," ",P_Ant.prod!K16)</f>
        <v xml:space="preserve"> </v>
      </c>
      <c r="M7" s="35" t="str">
        <f>IF(P_Ant.prod!L16=0," ",P_Ant.prod!L16)</f>
        <v xml:space="preserve"> </v>
      </c>
      <c r="N7" s="35" t="str">
        <f>IF(P_Ant.prod!M16=0," ",P_Ant.prod!M16)</f>
        <v xml:space="preserve"> </v>
      </c>
      <c r="O7" s="35" t="str">
        <f>IF(P_Ant.prod!N16=0," ",P_Ant.prod!N16)</f>
        <v xml:space="preserve"> </v>
      </c>
      <c r="P7" s="35" t="str">
        <f>IF(P_Ant.prod!O16=0," ",P_Ant.prod!O16)</f>
        <v xml:space="preserve"> </v>
      </c>
      <c r="Q7" s="35" t="str">
        <f>IF(P_Ant.prod!P16=0," ",P_Ant.prod!P16)</f>
        <v xml:space="preserve"> </v>
      </c>
      <c r="R7" s="35" t="str">
        <f>IF(P_Ant.prod!Q16=0," ",P_Ant.prod!Q16)</f>
        <v xml:space="preserve"> </v>
      </c>
      <c r="S7" s="35" t="str">
        <f>IF(P_Ant.prod!R16=0," ",P_Ant.prod!R16)</f>
        <v xml:space="preserve"> </v>
      </c>
      <c r="T7" s="35" t="str">
        <f>IF(P_Ant.prod!S16=0," ",P_Ant.prod!S16)</f>
        <v xml:space="preserve"> </v>
      </c>
      <c r="U7" s="35" t="str">
        <f>IF(P_Ant.prod!T16=0," ",P_Ant.prod!T16)</f>
        <v xml:space="preserve"> </v>
      </c>
      <c r="V7" s="35" t="str">
        <f>IF(P_Ant.prod!U16=0," ",P_Ant.prod!U16)</f>
        <v xml:space="preserve"> </v>
      </c>
      <c r="W7" s="35" t="str">
        <f>IF(P_Ant.prod!V16=0," ",P_Ant.prod!V16)</f>
        <v xml:space="preserve"> </v>
      </c>
      <c r="X7" s="35" t="str">
        <f>IF(P_Ant.prod!W16=0," ",P_Ant.prod!W16)</f>
        <v xml:space="preserve"> </v>
      </c>
      <c r="Y7" s="35" t="str">
        <f>IF(P_Ant.prod!X16=0," ",P_Ant.prod!X16)</f>
        <v xml:space="preserve"> </v>
      </c>
      <c r="Z7" s="35" t="str">
        <f>IF(P_Ant.prod!Y16=0," ",P_Ant.prod!Y16)</f>
        <v xml:space="preserve"> </v>
      </c>
      <c r="AA7" s="35" t="str">
        <f>IF(P_Ant.prod!Z16=0," ",P_Ant.prod!Z16)</f>
        <v xml:space="preserve"> </v>
      </c>
      <c r="AB7" s="35" t="str">
        <f>IF(P_Ant.prod!AA16=0," ",P_Ant.prod!AA16)</f>
        <v xml:space="preserve"> </v>
      </c>
      <c r="AC7" s="35" t="str">
        <f>IF(P_Ant.prod!AB16=0," ",P_Ant.prod!AB16)</f>
        <v xml:space="preserve"> </v>
      </c>
      <c r="AD7" s="35" t="str">
        <f>IF(P_Ant.prod!AC16=0," ",P_Ant.prod!AC16)</f>
        <v xml:space="preserve"> </v>
      </c>
    </row>
    <row r="8" spans="2:30" ht="14.1" customHeight="1" x14ac:dyDescent="0.2">
      <c r="B8" s="34" t="str">
        <f>IF(P_Ant.prod!A17=0," ",P_Ant.prod!A17)</f>
        <v xml:space="preserve"> </v>
      </c>
      <c r="C8" s="35" t="str">
        <f>IF(P_Ant.prod!B17=0," ",P_Ant.prod!B17)</f>
        <v>Inderøy</v>
      </c>
      <c r="D8" s="35">
        <f>IF(P_Ant.prod!C17=0," ",P_Ant.prod!C17)</f>
        <v>146</v>
      </c>
      <c r="E8" s="35">
        <f>IF(P_Ant.prod!D17=0," ",P_Ant.prod!D17)</f>
        <v>147</v>
      </c>
      <c r="F8" s="35">
        <f>IF(P_Ant.prod!E17=0," ",P_Ant.prod!E17)</f>
        <v>147</v>
      </c>
      <c r="G8" s="35">
        <f>IF(P_Ant.prod!F17=0," ",P_Ant.prod!F17)</f>
        <v>144</v>
      </c>
      <c r="H8" s="35">
        <f>IF(P_Ant.prod!G17=0," ",P_Ant.prod!G17)</f>
        <v>138</v>
      </c>
      <c r="I8" s="35">
        <f>IF(P_Ant.prod!H17=0," ",P_Ant.prod!H17)</f>
        <v>131</v>
      </c>
      <c r="J8" s="35">
        <f>IF(P_Ant.prod!I17=0," ",P_Ant.prod!I17)</f>
        <v>123</v>
      </c>
      <c r="K8" s="35">
        <f>IF(P_Ant.prod!J17=0," ",P_Ant.prod!J17)</f>
        <v>115</v>
      </c>
      <c r="L8" s="35">
        <f>IF(P_Ant.prod!K17=0," ",P_Ant.prod!K17)</f>
        <v>109</v>
      </c>
      <c r="M8" s="35">
        <f>IF(P_Ant.prod!L17=0," ",P_Ant.prod!L17)</f>
        <v>108</v>
      </c>
      <c r="N8" s="35">
        <f>IF(P_Ant.prod!M17=0," ",P_Ant.prod!M17)</f>
        <v>103</v>
      </c>
      <c r="O8" s="35">
        <f>IF(P_Ant.prod!N17=0," ",P_Ant.prod!N17)</f>
        <v>98</v>
      </c>
      <c r="P8" s="35">
        <f>IF(P_Ant.prod!O17=0," ",P_Ant.prod!O17)</f>
        <v>92</v>
      </c>
      <c r="Q8" s="35">
        <f>IF(P_Ant.prod!P17=0," ",P_Ant.prod!P17)</f>
        <v>90</v>
      </c>
      <c r="R8" s="35">
        <f>IF(P_Ant.prod!Q17=0," ",P_Ant.prod!Q17)</f>
        <v>82</v>
      </c>
      <c r="S8" s="35">
        <f>IF(P_Ant.prod!R17=0," ",P_Ant.prod!R17)</f>
        <v>76</v>
      </c>
      <c r="T8" s="35">
        <f>IF(P_Ant.prod!S17=0," ",P_Ant.prod!S17)</f>
        <v>75</v>
      </c>
      <c r="U8" s="35">
        <f>IF(P_Ant.prod!T17=0," ",P_Ant.prod!T17)</f>
        <v>74</v>
      </c>
      <c r="V8" s="35">
        <f>IF(P_Ant.prod!U17=0," ",P_Ant.prod!U17)</f>
        <v>70</v>
      </c>
      <c r="W8" s="35">
        <f>IF(P_Ant.prod!V17=0," ",P_Ant.prod!V17)</f>
        <v>65</v>
      </c>
      <c r="X8" s="35">
        <f>IF(P_Ant.prod!W17=0," ",P_Ant.prod!W17)</f>
        <v>60</v>
      </c>
      <c r="Y8" s="35">
        <f>IF(P_Ant.prod!X17=0," ",P_Ant.prod!X17)</f>
        <v>58</v>
      </c>
      <c r="Z8" s="35">
        <f>IF(P_Ant.prod!Y17=0," ",P_Ant.prod!Y17)</f>
        <v>59</v>
      </c>
      <c r="AA8" s="35">
        <f>IF(P_Ant.prod!Z17=0," ",P_Ant.prod!Z17)</f>
        <v>55</v>
      </c>
      <c r="AB8" s="35">
        <f>IF(P_Ant.prod!AA17=0," ",P_Ant.prod!AA17)</f>
        <v>54</v>
      </c>
      <c r="AC8" s="35">
        <f>IF(P_Ant.prod!AB17=0," ",P_Ant.prod!AB17)</f>
        <v>50</v>
      </c>
      <c r="AD8" s="35">
        <f>IF(P_Ant.prod!AC17=0," ",P_Ant.prod!AC17)</f>
        <v>48</v>
      </c>
    </row>
    <row r="9" spans="2:30" ht="14.1" customHeight="1" x14ac:dyDescent="0.2">
      <c r="B9" s="34" t="str">
        <f>IF(P_Ant.prod!A18=0," ",P_Ant.prod!A18)</f>
        <v xml:space="preserve"> </v>
      </c>
      <c r="C9" s="35" t="str">
        <f>IF(P_Ant.prod!B18=0," ",P_Ant.prod!B18)</f>
        <v>Levanger</v>
      </c>
      <c r="D9" s="35">
        <f>IF(P_Ant.prod!C18=0," ",P_Ant.prod!C18)</f>
        <v>260</v>
      </c>
      <c r="E9" s="35">
        <f>IF(P_Ant.prod!D18=0," ",P_Ant.prod!D18)</f>
        <v>260</v>
      </c>
      <c r="F9" s="35">
        <f>IF(P_Ant.prod!E18=0," ",P_Ant.prod!E18)</f>
        <v>258</v>
      </c>
      <c r="G9" s="35">
        <f>IF(P_Ant.prod!F18=0," ",P_Ant.prod!F18)</f>
        <v>254</v>
      </c>
      <c r="H9" s="35">
        <f>IF(P_Ant.prod!G18=0," ",P_Ant.prod!G18)</f>
        <v>246</v>
      </c>
      <c r="I9" s="35">
        <f>IF(P_Ant.prod!H18=0," ",P_Ant.prod!H18)</f>
        <v>237</v>
      </c>
      <c r="J9" s="35">
        <f>IF(P_Ant.prod!I18=0," ",P_Ant.prod!I18)</f>
        <v>218</v>
      </c>
      <c r="K9" s="35">
        <f>IF(P_Ant.prod!J18=0," ",P_Ant.prod!J18)</f>
        <v>206</v>
      </c>
      <c r="L9" s="35">
        <f>IF(P_Ant.prod!K18=0," ",P_Ant.prod!K18)</f>
        <v>195</v>
      </c>
      <c r="M9" s="35">
        <f>IF(P_Ant.prod!L18=0," ",P_Ant.prod!L18)</f>
        <v>188</v>
      </c>
      <c r="N9" s="35">
        <f>IF(P_Ant.prod!M18=0," ",P_Ant.prod!M18)</f>
        <v>178</v>
      </c>
      <c r="O9" s="35">
        <f>IF(P_Ant.prod!N18=0," ",P_Ant.prod!N18)</f>
        <v>167</v>
      </c>
      <c r="P9" s="35">
        <f>IF(P_Ant.prod!O18=0," ",P_Ant.prod!O18)</f>
        <v>155</v>
      </c>
      <c r="Q9" s="35">
        <f>IF(P_Ant.prod!P18=0," ",P_Ant.prod!P18)</f>
        <v>146</v>
      </c>
      <c r="R9" s="35">
        <f>IF(P_Ant.prod!Q18=0," ",P_Ant.prod!Q18)</f>
        <v>126</v>
      </c>
      <c r="S9" s="35">
        <f>IF(P_Ant.prod!R18=0," ",P_Ant.prod!R18)</f>
        <v>118</v>
      </c>
      <c r="T9" s="35">
        <f>IF(P_Ant.prod!S18=0," ",P_Ant.prod!S18)</f>
        <v>117</v>
      </c>
      <c r="U9" s="35">
        <f>IF(P_Ant.prod!T18=0," ",P_Ant.prod!T18)</f>
        <v>111</v>
      </c>
      <c r="V9" s="35">
        <f>IF(P_Ant.prod!U18=0," ",P_Ant.prod!U18)</f>
        <v>110</v>
      </c>
      <c r="W9" s="35">
        <f>IF(P_Ant.prod!V18=0," ",P_Ant.prod!V18)</f>
        <v>105</v>
      </c>
      <c r="X9" s="35">
        <f>IF(P_Ant.prod!W18=0," ",P_Ant.prod!W18)</f>
        <v>97</v>
      </c>
      <c r="Y9" s="35">
        <f>IF(P_Ant.prod!X18=0," ",P_Ant.prod!X18)</f>
        <v>92</v>
      </c>
      <c r="Z9" s="35">
        <f>IF(P_Ant.prod!Y18=0," ",P_Ant.prod!Y18)</f>
        <v>89</v>
      </c>
      <c r="AA9" s="35">
        <f>IF(P_Ant.prod!Z18=0," ",P_Ant.prod!Z18)</f>
        <v>89</v>
      </c>
      <c r="AB9" s="35">
        <f>IF(P_Ant.prod!AA18=0," ",P_Ant.prod!AA18)</f>
        <v>84</v>
      </c>
      <c r="AC9" s="35">
        <f>IF(P_Ant.prod!AB18=0," ",P_Ant.prod!AB18)</f>
        <v>81</v>
      </c>
      <c r="AD9" s="35">
        <f>IF(P_Ant.prod!AC18=0," ",P_Ant.prod!AC18)</f>
        <v>76</v>
      </c>
    </row>
    <row r="10" spans="2:30" ht="14.1" customHeight="1" x14ac:dyDescent="0.2">
      <c r="B10" s="34" t="str">
        <f>IF(P_Ant.prod!A19=0," ",P_Ant.prod!A19)</f>
        <v xml:space="preserve"> </v>
      </c>
      <c r="C10" s="35" t="str">
        <f>IF(P_Ant.prod!B19=0," ",P_Ant.prod!B19)</f>
        <v>Snåsa</v>
      </c>
      <c r="D10" s="35">
        <f>IF(P_Ant.prod!C19=0," ",P_Ant.prod!C19)</f>
        <v>109</v>
      </c>
      <c r="E10" s="35">
        <f>IF(P_Ant.prod!D19=0," ",P_Ant.prod!D19)</f>
        <v>109</v>
      </c>
      <c r="F10" s="35">
        <f>IF(P_Ant.prod!E19=0," ",P_Ant.prod!E19)</f>
        <v>109</v>
      </c>
      <c r="G10" s="35">
        <f>IF(P_Ant.prod!F19=0," ",P_Ant.prod!F19)</f>
        <v>108</v>
      </c>
      <c r="H10" s="35">
        <f>IF(P_Ant.prod!G19=0," ",P_Ant.prod!G19)</f>
        <v>107</v>
      </c>
      <c r="I10" s="35">
        <f>IF(P_Ant.prod!H19=0," ",P_Ant.prod!H19)</f>
        <v>106</v>
      </c>
      <c r="J10" s="35">
        <f>IF(P_Ant.prod!I19=0," ",P_Ant.prod!I19)</f>
        <v>101</v>
      </c>
      <c r="K10" s="35">
        <f>IF(P_Ant.prod!J19=0," ",P_Ant.prod!J19)</f>
        <v>94</v>
      </c>
      <c r="L10" s="35">
        <f>IF(P_Ant.prod!K19=0," ",P_Ant.prod!K19)</f>
        <v>90</v>
      </c>
      <c r="M10" s="35">
        <f>IF(P_Ant.prod!L19=0," ",P_Ant.prod!L19)</f>
        <v>86</v>
      </c>
      <c r="N10" s="35">
        <f>IF(P_Ant.prod!M19=0," ",P_Ant.prod!M19)</f>
        <v>84</v>
      </c>
      <c r="O10" s="35">
        <f>IF(P_Ant.prod!N19=0," ",P_Ant.prod!N19)</f>
        <v>78</v>
      </c>
      <c r="P10" s="35">
        <f>IF(P_Ant.prod!O19=0," ",P_Ant.prod!O19)</f>
        <v>75</v>
      </c>
      <c r="Q10" s="35">
        <f>IF(P_Ant.prod!P19=0," ",P_Ant.prod!P19)</f>
        <v>71</v>
      </c>
      <c r="R10" s="35">
        <f>IF(P_Ant.prod!Q19=0," ",P_Ant.prod!Q19)</f>
        <v>66</v>
      </c>
      <c r="S10" s="35">
        <f>IF(P_Ant.prod!R19=0," ",P_Ant.prod!R19)</f>
        <v>62</v>
      </c>
      <c r="T10" s="35">
        <f>IF(P_Ant.prod!S19=0," ",P_Ant.prod!S19)</f>
        <v>61</v>
      </c>
      <c r="U10" s="35">
        <f>IF(P_Ant.prod!T19=0," ",P_Ant.prod!T19)</f>
        <v>60</v>
      </c>
      <c r="V10" s="35">
        <f>IF(P_Ant.prod!U19=0," ",P_Ant.prod!U19)</f>
        <v>59</v>
      </c>
      <c r="W10" s="35">
        <f>IF(P_Ant.prod!V19=0," ",P_Ant.prod!V19)</f>
        <v>53</v>
      </c>
      <c r="X10" s="35">
        <f>IF(P_Ant.prod!W19=0," ",P_Ant.prod!W19)</f>
        <v>48</v>
      </c>
      <c r="Y10" s="35">
        <f>IF(P_Ant.prod!X19=0," ",P_Ant.prod!X19)</f>
        <v>48</v>
      </c>
      <c r="Z10" s="35">
        <f>IF(P_Ant.prod!Y19=0," ",P_Ant.prod!Y19)</f>
        <v>47</v>
      </c>
      <c r="AA10" s="35">
        <f>IF(P_Ant.prod!Z19=0," ",P_Ant.prod!Z19)</f>
        <v>46</v>
      </c>
      <c r="AB10" s="35">
        <f>IF(P_Ant.prod!AA19=0," ",P_Ant.prod!AA19)</f>
        <v>41</v>
      </c>
      <c r="AC10" s="35">
        <f>IF(P_Ant.prod!AB19=0," ",P_Ant.prod!AB19)</f>
        <v>39</v>
      </c>
      <c r="AD10" s="35">
        <f>IF(P_Ant.prod!AC19=0," ",P_Ant.prod!AC19)</f>
        <v>38</v>
      </c>
    </row>
    <row r="11" spans="2:30" ht="14.1" customHeight="1" x14ac:dyDescent="0.2">
      <c r="B11" s="34" t="str">
        <f>IF(P_Ant.prod!A20=0," ",P_Ant.prod!A20)</f>
        <v xml:space="preserve"> </v>
      </c>
      <c r="C11" s="35" t="str">
        <f>IF(P_Ant.prod!B20=0," ",P_Ant.prod!B20)</f>
        <v>Steinkjer</v>
      </c>
      <c r="D11" s="35">
        <f>IF(P_Ant.prod!C20=0," ",P_Ant.prod!C20)</f>
        <v>427</v>
      </c>
      <c r="E11" s="35">
        <f>IF(P_Ant.prod!D20=0," ",P_Ant.prod!D20)</f>
        <v>425</v>
      </c>
      <c r="F11" s="35">
        <f>IF(P_Ant.prod!E20=0," ",P_Ant.prod!E20)</f>
        <v>423</v>
      </c>
      <c r="G11" s="35">
        <f>IF(P_Ant.prod!F20=0," ",P_Ant.prod!F20)</f>
        <v>417</v>
      </c>
      <c r="H11" s="35">
        <f>IF(P_Ant.prod!G20=0," ",P_Ant.prod!G20)</f>
        <v>402</v>
      </c>
      <c r="I11" s="35">
        <f>IF(P_Ant.prod!H20=0," ",P_Ant.prod!H20)</f>
        <v>386</v>
      </c>
      <c r="J11" s="35">
        <f>IF(P_Ant.prod!I20=0," ",P_Ant.prod!I20)</f>
        <v>358</v>
      </c>
      <c r="K11" s="35">
        <f>IF(P_Ant.prod!J20=0," ",P_Ant.prod!J20)</f>
        <v>334</v>
      </c>
      <c r="L11" s="35">
        <f>IF(P_Ant.prod!K20=0," ",P_Ant.prod!K20)</f>
        <v>311</v>
      </c>
      <c r="M11" s="35">
        <f>IF(P_Ant.prod!L20=0," ",P_Ant.prod!L20)</f>
        <v>306</v>
      </c>
      <c r="N11" s="35">
        <f>IF(P_Ant.prod!M20=0," ",P_Ant.prod!M20)</f>
        <v>292</v>
      </c>
      <c r="O11" s="35">
        <f>IF(P_Ant.prod!N20=0," ",P_Ant.prod!N20)</f>
        <v>273</v>
      </c>
      <c r="P11" s="35">
        <f>IF(P_Ant.prod!O20=0," ",P_Ant.prod!O20)</f>
        <v>244</v>
      </c>
      <c r="Q11" s="35">
        <f>IF(P_Ant.prod!P20=0," ",P_Ant.prod!P20)</f>
        <v>229</v>
      </c>
      <c r="R11" s="35">
        <f>IF(P_Ant.prod!Q20=0," ",P_Ant.prod!Q20)</f>
        <v>208</v>
      </c>
      <c r="S11" s="35">
        <f>IF(P_Ant.prod!R20=0," ",P_Ant.prod!R20)</f>
        <v>198</v>
      </c>
      <c r="T11" s="35">
        <f>IF(P_Ant.prod!S20=0," ",P_Ant.prod!S20)</f>
        <v>199</v>
      </c>
      <c r="U11" s="35">
        <f>IF(P_Ant.prod!T20=0," ",P_Ant.prod!T20)</f>
        <v>187</v>
      </c>
      <c r="V11" s="35">
        <f>IF(P_Ant.prod!U20=0," ",P_Ant.prod!U20)</f>
        <v>180</v>
      </c>
      <c r="W11" s="35">
        <f>IF(P_Ant.prod!V20=0," ",P_Ant.prod!V20)</f>
        <v>170</v>
      </c>
      <c r="X11" s="35">
        <f>IF(P_Ant.prod!W20=0," ",P_Ant.prod!W20)</f>
        <v>151</v>
      </c>
      <c r="Y11" s="35">
        <f>IF(P_Ant.prod!X20=0," ",P_Ant.prod!X20)</f>
        <v>146</v>
      </c>
      <c r="Z11" s="35">
        <f>IF(P_Ant.prod!Y20=0," ",P_Ant.prod!Y20)</f>
        <v>141</v>
      </c>
      <c r="AA11" s="35">
        <f>IF(P_Ant.prod!Z20=0," ",P_Ant.prod!Z20)</f>
        <v>140</v>
      </c>
      <c r="AB11" s="35">
        <f>IF(P_Ant.prod!AA20=0," ",P_Ant.prod!AA20)</f>
        <v>133</v>
      </c>
      <c r="AC11" s="35">
        <f>IF(P_Ant.prod!AB20=0," ",P_Ant.prod!AB20)</f>
        <v>126</v>
      </c>
      <c r="AD11" s="35">
        <f>IF(P_Ant.prod!AC20=0," ",P_Ant.prod!AC20)</f>
        <v>117</v>
      </c>
    </row>
    <row r="12" spans="2:30" ht="14.1" customHeight="1" x14ac:dyDescent="0.2">
      <c r="B12" s="34" t="str">
        <f>IF(P_Ant.prod!A21=0," ",P_Ant.prod!A21)</f>
        <v xml:space="preserve"> </v>
      </c>
      <c r="C12" s="35" t="str">
        <f>IF(P_Ant.prod!B21=0," ",P_Ant.prod!B21)</f>
        <v>Verdal</v>
      </c>
      <c r="D12" s="35">
        <f>IF(P_Ant.prod!C21=0," ",P_Ant.prod!C21)</f>
        <v>222</v>
      </c>
      <c r="E12" s="35">
        <f>IF(P_Ant.prod!D21=0," ",P_Ant.prod!D21)</f>
        <v>220</v>
      </c>
      <c r="F12" s="35">
        <f>IF(P_Ant.prod!E21=0," ",P_Ant.prod!E21)</f>
        <v>219</v>
      </c>
      <c r="G12" s="35">
        <f>IF(P_Ant.prod!F21=0," ",P_Ant.prod!F21)</f>
        <v>216</v>
      </c>
      <c r="H12" s="35">
        <f>IF(P_Ant.prod!G21=0," ",P_Ant.prod!G21)</f>
        <v>209</v>
      </c>
      <c r="I12" s="35">
        <f>IF(P_Ant.prod!H21=0," ",P_Ant.prod!H21)</f>
        <v>199</v>
      </c>
      <c r="J12" s="35">
        <f>IF(P_Ant.prod!I21=0," ",P_Ant.prod!I21)</f>
        <v>177</v>
      </c>
      <c r="K12" s="35">
        <f>IF(P_Ant.prod!J21=0," ",P_Ant.prod!J21)</f>
        <v>163</v>
      </c>
      <c r="L12" s="35">
        <f>IF(P_Ant.prod!K21=0," ",P_Ant.prod!K21)</f>
        <v>146</v>
      </c>
      <c r="M12" s="35">
        <f>IF(P_Ant.prod!L21=0," ",P_Ant.prod!L21)</f>
        <v>134</v>
      </c>
      <c r="N12" s="35">
        <f>IF(P_Ant.prod!M21=0," ",P_Ant.prod!M21)</f>
        <v>131</v>
      </c>
      <c r="O12" s="35">
        <f>IF(P_Ant.prod!N21=0," ",P_Ant.prod!N21)</f>
        <v>119</v>
      </c>
      <c r="P12" s="35">
        <f>IF(P_Ant.prod!O21=0," ",P_Ant.prod!O21)</f>
        <v>109</v>
      </c>
      <c r="Q12" s="35">
        <f>IF(P_Ant.prod!P21=0," ",P_Ant.prod!P21)</f>
        <v>98</v>
      </c>
      <c r="R12" s="35">
        <f>IF(P_Ant.prod!Q21=0," ",P_Ant.prod!Q21)</f>
        <v>92</v>
      </c>
      <c r="S12" s="35">
        <f>IF(P_Ant.prod!R21=0," ",P_Ant.prod!R21)</f>
        <v>82</v>
      </c>
      <c r="T12" s="35">
        <f>IF(P_Ant.prod!S21=0," ",P_Ant.prod!S21)</f>
        <v>78</v>
      </c>
      <c r="U12" s="35">
        <f>IF(P_Ant.prod!T21=0," ",P_Ant.prod!T21)</f>
        <v>75</v>
      </c>
      <c r="V12" s="35">
        <f>IF(P_Ant.prod!U21=0," ",P_Ant.prod!U21)</f>
        <v>70</v>
      </c>
      <c r="W12" s="35">
        <f>IF(P_Ant.prod!V21=0," ",P_Ant.prod!V21)</f>
        <v>70</v>
      </c>
      <c r="X12" s="35">
        <f>IF(P_Ant.prod!W21=0," ",P_Ant.prod!W21)</f>
        <v>65</v>
      </c>
      <c r="Y12" s="35">
        <f>IF(P_Ant.prod!X21=0," ",P_Ant.prod!X21)</f>
        <v>65</v>
      </c>
      <c r="Z12" s="35">
        <f>IF(P_Ant.prod!Y21=0," ",P_Ant.prod!Y21)</f>
        <v>64</v>
      </c>
      <c r="AA12" s="35">
        <f>IF(P_Ant.prod!Z21=0," ",P_Ant.prod!Z21)</f>
        <v>61</v>
      </c>
      <c r="AB12" s="35">
        <f>IF(P_Ant.prod!AA21=0," ",P_Ant.prod!AA21)</f>
        <v>60</v>
      </c>
      <c r="AC12" s="35">
        <f>IF(P_Ant.prod!AB21=0," ",P_Ant.prod!AB21)</f>
        <v>54</v>
      </c>
      <c r="AD12" s="35">
        <f>IF(P_Ant.prod!AC21=0," ",P_Ant.prod!AC21)</f>
        <v>54</v>
      </c>
    </row>
    <row r="13" spans="2:30" ht="14.1" customHeight="1" x14ac:dyDescent="0.2">
      <c r="B13" s="34" t="str">
        <f>IF(P_Ant.prod!A22=0," ",P_Ant.prod!A22)</f>
        <v>Namdalsregionen</v>
      </c>
      <c r="C13" s="35" t="str">
        <f>IF(P_Ant.prod!B22=0," ",P_Ant.prod!B22)</f>
        <v xml:space="preserve"> </v>
      </c>
      <c r="D13" s="35" t="str">
        <f>IF(P_Ant.prod!C22=0," ",P_Ant.prod!C22)</f>
        <v xml:space="preserve"> </v>
      </c>
      <c r="E13" s="35" t="str">
        <f>IF(P_Ant.prod!D22=0," ",P_Ant.prod!D22)</f>
        <v xml:space="preserve"> </v>
      </c>
      <c r="F13" s="35" t="str">
        <f>IF(P_Ant.prod!E22=0," ",P_Ant.prod!E22)</f>
        <v xml:space="preserve"> </v>
      </c>
      <c r="G13" s="35" t="str">
        <f>IF(P_Ant.prod!F22=0," ",P_Ant.prod!F22)</f>
        <v xml:space="preserve"> </v>
      </c>
      <c r="H13" s="35" t="str">
        <f>IF(P_Ant.prod!G22=0," ",P_Ant.prod!G22)</f>
        <v xml:space="preserve"> </v>
      </c>
      <c r="I13" s="35" t="str">
        <f>IF(P_Ant.prod!H22=0," ",P_Ant.prod!H22)</f>
        <v xml:space="preserve"> </v>
      </c>
      <c r="J13" s="35" t="str">
        <f>IF(P_Ant.prod!I22=0," ",P_Ant.prod!I22)</f>
        <v xml:space="preserve"> </v>
      </c>
      <c r="K13" s="35" t="str">
        <f>IF(P_Ant.prod!J22=0," ",P_Ant.prod!J22)</f>
        <v xml:space="preserve"> </v>
      </c>
      <c r="L13" s="35" t="str">
        <f>IF(P_Ant.prod!K22=0," ",P_Ant.prod!K22)</f>
        <v xml:space="preserve"> </v>
      </c>
      <c r="M13" s="35" t="str">
        <f>IF(P_Ant.prod!L22=0," ",P_Ant.prod!L22)</f>
        <v xml:space="preserve"> </v>
      </c>
      <c r="N13" s="35" t="str">
        <f>IF(P_Ant.prod!M22=0," ",P_Ant.prod!M22)</f>
        <v xml:space="preserve"> </v>
      </c>
      <c r="O13" s="35" t="str">
        <f>IF(P_Ant.prod!N22=0," ",P_Ant.prod!N22)</f>
        <v xml:space="preserve"> </v>
      </c>
      <c r="P13" s="35" t="str">
        <f>IF(P_Ant.prod!O22=0," ",P_Ant.prod!O22)</f>
        <v xml:space="preserve"> </v>
      </c>
      <c r="Q13" s="35" t="str">
        <f>IF(P_Ant.prod!P22=0," ",P_Ant.prod!P22)</f>
        <v xml:space="preserve"> </v>
      </c>
      <c r="R13" s="35" t="str">
        <f>IF(P_Ant.prod!Q22=0," ",P_Ant.prod!Q22)</f>
        <v xml:space="preserve"> </v>
      </c>
      <c r="S13" s="35" t="str">
        <f>IF(P_Ant.prod!R22=0," ",P_Ant.prod!R22)</f>
        <v xml:space="preserve"> </v>
      </c>
      <c r="T13" s="35" t="str">
        <f>IF(P_Ant.prod!S22=0," ",P_Ant.prod!S22)</f>
        <v xml:space="preserve"> </v>
      </c>
      <c r="U13" s="35" t="str">
        <f>IF(P_Ant.prod!T22=0," ",P_Ant.prod!T22)</f>
        <v xml:space="preserve"> </v>
      </c>
      <c r="V13" s="35" t="str">
        <f>IF(P_Ant.prod!U22=0," ",P_Ant.prod!U22)</f>
        <v xml:space="preserve"> </v>
      </c>
      <c r="W13" s="35" t="str">
        <f>IF(P_Ant.prod!V22=0," ",P_Ant.prod!V22)</f>
        <v xml:space="preserve"> </v>
      </c>
      <c r="X13" s="35" t="str">
        <f>IF(P_Ant.prod!W22=0," ",P_Ant.prod!W22)</f>
        <v xml:space="preserve"> </v>
      </c>
      <c r="Y13" s="35" t="str">
        <f>IF(P_Ant.prod!X22=0," ",P_Ant.prod!X22)</f>
        <v xml:space="preserve"> </v>
      </c>
      <c r="Z13" s="35" t="str">
        <f>IF(P_Ant.prod!Y22=0," ",P_Ant.prod!Y22)</f>
        <v xml:space="preserve"> </v>
      </c>
      <c r="AA13" s="35" t="str">
        <f>IF(P_Ant.prod!Z22=0," ",P_Ant.prod!Z22)</f>
        <v xml:space="preserve"> </v>
      </c>
      <c r="AB13" s="35" t="str">
        <f>IF(P_Ant.prod!AA22=0," ",P_Ant.prod!AA22)</f>
        <v xml:space="preserve"> </v>
      </c>
      <c r="AC13" s="35" t="str">
        <f>IF(P_Ant.prod!AB22=0," ",P_Ant.prod!AB22)</f>
        <v xml:space="preserve"> </v>
      </c>
      <c r="AD13" s="35" t="str">
        <f>IF(P_Ant.prod!AC22=0," ",P_Ant.prod!AC22)</f>
        <v xml:space="preserve"> </v>
      </c>
    </row>
    <row r="14" spans="2:30" ht="14.1" customHeight="1" x14ac:dyDescent="0.2">
      <c r="B14" s="34" t="str">
        <f>IF(P_Ant.prod!A23=0," ",P_Ant.prod!A23)</f>
        <v xml:space="preserve"> </v>
      </c>
      <c r="C14" s="35" t="str">
        <f>IF(P_Ant.prod!B23=0," ",P_Ant.prod!B23)</f>
        <v>Flatanger</v>
      </c>
      <c r="D14" s="35">
        <f>IF(P_Ant.prod!C23=0," ",P_Ant.prod!C23)</f>
        <v>47</v>
      </c>
      <c r="E14" s="35">
        <f>IF(P_Ant.prod!D23=0," ",P_Ant.prod!D23)</f>
        <v>46</v>
      </c>
      <c r="F14" s="35">
        <f>IF(P_Ant.prod!E23=0," ",P_Ant.prod!E23)</f>
        <v>46</v>
      </c>
      <c r="G14" s="35">
        <f>IF(P_Ant.prod!F23=0," ",P_Ant.prod!F23)</f>
        <v>44</v>
      </c>
      <c r="H14" s="35">
        <f>IF(P_Ant.prod!G23=0," ",P_Ant.prod!G23)</f>
        <v>45</v>
      </c>
      <c r="I14" s="35">
        <f>IF(P_Ant.prod!H23=0," ",P_Ant.prod!H23)</f>
        <v>44</v>
      </c>
      <c r="J14" s="35">
        <f>IF(P_Ant.prod!I23=0," ",P_Ant.prod!I23)</f>
        <v>41</v>
      </c>
      <c r="K14" s="35">
        <f>IF(P_Ant.prod!J23=0," ",P_Ant.prod!J23)</f>
        <v>39</v>
      </c>
      <c r="L14" s="35">
        <f>IF(P_Ant.prod!K23=0," ",P_Ant.prod!K23)</f>
        <v>37</v>
      </c>
      <c r="M14" s="35">
        <f>IF(P_Ant.prod!L23=0," ",P_Ant.prod!L23)</f>
        <v>35</v>
      </c>
      <c r="N14" s="35">
        <f>IF(P_Ant.prod!M23=0," ",P_Ant.prod!M23)</f>
        <v>32</v>
      </c>
      <c r="O14" s="35">
        <f>IF(P_Ant.prod!N23=0," ",P_Ant.prod!N23)</f>
        <v>26</v>
      </c>
      <c r="P14" s="35">
        <f>IF(P_Ant.prod!O23=0," ",P_Ant.prod!O23)</f>
        <v>22</v>
      </c>
      <c r="Q14" s="35">
        <f>IF(P_Ant.prod!P23=0," ",P_Ant.prod!P23)</f>
        <v>19</v>
      </c>
      <c r="R14" s="35">
        <f>IF(P_Ant.prod!Q23=0," ",P_Ant.prod!Q23)</f>
        <v>16</v>
      </c>
      <c r="S14" s="35">
        <f>IF(P_Ant.prod!R23=0," ",P_Ant.prod!R23)</f>
        <v>14</v>
      </c>
      <c r="T14" s="35">
        <f>IF(P_Ant.prod!S23=0," ",P_Ant.prod!S23)</f>
        <v>15</v>
      </c>
      <c r="U14" s="35">
        <f>IF(P_Ant.prod!T23=0," ",P_Ant.prod!T23)</f>
        <v>14</v>
      </c>
      <c r="V14" s="35">
        <f>IF(P_Ant.prod!U23=0," ",P_Ant.prod!U23)</f>
        <v>12</v>
      </c>
      <c r="W14" s="35">
        <f>IF(P_Ant.prod!V23=0," ",P_Ant.prod!V23)</f>
        <v>11</v>
      </c>
      <c r="X14" s="35">
        <f>IF(P_Ant.prod!W23=0," ",P_Ant.prod!W23)</f>
        <v>11</v>
      </c>
      <c r="Y14" s="35">
        <f>IF(P_Ant.prod!X23=0," ",P_Ant.prod!X23)</f>
        <v>9</v>
      </c>
      <c r="Z14" s="35">
        <f>IF(P_Ant.prod!Y23=0," ",P_Ant.prod!Y23)</f>
        <v>8</v>
      </c>
      <c r="AA14" s="35">
        <f>IF(P_Ant.prod!Z23=0," ",P_Ant.prod!Z23)</f>
        <v>8</v>
      </c>
      <c r="AB14" s="35">
        <f>IF(P_Ant.prod!AA23=0," ",P_Ant.prod!AA23)</f>
        <v>8</v>
      </c>
      <c r="AC14" s="35">
        <f>IF(P_Ant.prod!AB23=0," ",P_Ant.prod!AB23)</f>
        <v>7</v>
      </c>
      <c r="AD14" s="35">
        <f>IF(P_Ant.prod!AC23=0," ",P_Ant.prod!AC23)</f>
        <v>6</v>
      </c>
    </row>
    <row r="15" spans="2:30" ht="14.1" customHeight="1" x14ac:dyDescent="0.2">
      <c r="B15" s="34" t="str">
        <f>IF(P_Ant.prod!A24=0," ",P_Ant.prod!A24)</f>
        <v xml:space="preserve"> </v>
      </c>
      <c r="C15" s="35" t="str">
        <f>IF(P_Ant.prod!B24=0," ",P_Ant.prod!B24)</f>
        <v>Grong</v>
      </c>
      <c r="D15" s="35">
        <f>IF(P_Ant.prod!C24=0," ",P_Ant.prod!C24)</f>
        <v>53</v>
      </c>
      <c r="E15" s="35">
        <f>IF(P_Ant.prod!D24=0," ",P_Ant.prod!D24)</f>
        <v>53</v>
      </c>
      <c r="F15" s="35">
        <f>IF(P_Ant.prod!E24=0," ",P_Ant.prod!E24)</f>
        <v>53</v>
      </c>
      <c r="G15" s="35">
        <f>IF(P_Ant.prod!F24=0," ",P_Ant.prod!F24)</f>
        <v>53</v>
      </c>
      <c r="H15" s="35">
        <f>IF(P_Ant.prod!G24=0," ",P_Ant.prod!G24)</f>
        <v>52</v>
      </c>
      <c r="I15" s="35">
        <f>IF(P_Ant.prod!H24=0," ",P_Ant.prod!H24)</f>
        <v>51</v>
      </c>
      <c r="J15" s="35">
        <f>IF(P_Ant.prod!I24=0," ",P_Ant.prod!I24)</f>
        <v>47</v>
      </c>
      <c r="K15" s="35">
        <f>IF(P_Ant.prod!J24=0," ",P_Ant.prod!J24)</f>
        <v>46</v>
      </c>
      <c r="L15" s="35">
        <f>IF(P_Ant.prod!K24=0," ",P_Ant.prod!K24)</f>
        <v>47</v>
      </c>
      <c r="M15" s="35">
        <f>IF(P_Ant.prod!L24=0," ",P_Ant.prod!L24)</f>
        <v>43</v>
      </c>
      <c r="N15" s="35">
        <f>IF(P_Ant.prod!M24=0," ",P_Ant.prod!M24)</f>
        <v>37</v>
      </c>
      <c r="O15" s="35">
        <f>IF(P_Ant.prod!N24=0," ",P_Ant.prod!N24)</f>
        <v>33</v>
      </c>
      <c r="P15" s="35">
        <f>IF(P_Ant.prod!O24=0," ",P_Ant.prod!O24)</f>
        <v>33</v>
      </c>
      <c r="Q15" s="35">
        <f>IF(P_Ant.prod!P24=0," ",P_Ant.prod!P24)</f>
        <v>33</v>
      </c>
      <c r="R15" s="35">
        <f>IF(P_Ant.prod!Q24=0," ",P_Ant.prod!Q24)</f>
        <v>31</v>
      </c>
      <c r="S15" s="35">
        <f>IF(P_Ant.prod!R24=0," ",P_Ant.prod!R24)</f>
        <v>29</v>
      </c>
      <c r="T15" s="35">
        <f>IF(P_Ant.prod!S24=0," ",P_Ant.prod!S24)</f>
        <v>31</v>
      </c>
      <c r="U15" s="35">
        <f>IF(P_Ant.prod!T24=0," ",P_Ant.prod!T24)</f>
        <v>26</v>
      </c>
      <c r="V15" s="35">
        <f>IF(P_Ant.prod!U24=0," ",P_Ant.prod!U24)</f>
        <v>23</v>
      </c>
      <c r="W15" s="35">
        <f>IF(P_Ant.prod!V24=0," ",P_Ant.prod!V24)</f>
        <v>22</v>
      </c>
      <c r="X15" s="35">
        <f>IF(P_Ant.prod!W24=0," ",P_Ant.prod!W24)</f>
        <v>20</v>
      </c>
      <c r="Y15" s="35">
        <f>IF(P_Ant.prod!X24=0," ",P_Ant.prod!X24)</f>
        <v>18</v>
      </c>
      <c r="Z15" s="35">
        <f>IF(P_Ant.prod!Y24=0," ",P_Ant.prod!Y24)</f>
        <v>17</v>
      </c>
      <c r="AA15" s="35">
        <f>IF(P_Ant.prod!Z24=0," ",P_Ant.prod!Z24)</f>
        <v>17</v>
      </c>
      <c r="AB15" s="35">
        <f>IF(P_Ant.prod!AA24=0," ",P_Ant.prod!AA24)</f>
        <v>17</v>
      </c>
      <c r="AC15" s="35">
        <f>IF(P_Ant.prod!AB24=0," ",P_Ant.prod!AB24)</f>
        <v>17</v>
      </c>
      <c r="AD15" s="35">
        <f>IF(P_Ant.prod!AC24=0," ",P_Ant.prod!AC24)</f>
        <v>17</v>
      </c>
    </row>
    <row r="16" spans="2:30" ht="14.1" customHeight="1" x14ac:dyDescent="0.2">
      <c r="B16" s="34" t="str">
        <f>IF(P_Ant.prod!A25=0," ",P_Ant.prod!A25)</f>
        <v xml:space="preserve"> </v>
      </c>
      <c r="C16" s="35" t="str">
        <f>IF(P_Ant.prod!B25=0," ",P_Ant.prod!B25)</f>
        <v>Høylandet</v>
      </c>
      <c r="D16" s="35">
        <f>IF(P_Ant.prod!C25=0," ",P_Ant.prod!C25)</f>
        <v>73</v>
      </c>
      <c r="E16" s="35">
        <f>IF(P_Ant.prod!D25=0," ",P_Ant.prod!D25)</f>
        <v>73</v>
      </c>
      <c r="F16" s="35">
        <f>IF(P_Ant.prod!E25=0," ",P_Ant.prod!E25)</f>
        <v>73</v>
      </c>
      <c r="G16" s="35">
        <f>IF(P_Ant.prod!F25=0," ",P_Ant.prod!F25)</f>
        <v>72</v>
      </c>
      <c r="H16" s="35">
        <f>IF(P_Ant.prod!G25=0," ",P_Ant.prod!G25)</f>
        <v>69</v>
      </c>
      <c r="I16" s="35">
        <f>IF(P_Ant.prod!H25=0," ",P_Ant.prod!H25)</f>
        <v>68</v>
      </c>
      <c r="J16" s="35">
        <f>IF(P_Ant.prod!I25=0," ",P_Ant.prod!I25)</f>
        <v>64</v>
      </c>
      <c r="K16" s="35">
        <f>IF(P_Ant.prod!J25=0," ",P_Ant.prod!J25)</f>
        <v>60</v>
      </c>
      <c r="L16" s="35">
        <f>IF(P_Ant.prod!K25=0," ",P_Ant.prod!K25)</f>
        <v>58</v>
      </c>
      <c r="M16" s="35">
        <f>IF(P_Ant.prod!L25=0," ",P_Ant.prod!L25)</f>
        <v>55</v>
      </c>
      <c r="N16" s="35">
        <f>IF(P_Ant.prod!M25=0," ",P_Ant.prod!M25)</f>
        <v>52</v>
      </c>
      <c r="O16" s="35">
        <f>IF(P_Ant.prod!N25=0," ",P_Ant.prod!N25)</f>
        <v>51</v>
      </c>
      <c r="P16" s="35">
        <f>IF(P_Ant.prod!O25=0," ",P_Ant.prod!O25)</f>
        <v>47</v>
      </c>
      <c r="Q16" s="35">
        <f>IF(P_Ant.prod!P25=0," ",P_Ant.prod!P25)</f>
        <v>44</v>
      </c>
      <c r="R16" s="35">
        <f>IF(P_Ant.prod!Q25=0," ",P_Ant.prod!Q25)</f>
        <v>43</v>
      </c>
      <c r="S16" s="35">
        <f>IF(P_Ant.prod!R25=0," ",P_Ant.prod!R25)</f>
        <v>41</v>
      </c>
      <c r="T16" s="35">
        <f>IF(P_Ant.prod!S25=0," ",P_Ant.prod!S25)</f>
        <v>40</v>
      </c>
      <c r="U16" s="35">
        <f>IF(P_Ant.prod!T25=0," ",P_Ant.prod!T25)</f>
        <v>40</v>
      </c>
      <c r="V16" s="35">
        <f>IF(P_Ant.prod!U25=0," ",P_Ant.prod!U25)</f>
        <v>38</v>
      </c>
      <c r="W16" s="35">
        <f>IF(P_Ant.prod!V25=0," ",P_Ant.prod!V25)</f>
        <v>36</v>
      </c>
      <c r="X16" s="35">
        <f>IF(P_Ant.prod!W25=0," ",P_Ant.prod!W25)</f>
        <v>32</v>
      </c>
      <c r="Y16" s="35">
        <f>IF(P_Ant.prod!X25=0," ",P_Ant.prod!X25)</f>
        <v>34</v>
      </c>
      <c r="Z16" s="35">
        <f>IF(P_Ant.prod!Y25=0," ",P_Ant.prod!Y25)</f>
        <v>33</v>
      </c>
      <c r="AA16" s="35">
        <f>IF(P_Ant.prod!Z25=0," ",P_Ant.prod!Z25)</f>
        <v>32</v>
      </c>
      <c r="AB16" s="35">
        <f>IF(P_Ant.prod!AA25=0," ",P_Ant.prod!AA25)</f>
        <v>30</v>
      </c>
      <c r="AC16" s="35">
        <f>IF(P_Ant.prod!AB25=0," ",P_Ant.prod!AB25)</f>
        <v>28</v>
      </c>
      <c r="AD16" s="35">
        <f>IF(P_Ant.prod!AC25=0," ",P_Ant.prod!AC25)</f>
        <v>24</v>
      </c>
    </row>
    <row r="17" spans="2:30" ht="14.1" customHeight="1" x14ac:dyDescent="0.2">
      <c r="B17" s="34" t="str">
        <f>IF(P_Ant.prod!A26=0," ",P_Ant.prod!A26)</f>
        <v xml:space="preserve"> </v>
      </c>
      <c r="C17" s="35" t="str">
        <f>IF(P_Ant.prod!B26=0," ",P_Ant.prod!B26)</f>
        <v>Leka</v>
      </c>
      <c r="D17" s="35">
        <f>IF(P_Ant.prod!C26=0," ",P_Ant.prod!C26)</f>
        <v>57</v>
      </c>
      <c r="E17" s="35">
        <f>IF(P_Ant.prod!D26=0," ",P_Ant.prod!D26)</f>
        <v>56</v>
      </c>
      <c r="F17" s="35">
        <f>IF(P_Ant.prod!E26=0," ",P_Ant.prod!E26)</f>
        <v>56</v>
      </c>
      <c r="G17" s="35">
        <f>IF(P_Ant.prod!F26=0," ",P_Ant.prod!F26)</f>
        <v>55</v>
      </c>
      <c r="H17" s="35">
        <f>IF(P_Ant.prod!G26=0," ",P_Ant.prod!G26)</f>
        <v>53</v>
      </c>
      <c r="I17" s="35">
        <f>IF(P_Ant.prod!H26=0," ",P_Ant.prod!H26)</f>
        <v>51</v>
      </c>
      <c r="J17" s="35">
        <f>IF(P_Ant.prod!I26=0," ",P_Ant.prod!I26)</f>
        <v>45</v>
      </c>
      <c r="K17" s="35">
        <f>IF(P_Ant.prod!J26=0," ",P_Ant.prod!J26)</f>
        <v>44</v>
      </c>
      <c r="L17" s="35">
        <f>IF(P_Ant.prod!K26=0," ",P_Ant.prod!K26)</f>
        <v>40</v>
      </c>
      <c r="M17" s="35">
        <f>IF(P_Ant.prod!L26=0," ",P_Ant.prod!L26)</f>
        <v>39</v>
      </c>
      <c r="N17" s="35">
        <f>IF(P_Ant.prod!M26=0," ",P_Ant.prod!M26)</f>
        <v>38</v>
      </c>
      <c r="O17" s="35">
        <f>IF(P_Ant.prod!N26=0," ",P_Ant.prod!N26)</f>
        <v>34</v>
      </c>
      <c r="P17" s="35">
        <f>IF(P_Ant.prod!O26=0," ",P_Ant.prod!O26)</f>
        <v>33</v>
      </c>
      <c r="Q17" s="35">
        <f>IF(P_Ant.prod!P26=0," ",P_Ant.prod!P26)</f>
        <v>33</v>
      </c>
      <c r="R17" s="35">
        <f>IF(P_Ant.prod!Q26=0," ",P_Ant.prod!Q26)</f>
        <v>31</v>
      </c>
      <c r="S17" s="35">
        <f>IF(P_Ant.prod!R26=0," ",P_Ant.prod!R26)</f>
        <v>31</v>
      </c>
      <c r="T17" s="35">
        <f>IF(P_Ant.prod!S26=0," ",P_Ant.prod!S26)</f>
        <v>30</v>
      </c>
      <c r="U17" s="35">
        <f>IF(P_Ant.prod!T26=0," ",P_Ant.prod!T26)</f>
        <v>29</v>
      </c>
      <c r="V17" s="35">
        <f>IF(P_Ant.prod!U26=0," ",P_Ant.prod!U26)</f>
        <v>30</v>
      </c>
      <c r="W17" s="35">
        <f>IF(P_Ant.prod!V26=0," ",P_Ant.prod!V26)</f>
        <v>28</v>
      </c>
      <c r="X17" s="35">
        <f>IF(P_Ant.prod!W26=0," ",P_Ant.prod!W26)</f>
        <v>26</v>
      </c>
      <c r="Y17" s="35">
        <f>IF(P_Ant.prod!X26=0," ",P_Ant.prod!X26)</f>
        <v>25</v>
      </c>
      <c r="Z17" s="35">
        <f>IF(P_Ant.prod!Y26=0," ",P_Ant.prod!Y26)</f>
        <v>23</v>
      </c>
      <c r="AA17" s="35">
        <f>IF(P_Ant.prod!Z26=0," ",P_Ant.prod!Z26)</f>
        <v>21</v>
      </c>
      <c r="AB17" s="35">
        <f>IF(P_Ant.prod!AA26=0," ",P_Ant.prod!AA26)</f>
        <v>20</v>
      </c>
      <c r="AC17" s="35">
        <f>IF(P_Ant.prod!AB26=0," ",P_Ant.prod!AB26)</f>
        <v>18</v>
      </c>
      <c r="AD17" s="35">
        <f>IF(P_Ant.prod!AC26=0," ",P_Ant.prod!AC26)</f>
        <v>18</v>
      </c>
    </row>
    <row r="18" spans="2:30" ht="14.1" customHeight="1" x14ac:dyDescent="0.2">
      <c r="B18" s="34" t="str">
        <f>IF(P_Ant.prod!A27=0," ",P_Ant.prod!A27)</f>
        <v xml:space="preserve"> </v>
      </c>
      <c r="C18" s="35" t="str">
        <f>IF(P_Ant.prod!B27=0," ",P_Ant.prod!B27)</f>
        <v>Lierne</v>
      </c>
      <c r="D18" s="35">
        <f>IF(P_Ant.prod!C27=0," ",P_Ant.prod!C27)</f>
        <v>53</v>
      </c>
      <c r="E18" s="35">
        <f>IF(P_Ant.prod!D27=0," ",P_Ant.prod!D27)</f>
        <v>53</v>
      </c>
      <c r="F18" s="35">
        <f>IF(P_Ant.prod!E27=0," ",P_Ant.prod!E27)</f>
        <v>52</v>
      </c>
      <c r="G18" s="35">
        <f>IF(P_Ant.prod!F27=0," ",P_Ant.prod!F27)</f>
        <v>50</v>
      </c>
      <c r="H18" s="35">
        <f>IF(P_Ant.prod!G27=0," ",P_Ant.prod!G27)</f>
        <v>50</v>
      </c>
      <c r="I18" s="35">
        <f>IF(P_Ant.prod!H27=0," ",P_Ant.prod!H27)</f>
        <v>48</v>
      </c>
      <c r="J18" s="35">
        <f>IF(P_Ant.prod!I27=0," ",P_Ant.prod!I27)</f>
        <v>45</v>
      </c>
      <c r="K18" s="35">
        <f>IF(P_Ant.prod!J27=0," ",P_Ant.prod!J27)</f>
        <v>42</v>
      </c>
      <c r="L18" s="35">
        <f>IF(P_Ant.prod!K27=0," ",P_Ant.prod!K27)</f>
        <v>42</v>
      </c>
      <c r="M18" s="35">
        <f>IF(P_Ant.prod!L27=0," ",P_Ant.prod!L27)</f>
        <v>40</v>
      </c>
      <c r="N18" s="35">
        <f>IF(P_Ant.prod!M27=0," ",P_Ant.prod!M27)</f>
        <v>34</v>
      </c>
      <c r="O18" s="35">
        <f>IF(P_Ant.prod!N27=0," ",P_Ant.prod!N27)</f>
        <v>34</v>
      </c>
      <c r="P18" s="35">
        <f>IF(P_Ant.prod!O27=0," ",P_Ant.prod!O27)</f>
        <v>31</v>
      </c>
      <c r="Q18" s="35">
        <f>IF(P_Ant.prod!P27=0," ",P_Ant.prod!P27)</f>
        <v>31</v>
      </c>
      <c r="R18" s="35">
        <f>IF(P_Ant.prod!Q27=0," ",P_Ant.prod!Q27)</f>
        <v>28</v>
      </c>
      <c r="S18" s="35">
        <f>IF(P_Ant.prod!R27=0," ",P_Ant.prod!R27)</f>
        <v>25</v>
      </c>
      <c r="T18" s="35">
        <f>IF(P_Ant.prod!S27=0," ",P_Ant.prod!S27)</f>
        <v>25</v>
      </c>
      <c r="U18" s="35">
        <f>IF(P_Ant.prod!T27=0," ",P_Ant.prod!T27)</f>
        <v>23</v>
      </c>
      <c r="V18" s="35">
        <f>IF(P_Ant.prod!U27=0," ",P_Ant.prod!U27)</f>
        <v>23</v>
      </c>
      <c r="W18" s="35">
        <f>IF(P_Ant.prod!V27=0," ",P_Ant.prod!V27)</f>
        <v>21</v>
      </c>
      <c r="X18" s="35">
        <f>IF(P_Ant.prod!W27=0," ",P_Ant.prod!W27)</f>
        <v>20</v>
      </c>
      <c r="Y18" s="35">
        <f>IF(P_Ant.prod!X27=0," ",P_Ant.prod!X27)</f>
        <v>19</v>
      </c>
      <c r="Z18" s="35">
        <f>IF(P_Ant.prod!Y27=0," ",P_Ant.prod!Y27)</f>
        <v>18</v>
      </c>
      <c r="AA18" s="35">
        <f>IF(P_Ant.prod!Z27=0," ",P_Ant.prod!Z27)</f>
        <v>17</v>
      </c>
      <c r="AB18" s="35">
        <f>IF(P_Ant.prod!AA27=0," ",P_Ant.prod!AA27)</f>
        <v>17</v>
      </c>
      <c r="AC18" s="35">
        <f>IF(P_Ant.prod!AB27=0," ",P_Ant.prod!AB27)</f>
        <v>16</v>
      </c>
      <c r="AD18" s="35">
        <f>IF(P_Ant.prod!AC27=0," ",P_Ant.prod!AC27)</f>
        <v>13</v>
      </c>
    </row>
    <row r="19" spans="2:30" ht="14.1" customHeight="1" x14ac:dyDescent="0.2">
      <c r="B19" s="34" t="str">
        <f>IF(P_Ant.prod!A28=0," ",P_Ant.prod!A28)</f>
        <v xml:space="preserve"> </v>
      </c>
      <c r="C19" s="35" t="str">
        <f>IF(P_Ant.prod!B28=0," ",P_Ant.prod!B28)</f>
        <v>Namskogan</v>
      </c>
      <c r="D19" s="35">
        <f>IF(P_Ant.prod!C28=0," ",P_Ant.prod!C28)</f>
        <v>24</v>
      </c>
      <c r="E19" s="35">
        <f>IF(P_Ant.prod!D28=0," ",P_Ant.prod!D28)</f>
        <v>24</v>
      </c>
      <c r="F19" s="35">
        <f>IF(P_Ant.prod!E28=0," ",P_Ant.prod!E28)</f>
        <v>21</v>
      </c>
      <c r="G19" s="35">
        <f>IF(P_Ant.prod!F28=0," ",P_Ant.prod!F28)</f>
        <v>21</v>
      </c>
      <c r="H19" s="35">
        <f>IF(P_Ant.prod!G28=0," ",P_Ant.prod!G28)</f>
        <v>20</v>
      </c>
      <c r="I19" s="35">
        <f>IF(P_Ant.prod!H28=0," ",P_Ant.prod!H28)</f>
        <v>19</v>
      </c>
      <c r="J19" s="35">
        <f>IF(P_Ant.prod!I28=0," ",P_Ant.prod!I28)</f>
        <v>15</v>
      </c>
      <c r="K19" s="35">
        <f>IF(P_Ant.prod!J28=0," ",P_Ant.prod!J28)</f>
        <v>13</v>
      </c>
      <c r="L19" s="35">
        <f>IF(P_Ant.prod!K28=0," ",P_Ant.prod!K28)</f>
        <v>12</v>
      </c>
      <c r="M19" s="35">
        <f>IF(P_Ant.prod!L28=0," ",P_Ant.prod!L28)</f>
        <v>12</v>
      </c>
      <c r="N19" s="35">
        <f>IF(P_Ant.prod!M28=0," ",P_Ant.prod!M28)</f>
        <v>12</v>
      </c>
      <c r="O19" s="35">
        <f>IF(P_Ant.prod!N28=0," ",P_Ant.prod!N28)</f>
        <v>12</v>
      </c>
      <c r="P19" s="35">
        <f>IF(P_Ant.prod!O28=0," ",P_Ant.prod!O28)</f>
        <v>12</v>
      </c>
      <c r="Q19" s="35">
        <f>IF(P_Ant.prod!P28=0," ",P_Ant.prod!P28)</f>
        <v>10</v>
      </c>
      <c r="R19" s="35">
        <f>IF(P_Ant.prod!Q28=0," ",P_Ant.prod!Q28)</f>
        <v>10</v>
      </c>
      <c r="S19" s="35">
        <f>IF(P_Ant.prod!R28=0," ",P_Ant.prod!R28)</f>
        <v>10</v>
      </c>
      <c r="T19" s="35">
        <f>IF(P_Ant.prod!S28=0," ",P_Ant.prod!S28)</f>
        <v>10</v>
      </c>
      <c r="U19" s="35">
        <f>IF(P_Ant.prod!T28=0," ",P_Ant.prod!T28)</f>
        <v>9</v>
      </c>
      <c r="V19" s="35">
        <f>IF(P_Ant.prod!U28=0," ",P_Ant.prod!U28)</f>
        <v>10</v>
      </c>
      <c r="W19" s="35">
        <f>IF(P_Ant.prod!V28=0," ",P_Ant.prod!V28)</f>
        <v>9</v>
      </c>
      <c r="X19" s="35">
        <f>IF(P_Ant.prod!W28=0," ",P_Ant.prod!W28)</f>
        <v>9</v>
      </c>
      <c r="Y19" s="35">
        <f>IF(P_Ant.prod!X28=0," ",P_Ant.prod!X28)</f>
        <v>9</v>
      </c>
      <c r="Z19" s="35">
        <f>IF(P_Ant.prod!Y28=0," ",P_Ant.prod!Y28)</f>
        <v>8</v>
      </c>
      <c r="AA19" s="35">
        <f>IF(P_Ant.prod!Z28=0," ",P_Ant.prod!Z28)</f>
        <v>9</v>
      </c>
      <c r="AB19" s="35">
        <f>IF(P_Ant.prod!AA28=0," ",P_Ant.prod!AA28)</f>
        <v>8</v>
      </c>
      <c r="AC19" s="35">
        <f>IF(P_Ant.prod!AB28=0," ",P_Ant.prod!AB28)</f>
        <v>8</v>
      </c>
      <c r="AD19" s="35">
        <f>IF(P_Ant.prod!AC28=0," ",P_Ant.prod!AC28)</f>
        <v>8</v>
      </c>
    </row>
    <row r="20" spans="2:30" ht="14.1" customHeight="1" x14ac:dyDescent="0.2">
      <c r="B20" s="34" t="str">
        <f>IF(P_Ant.prod!A29=0," ",P_Ant.prod!A29)</f>
        <v xml:space="preserve"> </v>
      </c>
      <c r="C20" s="35" t="str">
        <f>IF(P_Ant.prod!B29=0," ",P_Ant.prod!B29)</f>
        <v>Namsos</v>
      </c>
      <c r="D20" s="35">
        <f>IF(P_Ant.prod!C29=0," ",P_Ant.prod!C29)</f>
        <v>230</v>
      </c>
      <c r="E20" s="35">
        <f>IF(P_Ant.prod!D29=0," ",P_Ant.prod!D29)</f>
        <v>228</v>
      </c>
      <c r="F20" s="35">
        <f>IF(P_Ant.prod!E29=0," ",P_Ant.prod!E29)</f>
        <v>227</v>
      </c>
      <c r="G20" s="35">
        <f>IF(P_Ant.prod!F29=0," ",P_Ant.prod!F29)</f>
        <v>222</v>
      </c>
      <c r="H20" s="35">
        <f>IF(P_Ant.prod!G29=0," ",P_Ant.prod!G29)</f>
        <v>217</v>
      </c>
      <c r="I20" s="35">
        <f>IF(P_Ant.prod!H29=0," ",P_Ant.prod!H29)</f>
        <v>212</v>
      </c>
      <c r="J20" s="35">
        <f>IF(P_Ant.prod!I29=0," ",P_Ant.prod!I29)</f>
        <v>194</v>
      </c>
      <c r="K20" s="35">
        <f>IF(P_Ant.prod!J29=0," ",P_Ant.prod!J29)</f>
        <v>191</v>
      </c>
      <c r="L20" s="35">
        <f>IF(P_Ant.prod!K29=0," ",P_Ant.prod!K29)</f>
        <v>179</v>
      </c>
      <c r="M20" s="35">
        <f>IF(P_Ant.prod!L29=0," ",P_Ant.prod!L29)</f>
        <v>168</v>
      </c>
      <c r="N20" s="35">
        <f>IF(P_Ant.prod!M29=0," ",P_Ant.prod!M29)</f>
        <v>161</v>
      </c>
      <c r="O20" s="35">
        <f>IF(P_Ant.prod!N29=0," ",P_Ant.prod!N29)</f>
        <v>149</v>
      </c>
      <c r="P20" s="35">
        <f>IF(P_Ant.prod!O29=0," ",P_Ant.prod!O29)</f>
        <v>130</v>
      </c>
      <c r="Q20" s="35">
        <f>IF(P_Ant.prod!P29=0," ",P_Ant.prod!P29)</f>
        <v>127</v>
      </c>
      <c r="R20" s="35">
        <f>IF(P_Ant.prod!Q29=0," ",P_Ant.prod!Q29)</f>
        <v>116</v>
      </c>
      <c r="S20" s="35">
        <f>IF(P_Ant.prod!R29=0," ",P_Ant.prod!R29)</f>
        <v>113</v>
      </c>
      <c r="T20" s="35">
        <f>IF(P_Ant.prod!S29=0," ",P_Ant.prod!S29)</f>
        <v>111</v>
      </c>
      <c r="U20" s="35">
        <f>IF(P_Ant.prod!T29=0," ",P_Ant.prod!T29)</f>
        <v>105</v>
      </c>
      <c r="V20" s="35">
        <f>IF(P_Ant.prod!U29=0," ",P_Ant.prod!U29)</f>
        <v>96</v>
      </c>
      <c r="W20" s="35">
        <f>IF(P_Ant.prod!V29=0," ",P_Ant.prod!V29)</f>
        <v>101</v>
      </c>
      <c r="X20" s="35">
        <f>IF(P_Ant.prod!W29=0," ",P_Ant.prod!W29)</f>
        <v>93</v>
      </c>
      <c r="Y20" s="35">
        <f>IF(P_Ant.prod!X29=0," ",P_Ant.prod!X29)</f>
        <v>89</v>
      </c>
      <c r="Z20" s="35">
        <f>IF(P_Ant.prod!Y29=0," ",P_Ant.prod!Y29)</f>
        <v>88</v>
      </c>
      <c r="AA20" s="35">
        <f>IF(P_Ant.prod!Z29=0," ",P_Ant.prod!Z29)</f>
        <v>84</v>
      </c>
      <c r="AB20" s="35">
        <f>IF(P_Ant.prod!AA29=0," ",P_Ant.prod!AA29)</f>
        <v>82</v>
      </c>
      <c r="AC20" s="35">
        <f>IF(P_Ant.prod!AB29=0," ",P_Ant.prod!AB29)</f>
        <v>74</v>
      </c>
      <c r="AD20" s="35">
        <f>IF(P_Ant.prod!AC29=0," ",P_Ant.prod!AC29)</f>
        <v>71</v>
      </c>
    </row>
    <row r="21" spans="2:30" ht="14.1" customHeight="1" x14ac:dyDescent="0.2">
      <c r="B21" s="34" t="str">
        <f>IF(P_Ant.prod!A30=0," ",P_Ant.prod!A30)</f>
        <v xml:space="preserve"> </v>
      </c>
      <c r="C21" s="35" t="str">
        <f>IF(P_Ant.prod!B30=0," ",P_Ant.prod!B30)</f>
        <v>Nærøysund</v>
      </c>
      <c r="D21" s="35">
        <f>IF(P_Ant.prod!C30=0," ",P_Ant.prod!C30)</f>
        <v>250</v>
      </c>
      <c r="E21" s="35">
        <f>IF(P_Ant.prod!D30=0," ",P_Ant.prod!D30)</f>
        <v>248</v>
      </c>
      <c r="F21" s="35">
        <f>IF(P_Ant.prod!E30=0," ",P_Ant.prod!E30)</f>
        <v>251</v>
      </c>
      <c r="G21" s="35">
        <f>IF(P_Ant.prod!F30=0," ",P_Ant.prod!F30)</f>
        <v>247</v>
      </c>
      <c r="H21" s="35">
        <f>IF(P_Ant.prod!G30=0," ",P_Ant.prod!G30)</f>
        <v>232</v>
      </c>
      <c r="I21" s="35">
        <f>IF(P_Ant.prod!H30=0," ",P_Ant.prod!H30)</f>
        <v>223</v>
      </c>
      <c r="J21" s="35">
        <f>IF(P_Ant.prod!I30=0," ",P_Ant.prod!I30)</f>
        <v>206</v>
      </c>
      <c r="K21" s="35">
        <f>IF(P_Ant.prod!J30=0," ",P_Ant.prod!J30)</f>
        <v>194</v>
      </c>
      <c r="L21" s="35">
        <f>IF(P_Ant.prod!K30=0," ",P_Ant.prod!K30)</f>
        <v>182</v>
      </c>
      <c r="M21" s="35">
        <f>IF(P_Ant.prod!L30=0," ",P_Ant.prod!L30)</f>
        <v>175</v>
      </c>
      <c r="N21" s="35">
        <f>IF(P_Ant.prod!M30=0," ",P_Ant.prod!M30)</f>
        <v>175</v>
      </c>
      <c r="O21" s="35">
        <f>IF(P_Ant.prod!N30=0," ",P_Ant.prod!N30)</f>
        <v>159</v>
      </c>
      <c r="P21" s="35">
        <f>IF(P_Ant.prod!O30=0," ",P_Ant.prod!O30)</f>
        <v>148</v>
      </c>
      <c r="Q21" s="35">
        <f>IF(P_Ant.prod!P30=0," ",P_Ant.prod!P30)</f>
        <v>138</v>
      </c>
      <c r="R21" s="35">
        <f>IF(P_Ant.prod!Q30=0," ",P_Ant.prod!Q30)</f>
        <v>121</v>
      </c>
      <c r="S21" s="35">
        <f>IF(P_Ant.prod!R30=0," ",P_Ant.prod!R30)</f>
        <v>115</v>
      </c>
      <c r="T21" s="35">
        <f>IF(P_Ant.prod!S30=0," ",P_Ant.prod!S30)</f>
        <v>112</v>
      </c>
      <c r="U21" s="35">
        <f>IF(P_Ant.prod!T30=0," ",P_Ant.prod!T30)</f>
        <v>102</v>
      </c>
      <c r="V21" s="35">
        <f>IF(P_Ant.prod!U30=0," ",P_Ant.prod!U30)</f>
        <v>98</v>
      </c>
      <c r="W21" s="35">
        <f>IF(P_Ant.prod!V30=0," ",P_Ant.prod!V30)</f>
        <v>95</v>
      </c>
      <c r="X21" s="35">
        <f>IF(P_Ant.prod!W30=0," ",P_Ant.prod!W30)</f>
        <v>85</v>
      </c>
      <c r="Y21" s="35">
        <f>IF(P_Ant.prod!X30=0," ",P_Ant.prod!X30)</f>
        <v>83</v>
      </c>
      <c r="Z21" s="35">
        <f>IF(P_Ant.prod!Y30=0," ",P_Ant.prod!Y30)</f>
        <v>85</v>
      </c>
      <c r="AA21" s="35">
        <f>IF(P_Ant.prod!Z30=0," ",P_Ant.prod!Z30)</f>
        <v>82</v>
      </c>
      <c r="AB21" s="35">
        <f>IF(P_Ant.prod!AA30=0," ",P_Ant.prod!AA30)</f>
        <v>79</v>
      </c>
      <c r="AC21" s="35">
        <f>IF(P_Ant.prod!AB30=0," ",P_Ant.prod!AB30)</f>
        <v>74</v>
      </c>
      <c r="AD21" s="35">
        <f>IF(P_Ant.prod!AC30=0," ",P_Ant.prod!AC30)</f>
        <v>72</v>
      </c>
    </row>
    <row r="22" spans="2:30" ht="14.1" customHeight="1" x14ac:dyDescent="0.2">
      <c r="B22" s="34" t="str">
        <f>IF(P_Ant.prod!A31=0," ",P_Ant.prod!A31)</f>
        <v xml:space="preserve"> </v>
      </c>
      <c r="C22" s="35" t="str">
        <f>IF(P_Ant.prod!B31=0," ",P_Ant.prod!B31)</f>
        <v>Overhalla</v>
      </c>
      <c r="D22" s="35">
        <f>IF(P_Ant.prod!C31=0," ",P_Ant.prod!C31)</f>
        <v>93</v>
      </c>
      <c r="E22" s="35">
        <f>IF(P_Ant.prod!D31=0," ",P_Ant.prod!D31)</f>
        <v>93</v>
      </c>
      <c r="F22" s="35">
        <f>IF(P_Ant.prod!E31=0," ",P_Ant.prod!E31)</f>
        <v>93</v>
      </c>
      <c r="G22" s="35">
        <f>IF(P_Ant.prod!F31=0," ",P_Ant.prod!F31)</f>
        <v>92</v>
      </c>
      <c r="H22" s="35">
        <f>IF(P_Ant.prod!G31=0," ",P_Ant.prod!G31)</f>
        <v>91</v>
      </c>
      <c r="I22" s="35">
        <f>IF(P_Ant.prod!H31=0," ",P_Ant.prod!H31)</f>
        <v>89</v>
      </c>
      <c r="J22" s="35">
        <f>IF(P_Ant.prod!I31=0," ",P_Ant.prod!I31)</f>
        <v>84</v>
      </c>
      <c r="K22" s="35">
        <f>IF(P_Ant.prod!J31=0," ",P_Ant.prod!J31)</f>
        <v>80</v>
      </c>
      <c r="L22" s="35">
        <f>IF(P_Ant.prod!K31=0," ",P_Ant.prod!K31)</f>
        <v>75</v>
      </c>
      <c r="M22" s="35">
        <f>IF(P_Ant.prod!L31=0," ",P_Ant.prod!L31)</f>
        <v>72</v>
      </c>
      <c r="N22" s="35">
        <f>IF(P_Ant.prod!M31=0," ",P_Ant.prod!M31)</f>
        <v>70</v>
      </c>
      <c r="O22" s="35">
        <f>IF(P_Ant.prod!N31=0," ",P_Ant.prod!N31)</f>
        <v>68</v>
      </c>
      <c r="P22" s="35">
        <f>IF(P_Ant.prod!O31=0," ",P_Ant.prod!O31)</f>
        <v>63</v>
      </c>
      <c r="Q22" s="35">
        <f>IF(P_Ant.prod!P31=0," ",P_Ant.prod!P31)</f>
        <v>63</v>
      </c>
      <c r="R22" s="35">
        <f>IF(P_Ant.prod!Q31=0," ",P_Ant.prod!Q31)</f>
        <v>61</v>
      </c>
      <c r="S22" s="35">
        <f>IF(P_Ant.prod!R31=0," ",P_Ant.prod!R31)</f>
        <v>60</v>
      </c>
      <c r="T22" s="35">
        <f>IF(P_Ant.prod!S31=0," ",P_Ant.prod!S31)</f>
        <v>60</v>
      </c>
      <c r="U22" s="35">
        <f>IF(P_Ant.prod!T31=0," ",P_Ant.prod!T31)</f>
        <v>58</v>
      </c>
      <c r="V22" s="35">
        <f>IF(P_Ant.prod!U31=0," ",P_Ant.prod!U31)</f>
        <v>57</v>
      </c>
      <c r="W22" s="35">
        <f>IF(P_Ant.prod!V31=0," ",P_Ant.prod!V31)</f>
        <v>56</v>
      </c>
      <c r="X22" s="35">
        <f>IF(P_Ant.prod!W31=0," ",P_Ant.prod!W31)</f>
        <v>53</v>
      </c>
      <c r="Y22" s="35">
        <f>IF(P_Ant.prod!X31=0," ",P_Ant.prod!X31)</f>
        <v>52</v>
      </c>
      <c r="Z22" s="35">
        <f>IF(P_Ant.prod!Y31=0," ",P_Ant.prod!Y31)</f>
        <v>50</v>
      </c>
      <c r="AA22" s="35">
        <f>IF(P_Ant.prod!Z31=0," ",P_Ant.prod!Z31)</f>
        <v>48</v>
      </c>
      <c r="AB22" s="35">
        <f>IF(P_Ant.prod!AA31=0," ",P_Ant.prod!AA31)</f>
        <v>47</v>
      </c>
      <c r="AC22" s="35">
        <f>IF(P_Ant.prod!AB31=0," ",P_Ant.prod!AB31)</f>
        <v>45</v>
      </c>
      <c r="AD22" s="35">
        <f>IF(P_Ant.prod!AC31=0," ",P_Ant.prod!AC31)</f>
        <v>42</v>
      </c>
    </row>
    <row r="23" spans="2:30" ht="14.1" customHeight="1" x14ac:dyDescent="0.2">
      <c r="B23" s="34" t="str">
        <f>IF(P_Ant.prod!A32=0," ",P_Ant.prod!A32)</f>
        <v xml:space="preserve"> </v>
      </c>
      <c r="C23" s="35" t="str">
        <f>IF(P_Ant.prod!B32=0," ",P_Ant.prod!B32)</f>
        <v>Røyrvik</v>
      </c>
      <c r="D23" s="35">
        <f>IF(P_Ant.prod!C32=0," ",P_Ant.prod!C32)</f>
        <v>16</v>
      </c>
      <c r="E23" s="35">
        <f>IF(P_Ant.prod!D32=0," ",P_Ant.prod!D32)</f>
        <v>16</v>
      </c>
      <c r="F23" s="35">
        <f>IF(P_Ant.prod!E32=0," ",P_Ant.prod!E32)</f>
        <v>13</v>
      </c>
      <c r="G23" s="35">
        <f>IF(P_Ant.prod!F32=0," ",P_Ant.prod!F32)</f>
        <v>13</v>
      </c>
      <c r="H23" s="35">
        <f>IF(P_Ant.prod!G32=0," ",P_Ant.prod!G32)</f>
        <v>13</v>
      </c>
      <c r="I23" s="35">
        <f>IF(P_Ant.prod!H32=0," ",P_Ant.prod!H32)</f>
        <v>12</v>
      </c>
      <c r="J23" s="35">
        <f>IF(P_Ant.prod!I32=0," ",P_Ant.prod!I32)</f>
        <v>11</v>
      </c>
      <c r="K23" s="35">
        <f>IF(P_Ant.prod!J32=0," ",P_Ant.prod!J32)</f>
        <v>9</v>
      </c>
      <c r="L23" s="35">
        <f>IF(P_Ant.prod!K32=0," ",P_Ant.prod!K32)</f>
        <v>9</v>
      </c>
      <c r="M23" s="35">
        <f>IF(P_Ant.prod!L32=0," ",P_Ant.prod!L32)</f>
        <v>8</v>
      </c>
      <c r="N23" s="35">
        <f>IF(P_Ant.prod!M32=0," ",P_Ant.prod!M32)</f>
        <v>7</v>
      </c>
      <c r="O23" s="35">
        <f>IF(P_Ant.prod!N32=0," ",P_Ant.prod!N32)</f>
        <v>7</v>
      </c>
      <c r="P23" s="35">
        <f>IF(P_Ant.prod!O32=0," ",P_Ant.prod!O32)</f>
        <v>7</v>
      </c>
      <c r="Q23" s="35">
        <f>IF(P_Ant.prod!P32=0," ",P_Ant.prod!P32)</f>
        <v>6</v>
      </c>
      <c r="R23" s="35">
        <f>IF(P_Ant.prod!Q32=0," ",P_Ant.prod!Q32)</f>
        <v>6</v>
      </c>
      <c r="S23" s="35">
        <f>IF(P_Ant.prod!R32=0," ",P_Ant.prod!R32)</f>
        <v>6</v>
      </c>
      <c r="T23" s="35">
        <f>IF(P_Ant.prod!S32=0," ",P_Ant.prod!S32)</f>
        <v>6</v>
      </c>
      <c r="U23" s="35">
        <f>IF(P_Ant.prod!T32=0," ",P_Ant.prod!T32)</f>
        <v>6</v>
      </c>
      <c r="V23" s="35">
        <f>IF(P_Ant.prod!U32=0," ",P_Ant.prod!U32)</f>
        <v>6</v>
      </c>
      <c r="W23" s="35">
        <f>IF(P_Ant.prod!V32=0," ",P_Ant.prod!V32)</f>
        <v>6</v>
      </c>
      <c r="X23" s="35">
        <f>IF(P_Ant.prod!W32=0," ",P_Ant.prod!W32)</f>
        <v>6</v>
      </c>
      <c r="Y23" s="35">
        <f>IF(P_Ant.prod!X32=0," ",P_Ant.prod!X32)</f>
        <v>6</v>
      </c>
      <c r="Z23" s="35">
        <f>IF(P_Ant.prod!Y32=0," ",P_Ant.prod!Y32)</f>
        <v>6</v>
      </c>
      <c r="AA23" s="35">
        <f>IF(P_Ant.prod!Z32=0," ",P_Ant.prod!Z32)</f>
        <v>6</v>
      </c>
      <c r="AB23" s="35">
        <f>IF(P_Ant.prod!AA32=0," ",P_Ant.prod!AA32)</f>
        <v>4</v>
      </c>
      <c r="AC23" s="35">
        <f>IF(P_Ant.prod!AB32=0," ",P_Ant.prod!AB32)</f>
        <v>3</v>
      </c>
      <c r="AD23" s="35">
        <f>IF(P_Ant.prod!AC32=0," ",P_Ant.prod!AC32)</f>
        <v>2</v>
      </c>
    </row>
    <row r="24" spans="2:30" ht="14.1" customHeight="1" x14ac:dyDescent="0.2">
      <c r="B24" s="34" t="str">
        <f>IF(P_Ant.prod!A33=0," ",P_Ant.prod!A33)</f>
        <v>Orkdalsregionen</v>
      </c>
      <c r="C24" s="35" t="str">
        <f>IF(P_Ant.prod!B33=0," ",P_Ant.prod!B33)</f>
        <v xml:space="preserve"> </v>
      </c>
      <c r="D24" s="35" t="str">
        <f>IF(P_Ant.prod!C33=0," ",P_Ant.prod!C33)</f>
        <v xml:space="preserve"> </v>
      </c>
      <c r="E24" s="35" t="str">
        <f>IF(P_Ant.prod!D33=0," ",P_Ant.prod!D33)</f>
        <v xml:space="preserve"> </v>
      </c>
      <c r="F24" s="35" t="str">
        <f>IF(P_Ant.prod!E33=0," ",P_Ant.prod!E33)</f>
        <v xml:space="preserve"> </v>
      </c>
      <c r="G24" s="35" t="str">
        <f>IF(P_Ant.prod!F33=0," ",P_Ant.prod!F33)</f>
        <v xml:space="preserve"> </v>
      </c>
      <c r="H24" s="35" t="str">
        <f>IF(P_Ant.prod!G33=0," ",P_Ant.prod!G33)</f>
        <v xml:space="preserve"> </v>
      </c>
      <c r="I24" s="35" t="str">
        <f>IF(P_Ant.prod!H33=0," ",P_Ant.prod!H33)</f>
        <v xml:space="preserve"> </v>
      </c>
      <c r="J24" s="35" t="str">
        <f>IF(P_Ant.prod!I33=0," ",P_Ant.prod!I33)</f>
        <v xml:space="preserve"> </v>
      </c>
      <c r="K24" s="35" t="str">
        <f>IF(P_Ant.prod!J33=0," ",P_Ant.prod!J33)</f>
        <v xml:space="preserve"> </v>
      </c>
      <c r="L24" s="35" t="str">
        <f>IF(P_Ant.prod!K33=0," ",P_Ant.prod!K33)</f>
        <v xml:space="preserve"> </v>
      </c>
      <c r="M24" s="35" t="str">
        <f>IF(P_Ant.prod!L33=0," ",P_Ant.prod!L33)</f>
        <v xml:space="preserve"> </v>
      </c>
      <c r="N24" s="35" t="str">
        <f>IF(P_Ant.prod!M33=0," ",P_Ant.prod!M33)</f>
        <v xml:space="preserve"> </v>
      </c>
      <c r="O24" s="35" t="str">
        <f>IF(P_Ant.prod!N33=0," ",P_Ant.prod!N33)</f>
        <v xml:space="preserve"> </v>
      </c>
      <c r="P24" s="35" t="str">
        <f>IF(P_Ant.prod!O33=0," ",P_Ant.prod!O33)</f>
        <v xml:space="preserve"> </v>
      </c>
      <c r="Q24" s="35" t="str">
        <f>IF(P_Ant.prod!P33=0," ",P_Ant.prod!P33)</f>
        <v xml:space="preserve"> </v>
      </c>
      <c r="R24" s="35" t="str">
        <f>IF(P_Ant.prod!Q33=0," ",P_Ant.prod!Q33)</f>
        <v xml:space="preserve"> </v>
      </c>
      <c r="S24" s="35" t="str">
        <f>IF(P_Ant.prod!R33=0," ",P_Ant.prod!R33)</f>
        <v xml:space="preserve"> </v>
      </c>
      <c r="T24" s="35" t="str">
        <f>IF(P_Ant.prod!S33=0," ",P_Ant.prod!S33)</f>
        <v xml:space="preserve"> </v>
      </c>
      <c r="U24" s="35" t="str">
        <f>IF(P_Ant.prod!T33=0," ",P_Ant.prod!T33)</f>
        <v xml:space="preserve"> </v>
      </c>
      <c r="V24" s="35" t="str">
        <f>IF(P_Ant.prod!U33=0," ",P_Ant.prod!U33)</f>
        <v xml:space="preserve"> </v>
      </c>
      <c r="W24" s="35" t="str">
        <f>IF(P_Ant.prod!V33=0," ",P_Ant.prod!V33)</f>
        <v xml:space="preserve"> </v>
      </c>
      <c r="X24" s="35" t="str">
        <f>IF(P_Ant.prod!W33=0," ",P_Ant.prod!W33)</f>
        <v xml:space="preserve"> </v>
      </c>
      <c r="Y24" s="35" t="str">
        <f>IF(P_Ant.prod!X33=0," ",P_Ant.prod!X33)</f>
        <v xml:space="preserve"> </v>
      </c>
      <c r="Z24" s="35" t="str">
        <f>IF(P_Ant.prod!Y33=0," ",P_Ant.prod!Y33)</f>
        <v xml:space="preserve"> </v>
      </c>
      <c r="AA24" s="35" t="str">
        <f>IF(P_Ant.prod!Z33=0," ",P_Ant.prod!Z33)</f>
        <v xml:space="preserve"> </v>
      </c>
      <c r="AB24" s="35" t="str">
        <f>IF(P_Ant.prod!AA33=0," ",P_Ant.prod!AA33)</f>
        <v xml:space="preserve"> </v>
      </c>
      <c r="AC24" s="35" t="str">
        <f>IF(P_Ant.prod!AB33=0," ",P_Ant.prod!AB33)</f>
        <v xml:space="preserve"> </v>
      </c>
      <c r="AD24" s="35" t="str">
        <f>IF(P_Ant.prod!AC33=0," ",P_Ant.prod!AC33)</f>
        <v xml:space="preserve"> </v>
      </c>
    </row>
    <row r="25" spans="2:30" ht="14.1" customHeight="1" x14ac:dyDescent="0.2">
      <c r="B25" s="34" t="str">
        <f>IF(P_Ant.prod!A34=0," ",P_Ant.prod!A34)</f>
        <v xml:space="preserve"> </v>
      </c>
      <c r="C25" s="35" t="str">
        <f>IF(P_Ant.prod!B34=0," ",P_Ant.prod!B34)</f>
        <v>Frøya</v>
      </c>
      <c r="D25" s="35">
        <f>IF(P_Ant.prod!C34=0," ",P_Ant.prod!C34)</f>
        <v>20</v>
      </c>
      <c r="E25" s="35">
        <f>IF(P_Ant.prod!D34=0," ",P_Ant.prod!D34)</f>
        <v>20</v>
      </c>
      <c r="F25" s="35">
        <f>IF(P_Ant.prod!E34=0," ",P_Ant.prod!E34)</f>
        <v>20</v>
      </c>
      <c r="G25" s="35">
        <f>IF(P_Ant.prod!F34=0," ",P_Ant.prod!F34)</f>
        <v>19</v>
      </c>
      <c r="H25" s="35">
        <f>IF(P_Ant.prod!G34=0," ",P_Ant.prod!G34)</f>
        <v>18</v>
      </c>
      <c r="I25" s="35">
        <f>IF(P_Ant.prod!H34=0," ",P_Ant.prod!H34)</f>
        <v>17</v>
      </c>
      <c r="J25" s="35">
        <f>IF(P_Ant.prod!I34=0," ",P_Ant.prod!I34)</f>
        <v>13</v>
      </c>
      <c r="K25" s="35">
        <f>IF(P_Ant.prod!J34=0," ",P_Ant.prod!J34)</f>
        <v>12</v>
      </c>
      <c r="L25" s="35">
        <f>IF(P_Ant.prod!K34=0," ",P_Ant.prod!K34)</f>
        <v>12</v>
      </c>
      <c r="M25" s="35">
        <f>IF(P_Ant.prod!L34=0," ",P_Ant.prod!L34)</f>
        <v>10</v>
      </c>
      <c r="N25" s="35">
        <f>IF(P_Ant.prod!M34=0," ",P_Ant.prod!M34)</f>
        <v>10</v>
      </c>
      <c r="O25" s="35">
        <f>IF(P_Ant.prod!N34=0," ",P_Ant.prod!N34)</f>
        <v>9</v>
      </c>
      <c r="P25" s="35">
        <f>IF(P_Ant.prod!O34=0," ",P_Ant.prod!O34)</f>
        <v>8</v>
      </c>
      <c r="Q25" s="35">
        <f>IF(P_Ant.prod!P34=0," ",P_Ant.prod!P34)</f>
        <v>5</v>
      </c>
      <c r="R25" s="35">
        <f>IF(P_Ant.prod!Q34=0," ",P_Ant.prod!Q34)</f>
        <v>4</v>
      </c>
      <c r="S25" s="35">
        <f>IF(P_Ant.prod!R34=0," ",P_Ant.prod!R34)</f>
        <v>4</v>
      </c>
      <c r="T25" s="35">
        <f>IF(P_Ant.prod!S34=0," ",P_Ant.prod!S34)</f>
        <v>4</v>
      </c>
      <c r="U25" s="35">
        <f>IF(P_Ant.prod!T34=0," ",P_Ant.prod!T34)</f>
        <v>4</v>
      </c>
      <c r="V25" s="35">
        <f>IF(P_Ant.prod!U34=0," ",P_Ant.prod!U34)</f>
        <v>3</v>
      </c>
      <c r="W25" s="35">
        <f>IF(P_Ant.prod!V34=0," ",P_Ant.prod!V34)</f>
        <v>3</v>
      </c>
      <c r="X25" s="35">
        <f>IF(P_Ant.prod!W34=0," ",P_Ant.prod!W34)</f>
        <v>3</v>
      </c>
      <c r="Y25" s="35">
        <f>IF(P_Ant.prod!X34=0," ",P_Ant.prod!X34)</f>
        <v>3</v>
      </c>
      <c r="Z25" s="35">
        <f>IF(P_Ant.prod!Y34=0," ",P_Ant.prod!Y34)</f>
        <v>3</v>
      </c>
      <c r="AA25" s="35">
        <f>IF(P_Ant.prod!Z34=0," ",P_Ant.prod!Z34)</f>
        <v>3</v>
      </c>
      <c r="AB25" s="35">
        <f>IF(P_Ant.prod!AA34=0," ",P_Ant.prod!AA34)</f>
        <v>3</v>
      </c>
      <c r="AC25" s="35">
        <f>IF(P_Ant.prod!AB34=0," ",P_Ant.prod!AB34)</f>
        <v>3</v>
      </c>
      <c r="AD25" s="35">
        <f>IF(P_Ant.prod!AC34=0," ",P_Ant.prod!AC34)</f>
        <v>3</v>
      </c>
    </row>
    <row r="26" spans="2:30" ht="14.1" customHeight="1" x14ac:dyDescent="0.2">
      <c r="B26" s="34" t="str">
        <f>IF(P_Ant.prod!A35=0," ",P_Ant.prod!A35)</f>
        <v xml:space="preserve"> </v>
      </c>
      <c r="C26" s="35" t="str">
        <f>IF(P_Ant.prod!B35=0," ",P_Ant.prod!B35)</f>
        <v>Heim</v>
      </c>
      <c r="D26" s="35">
        <f>IF(P_Ant.prod!C35=0," ",P_Ant.prod!C35)</f>
        <v>182</v>
      </c>
      <c r="E26" s="35">
        <f>IF(P_Ant.prod!D35=0," ",P_Ant.prod!D35)</f>
        <v>183</v>
      </c>
      <c r="F26" s="35">
        <f>IF(P_Ant.prod!E35=0," ",P_Ant.prod!E35)</f>
        <v>180</v>
      </c>
      <c r="G26" s="35">
        <f>IF(P_Ant.prod!F35=0," ",P_Ant.prod!F35)</f>
        <v>171</v>
      </c>
      <c r="H26" s="35">
        <f>IF(P_Ant.prod!G35=0," ",P_Ant.prod!G35)</f>
        <v>167</v>
      </c>
      <c r="I26" s="35">
        <f>IF(P_Ant.prod!H35=0," ",P_Ant.prod!H35)</f>
        <v>161</v>
      </c>
      <c r="J26" s="35">
        <f>IF(P_Ant.prod!I35=0," ",P_Ant.prod!I35)</f>
        <v>143</v>
      </c>
      <c r="K26" s="35">
        <f>IF(P_Ant.prod!J35=0," ",P_Ant.prod!J35)</f>
        <v>135</v>
      </c>
      <c r="L26" s="35">
        <f>IF(P_Ant.prod!K35=0," ",P_Ant.prod!K35)</f>
        <v>127</v>
      </c>
      <c r="M26" s="35">
        <f>IF(P_Ant.prod!L35=0," ",P_Ant.prod!L35)</f>
        <v>118</v>
      </c>
      <c r="N26" s="35">
        <f>IF(P_Ant.prod!M35=0," ",P_Ant.prod!M35)</f>
        <v>112</v>
      </c>
      <c r="O26" s="35">
        <f>IF(P_Ant.prod!N35=0," ",P_Ant.prod!N35)</f>
        <v>97</v>
      </c>
      <c r="P26" s="35">
        <f>IF(P_Ant.prod!O35=0," ",P_Ant.prod!O35)</f>
        <v>91</v>
      </c>
      <c r="Q26" s="35">
        <f>IF(P_Ant.prod!P35=0," ",P_Ant.prod!P35)</f>
        <v>79</v>
      </c>
      <c r="R26" s="35">
        <f>IF(P_Ant.prod!Q35=0," ",P_Ant.prod!Q35)</f>
        <v>75</v>
      </c>
      <c r="S26" s="35">
        <f>IF(P_Ant.prod!R35=0," ",P_Ant.prod!R35)</f>
        <v>70</v>
      </c>
      <c r="T26" s="35">
        <f>IF(P_Ant.prod!S35=0," ",P_Ant.prod!S35)</f>
        <v>71</v>
      </c>
      <c r="U26" s="35">
        <f>IF(P_Ant.prod!T35=0," ",P_Ant.prod!T35)</f>
        <v>60</v>
      </c>
      <c r="V26" s="35">
        <f>IF(P_Ant.prod!U35=0," ",P_Ant.prod!U35)</f>
        <v>54</v>
      </c>
      <c r="W26" s="35">
        <f>IF(P_Ant.prod!V35=0," ",P_Ant.prod!V35)</f>
        <v>52</v>
      </c>
      <c r="X26" s="35">
        <f>IF(P_Ant.prod!W35=0," ",P_Ant.prod!W35)</f>
        <v>50</v>
      </c>
      <c r="Y26" s="35">
        <f>IF(P_Ant.prod!X35=0," ",P_Ant.prod!X35)</f>
        <v>46</v>
      </c>
      <c r="Z26" s="35">
        <f>IF(P_Ant.prod!Y35=0," ",P_Ant.prod!Y35)</f>
        <v>46</v>
      </c>
      <c r="AA26" s="35">
        <f>IF(P_Ant.prod!Z35=0," ",P_Ant.prod!Z35)</f>
        <v>44</v>
      </c>
      <c r="AB26" s="35">
        <f>IF(P_Ant.prod!AA35=0," ",P_Ant.prod!AA35)</f>
        <v>46</v>
      </c>
      <c r="AC26" s="35">
        <f>IF(P_Ant.prod!AB35=0," ",P_Ant.prod!AB35)</f>
        <v>48</v>
      </c>
      <c r="AD26" s="35">
        <f>IF(P_Ant.prod!AC35=0," ",P_Ant.prod!AC35)</f>
        <v>47</v>
      </c>
    </row>
    <row r="27" spans="2:30" ht="14.1" customHeight="1" x14ac:dyDescent="0.2">
      <c r="B27" s="34" t="str">
        <f>IF(P_Ant.prod!A36=0," ",P_Ant.prod!A36)</f>
        <v xml:space="preserve"> </v>
      </c>
      <c r="C27" s="35" t="str">
        <f>IF(P_Ant.prod!B36=0," ",P_Ant.prod!B36)</f>
        <v>Hitra</v>
      </c>
      <c r="D27" s="35">
        <f>IF(P_Ant.prod!C36=0," ",P_Ant.prod!C36)</f>
        <v>70</v>
      </c>
      <c r="E27" s="35">
        <f>IF(P_Ant.prod!D36=0," ",P_Ant.prod!D36)</f>
        <v>71</v>
      </c>
      <c r="F27" s="35">
        <f>IF(P_Ant.prod!E36=0," ",P_Ant.prod!E36)</f>
        <v>70</v>
      </c>
      <c r="G27" s="35">
        <f>IF(P_Ant.prod!F36=0," ",P_Ant.prod!F36)</f>
        <v>65</v>
      </c>
      <c r="H27" s="35">
        <f>IF(P_Ant.prod!G36=0," ",P_Ant.prod!G36)</f>
        <v>62</v>
      </c>
      <c r="I27" s="35">
        <f>IF(P_Ant.prod!H36=0," ",P_Ant.prod!H36)</f>
        <v>57</v>
      </c>
      <c r="J27" s="35">
        <f>IF(P_Ant.prod!I36=0," ",P_Ant.prod!I36)</f>
        <v>51</v>
      </c>
      <c r="K27" s="35">
        <f>IF(P_Ant.prod!J36=0," ",P_Ant.prod!J36)</f>
        <v>48</v>
      </c>
      <c r="L27" s="35">
        <f>IF(P_Ant.prod!K36=0," ",P_Ant.prod!K36)</f>
        <v>44</v>
      </c>
      <c r="M27" s="35">
        <f>IF(P_Ant.prod!L36=0," ",P_Ant.prod!L36)</f>
        <v>40</v>
      </c>
      <c r="N27" s="35">
        <f>IF(P_Ant.prod!M36=0," ",P_Ant.prod!M36)</f>
        <v>38</v>
      </c>
      <c r="O27" s="35">
        <f>IF(P_Ant.prod!N36=0," ",P_Ant.prod!N36)</f>
        <v>35</v>
      </c>
      <c r="P27" s="35">
        <f>IF(P_Ant.prod!O36=0," ",P_Ant.prod!O36)</f>
        <v>31</v>
      </c>
      <c r="Q27" s="35">
        <f>IF(P_Ant.prod!P36=0," ",P_Ant.prod!P36)</f>
        <v>30</v>
      </c>
      <c r="R27" s="35">
        <f>IF(P_Ant.prod!Q36=0," ",P_Ant.prod!Q36)</f>
        <v>25</v>
      </c>
      <c r="S27" s="35">
        <f>IF(P_Ant.prod!R36=0," ",P_Ant.prod!R36)</f>
        <v>24</v>
      </c>
      <c r="T27" s="35">
        <f>IF(P_Ant.prod!S36=0," ",P_Ant.prod!S36)</f>
        <v>21</v>
      </c>
      <c r="U27" s="35">
        <f>IF(P_Ant.prod!T36=0," ",P_Ant.prod!T36)</f>
        <v>21</v>
      </c>
      <c r="V27" s="35">
        <f>IF(P_Ant.prod!U36=0," ",P_Ant.prod!U36)</f>
        <v>18</v>
      </c>
      <c r="W27" s="35">
        <f>IF(P_Ant.prod!V36=0," ",P_Ant.prod!V36)</f>
        <v>16</v>
      </c>
      <c r="X27" s="35">
        <f>IF(P_Ant.prod!W36=0," ",P_Ant.prod!W36)</f>
        <v>14</v>
      </c>
      <c r="Y27" s="35">
        <f>IF(P_Ant.prod!X36=0," ",P_Ant.prod!X36)</f>
        <v>15</v>
      </c>
      <c r="Z27" s="35">
        <f>IF(P_Ant.prod!Y36=0," ",P_Ant.prod!Y36)</f>
        <v>13</v>
      </c>
      <c r="AA27" s="35">
        <f>IF(P_Ant.prod!Z36=0," ",P_Ant.prod!Z36)</f>
        <v>11</v>
      </c>
      <c r="AB27" s="35">
        <f>IF(P_Ant.prod!AA36=0," ",P_Ant.prod!AA36)</f>
        <v>12</v>
      </c>
      <c r="AC27" s="35">
        <f>IF(P_Ant.prod!AB36=0," ",P_Ant.prod!AB36)</f>
        <v>16</v>
      </c>
      <c r="AD27" s="35">
        <f>IF(P_Ant.prod!AC36=0," ",P_Ant.prod!AC36)</f>
        <v>15</v>
      </c>
    </row>
    <row r="28" spans="2:30" ht="14.1" customHeight="1" x14ac:dyDescent="0.2">
      <c r="B28" s="34" t="str">
        <f>IF(P_Ant.prod!A37=0," ",P_Ant.prod!A37)</f>
        <v xml:space="preserve"> </v>
      </c>
      <c r="C28" s="35" t="str">
        <f>IF(P_Ant.prod!B37=0," ",P_Ant.prod!B37)</f>
        <v>Orkland</v>
      </c>
      <c r="D28" s="35">
        <f>IF(P_Ant.prod!C37=0," ",P_Ant.prod!C37)</f>
        <v>392</v>
      </c>
      <c r="E28" s="35">
        <f>IF(P_Ant.prod!D37=0," ",P_Ant.prod!D37)</f>
        <v>390</v>
      </c>
      <c r="F28" s="35">
        <f>IF(P_Ant.prod!E37=0," ",P_Ant.prod!E37)</f>
        <v>389</v>
      </c>
      <c r="G28" s="35">
        <f>IF(P_Ant.prod!F37=0," ",P_Ant.prod!F37)</f>
        <v>376</v>
      </c>
      <c r="H28" s="35">
        <f>IF(P_Ant.prod!G37=0," ",P_Ant.prod!G37)</f>
        <v>358</v>
      </c>
      <c r="I28" s="35">
        <f>IF(P_Ant.prod!H37=0," ",P_Ant.prod!H37)</f>
        <v>347</v>
      </c>
      <c r="J28" s="35">
        <f>IF(P_Ant.prod!I37=0," ",P_Ant.prod!I37)</f>
        <v>318</v>
      </c>
      <c r="K28" s="35">
        <f>IF(P_Ant.prod!J37=0," ",P_Ant.prod!J37)</f>
        <v>290</v>
      </c>
      <c r="L28" s="35">
        <f>IF(P_Ant.prod!K37=0," ",P_Ant.prod!K37)</f>
        <v>275</v>
      </c>
      <c r="M28" s="35">
        <f>IF(P_Ant.prod!L37=0," ",P_Ant.prod!L37)</f>
        <v>267</v>
      </c>
      <c r="N28" s="35">
        <f>IF(P_Ant.prod!M37=0," ",P_Ant.prod!M37)</f>
        <v>261</v>
      </c>
      <c r="O28" s="35">
        <f>IF(P_Ant.prod!N37=0," ",P_Ant.prod!N37)</f>
        <v>248</v>
      </c>
      <c r="P28" s="35">
        <f>IF(P_Ant.prod!O37=0," ",P_Ant.prod!O37)</f>
        <v>237</v>
      </c>
      <c r="Q28" s="35">
        <f>IF(P_Ant.prod!P37=0," ",P_Ant.prod!P37)</f>
        <v>224</v>
      </c>
      <c r="R28" s="35">
        <f>IF(P_Ant.prod!Q37=0," ",P_Ant.prod!Q37)</f>
        <v>212</v>
      </c>
      <c r="S28" s="35">
        <f>IF(P_Ant.prod!R37=0," ",P_Ant.prod!R37)</f>
        <v>191</v>
      </c>
      <c r="T28" s="35">
        <f>IF(P_Ant.prod!S37=0," ",P_Ant.prod!S37)</f>
        <v>185</v>
      </c>
      <c r="U28" s="35">
        <f>IF(P_Ant.prod!T37=0," ",P_Ant.prod!T37)</f>
        <v>179</v>
      </c>
      <c r="V28" s="35">
        <f>IF(P_Ant.prod!U37=0," ",P_Ant.prod!U37)</f>
        <v>172</v>
      </c>
      <c r="W28" s="35">
        <f>IF(P_Ant.prod!V37=0," ",P_Ant.prod!V37)</f>
        <v>159</v>
      </c>
      <c r="X28" s="35">
        <f>IF(P_Ant.prod!W37=0," ",P_Ant.prod!W37)</f>
        <v>149</v>
      </c>
      <c r="Y28" s="35">
        <f>IF(P_Ant.prod!X37=0," ",P_Ant.prod!X37)</f>
        <v>145</v>
      </c>
      <c r="Z28" s="35">
        <f>IF(P_Ant.prod!Y37=0," ",P_Ant.prod!Y37)</f>
        <v>140</v>
      </c>
      <c r="AA28" s="35">
        <f>IF(P_Ant.prod!Z37=0," ",P_Ant.prod!Z37)</f>
        <v>129</v>
      </c>
      <c r="AB28" s="35">
        <f>IF(P_Ant.prod!AA37=0," ",P_Ant.prod!AA37)</f>
        <v>123</v>
      </c>
      <c r="AC28" s="35">
        <f>IF(P_Ant.prod!AB37=0," ",P_Ant.prod!AB37)</f>
        <v>103</v>
      </c>
      <c r="AD28" s="35">
        <f>IF(P_Ant.prod!AC37=0," ",P_Ant.prod!AC37)</f>
        <v>99</v>
      </c>
    </row>
    <row r="29" spans="2:30" ht="14.1" customHeight="1" x14ac:dyDescent="0.2">
      <c r="B29" s="34" t="str">
        <f>IF(P_Ant.prod!A38=0," ",P_Ant.prod!A38)</f>
        <v xml:space="preserve"> </v>
      </c>
      <c r="C29" s="35" t="str">
        <f>IF(P_Ant.prod!B38=0," ",P_Ant.prod!B38)</f>
        <v>Rindal</v>
      </c>
      <c r="D29" s="35">
        <f>IF(P_Ant.prod!C38=0," ",P_Ant.prod!C38)</f>
        <v>134</v>
      </c>
      <c r="E29" s="35">
        <f>IF(P_Ant.prod!D38=0," ",P_Ant.prod!D38)</f>
        <v>133</v>
      </c>
      <c r="F29" s="35">
        <f>IF(P_Ant.prod!E38=0," ",P_Ant.prod!E38)</f>
        <v>132</v>
      </c>
      <c r="G29" s="35">
        <f>IF(P_Ant.prod!F38=0," ",P_Ant.prod!F38)</f>
        <v>125</v>
      </c>
      <c r="H29" s="35">
        <f>IF(P_Ant.prod!G38=0," ",P_Ant.prod!G38)</f>
        <v>122</v>
      </c>
      <c r="I29" s="35">
        <f>IF(P_Ant.prod!H38=0," ",P_Ant.prod!H38)</f>
        <v>120</v>
      </c>
      <c r="J29" s="35">
        <f>IF(P_Ant.prod!I38=0," ",P_Ant.prod!I38)</f>
        <v>111</v>
      </c>
      <c r="K29" s="35">
        <f>IF(P_Ant.prod!J38=0," ",P_Ant.prod!J38)</f>
        <v>107</v>
      </c>
      <c r="L29" s="35">
        <f>IF(P_Ant.prod!K38=0," ",P_Ant.prod!K38)</f>
        <v>103</v>
      </c>
      <c r="M29" s="35">
        <f>IF(P_Ant.prod!L38=0," ",P_Ant.prod!L38)</f>
        <v>101</v>
      </c>
      <c r="N29" s="35">
        <f>IF(P_Ant.prod!M38=0," ",P_Ant.prod!M38)</f>
        <v>97</v>
      </c>
      <c r="O29" s="35">
        <f>IF(P_Ant.prod!N38=0," ",P_Ant.prod!N38)</f>
        <v>91</v>
      </c>
      <c r="P29" s="35">
        <f>IF(P_Ant.prod!O38=0," ",P_Ant.prod!O38)</f>
        <v>85</v>
      </c>
      <c r="Q29" s="35">
        <f>IF(P_Ant.prod!P38=0," ",P_Ant.prod!P38)</f>
        <v>82</v>
      </c>
      <c r="R29" s="35">
        <f>IF(P_Ant.prod!Q38=0," ",P_Ant.prod!Q38)</f>
        <v>77</v>
      </c>
      <c r="S29" s="35">
        <f>IF(P_Ant.prod!R38=0," ",P_Ant.prod!R38)</f>
        <v>69</v>
      </c>
      <c r="T29" s="35">
        <f>IF(P_Ant.prod!S38=0," ",P_Ant.prod!S38)</f>
        <v>67</v>
      </c>
      <c r="U29" s="35">
        <f>IF(P_Ant.prod!T38=0," ",P_Ant.prod!T38)</f>
        <v>65</v>
      </c>
      <c r="V29" s="35">
        <f>IF(P_Ant.prod!U38=0," ",P_Ant.prod!U38)</f>
        <v>58</v>
      </c>
      <c r="W29" s="35">
        <f>IF(P_Ant.prod!V38=0," ",P_Ant.prod!V38)</f>
        <v>54</v>
      </c>
      <c r="X29" s="35">
        <f>IF(P_Ant.prod!W38=0," ",P_Ant.prod!W38)</f>
        <v>51</v>
      </c>
      <c r="Y29" s="35">
        <f>IF(P_Ant.prod!X38=0," ",P_Ant.prod!X38)</f>
        <v>50</v>
      </c>
      <c r="Z29" s="35">
        <f>IF(P_Ant.prod!Y38=0," ",P_Ant.prod!Y38)</f>
        <v>49</v>
      </c>
      <c r="AA29" s="35">
        <f>IF(P_Ant.prod!Z38=0," ",P_Ant.prod!Z38)</f>
        <v>49</v>
      </c>
      <c r="AB29" s="35">
        <f>IF(P_Ant.prod!AA38=0," ",P_Ant.prod!AA38)</f>
        <v>47</v>
      </c>
      <c r="AC29" s="35">
        <f>IF(P_Ant.prod!AB38=0," ",P_Ant.prod!AB38)</f>
        <v>44</v>
      </c>
      <c r="AD29" s="35">
        <f>IF(P_Ant.prod!AC38=0," ",P_Ant.prod!AC38)</f>
        <v>43</v>
      </c>
    </row>
    <row r="30" spans="2:30" ht="14.1" customHeight="1" x14ac:dyDescent="0.2">
      <c r="B30" s="34" t="str">
        <f>IF(P_Ant.prod!A39=0," ",P_Ant.prod!A39)</f>
        <v xml:space="preserve"> </v>
      </c>
      <c r="C30" s="35" t="str">
        <f>IF(P_Ant.prod!B39=0," ",P_Ant.prod!B39)</f>
        <v>Skaun</v>
      </c>
      <c r="D30" s="35">
        <f>IF(P_Ant.prod!C39=0," ",P_Ant.prod!C39)</f>
        <v>82</v>
      </c>
      <c r="E30" s="35">
        <f>IF(P_Ant.prod!D39=0," ",P_Ant.prod!D39)</f>
        <v>81</v>
      </c>
      <c r="F30" s="35">
        <f>IF(P_Ant.prod!E39=0," ",P_Ant.prod!E39)</f>
        <v>81</v>
      </c>
      <c r="G30" s="35">
        <f>IF(P_Ant.prod!F39=0," ",P_Ant.prod!F39)</f>
        <v>77</v>
      </c>
      <c r="H30" s="35">
        <f>IF(P_Ant.prod!G39=0," ",P_Ant.prod!G39)</f>
        <v>73</v>
      </c>
      <c r="I30" s="35">
        <f>IF(P_Ant.prod!H39=0," ",P_Ant.prod!H39)</f>
        <v>69</v>
      </c>
      <c r="J30" s="35">
        <f>IF(P_Ant.prod!I39=0," ",P_Ant.prod!I39)</f>
        <v>62</v>
      </c>
      <c r="K30" s="35">
        <f>IF(P_Ant.prod!J39=0," ",P_Ant.prod!J39)</f>
        <v>57</v>
      </c>
      <c r="L30" s="35">
        <f>IF(P_Ant.prod!K39=0," ",P_Ant.prod!K39)</f>
        <v>54</v>
      </c>
      <c r="M30" s="35">
        <f>IF(P_Ant.prod!L39=0," ",P_Ant.prod!L39)</f>
        <v>50</v>
      </c>
      <c r="N30" s="35">
        <f>IF(P_Ant.prod!M39=0," ",P_Ant.prod!M39)</f>
        <v>46</v>
      </c>
      <c r="O30" s="35">
        <f>IF(P_Ant.prod!N39=0," ",P_Ant.prod!N39)</f>
        <v>46</v>
      </c>
      <c r="P30" s="35">
        <f>IF(P_Ant.prod!O39=0," ",P_Ant.prod!O39)</f>
        <v>44</v>
      </c>
      <c r="Q30" s="35">
        <f>IF(P_Ant.prod!P39=0," ",P_Ant.prod!P39)</f>
        <v>38</v>
      </c>
      <c r="R30" s="35">
        <f>IF(P_Ant.prod!Q39=0," ",P_Ant.prod!Q39)</f>
        <v>36</v>
      </c>
      <c r="S30" s="35">
        <f>IF(P_Ant.prod!R39=0," ",P_Ant.prod!R39)</f>
        <v>30</v>
      </c>
      <c r="T30" s="35">
        <f>IF(P_Ant.prod!S39=0," ",P_Ant.prod!S39)</f>
        <v>28</v>
      </c>
      <c r="U30" s="35">
        <f>IF(P_Ant.prod!T39=0," ",P_Ant.prod!T39)</f>
        <v>24</v>
      </c>
      <c r="V30" s="35">
        <f>IF(P_Ant.prod!U39=0," ",P_Ant.prod!U39)</f>
        <v>23</v>
      </c>
      <c r="W30" s="35">
        <f>IF(P_Ant.prod!V39=0," ",P_Ant.prod!V39)</f>
        <v>22</v>
      </c>
      <c r="X30" s="35">
        <f>IF(P_Ant.prod!W39=0," ",P_Ant.prod!W39)</f>
        <v>18</v>
      </c>
      <c r="Y30" s="35">
        <f>IF(P_Ant.prod!X39=0," ",P_Ant.prod!X39)</f>
        <v>16</v>
      </c>
      <c r="Z30" s="35">
        <f>IF(P_Ant.prod!Y39=0," ",P_Ant.prod!Y39)</f>
        <v>16</v>
      </c>
      <c r="AA30" s="35">
        <f>IF(P_Ant.prod!Z39=0," ",P_Ant.prod!Z39)</f>
        <v>15</v>
      </c>
      <c r="AB30" s="35">
        <f>IF(P_Ant.prod!AA39=0," ",P_Ant.prod!AA39)</f>
        <v>15</v>
      </c>
      <c r="AC30" s="35">
        <f>IF(P_Ant.prod!AB39=0," ",P_Ant.prod!AB39)</f>
        <v>13</v>
      </c>
      <c r="AD30" s="35">
        <f>IF(P_Ant.prod!AC39=0," ",P_Ant.prod!AC39)</f>
        <v>13</v>
      </c>
    </row>
    <row r="31" spans="2:30" ht="14.1" customHeight="1" x14ac:dyDescent="0.2">
      <c r="B31" s="34" t="str">
        <f>IF(P_Ant.prod!A40=0," ",P_Ant.prod!A40)</f>
        <v>Fosenregionen</v>
      </c>
      <c r="C31" s="35" t="str">
        <f>IF(P_Ant.prod!B40=0," ",P_Ant.prod!B40)</f>
        <v xml:space="preserve"> </v>
      </c>
      <c r="D31" s="35" t="str">
        <f>IF(P_Ant.prod!C40=0," ",P_Ant.prod!C40)</f>
        <v xml:space="preserve"> </v>
      </c>
      <c r="E31" s="35" t="str">
        <f>IF(P_Ant.prod!D40=0," ",P_Ant.prod!D40)</f>
        <v xml:space="preserve"> </v>
      </c>
      <c r="F31" s="35" t="str">
        <f>IF(P_Ant.prod!E40=0," ",P_Ant.prod!E40)</f>
        <v xml:space="preserve"> </v>
      </c>
      <c r="G31" s="35" t="str">
        <f>IF(P_Ant.prod!F40=0," ",P_Ant.prod!F40)</f>
        <v xml:space="preserve"> </v>
      </c>
      <c r="H31" s="35" t="str">
        <f>IF(P_Ant.prod!G40=0," ",P_Ant.prod!G40)</f>
        <v xml:space="preserve"> </v>
      </c>
      <c r="I31" s="35" t="str">
        <f>IF(P_Ant.prod!H40=0," ",P_Ant.prod!H40)</f>
        <v xml:space="preserve"> </v>
      </c>
      <c r="J31" s="35" t="str">
        <f>IF(P_Ant.prod!I40=0," ",P_Ant.prod!I40)</f>
        <v xml:space="preserve"> </v>
      </c>
      <c r="K31" s="35" t="str">
        <f>IF(P_Ant.prod!J40=0," ",P_Ant.prod!J40)</f>
        <v xml:space="preserve"> </v>
      </c>
      <c r="L31" s="35" t="str">
        <f>IF(P_Ant.prod!K40=0," ",P_Ant.prod!K40)</f>
        <v xml:space="preserve"> </v>
      </c>
      <c r="M31" s="35" t="str">
        <f>IF(P_Ant.prod!L40=0," ",P_Ant.prod!L40)</f>
        <v xml:space="preserve"> </v>
      </c>
      <c r="N31" s="35" t="str">
        <f>IF(P_Ant.prod!M40=0," ",P_Ant.prod!M40)</f>
        <v xml:space="preserve"> </v>
      </c>
      <c r="O31" s="35" t="str">
        <f>IF(P_Ant.prod!N40=0," ",P_Ant.prod!N40)</f>
        <v xml:space="preserve"> </v>
      </c>
      <c r="P31" s="35" t="str">
        <f>IF(P_Ant.prod!O40=0," ",P_Ant.prod!O40)</f>
        <v xml:space="preserve"> </v>
      </c>
      <c r="Q31" s="35" t="str">
        <f>IF(P_Ant.prod!P40=0," ",P_Ant.prod!P40)</f>
        <v xml:space="preserve"> </v>
      </c>
      <c r="R31" s="35" t="str">
        <f>IF(P_Ant.prod!Q40=0," ",P_Ant.prod!Q40)</f>
        <v xml:space="preserve"> </v>
      </c>
      <c r="S31" s="35" t="str">
        <f>IF(P_Ant.prod!R40=0," ",P_Ant.prod!R40)</f>
        <v xml:space="preserve"> </v>
      </c>
      <c r="T31" s="35" t="str">
        <f>IF(P_Ant.prod!S40=0," ",P_Ant.prod!S40)</f>
        <v xml:space="preserve"> </v>
      </c>
      <c r="U31" s="35" t="str">
        <f>IF(P_Ant.prod!T40=0," ",P_Ant.prod!T40)</f>
        <v xml:space="preserve"> </v>
      </c>
      <c r="V31" s="35" t="str">
        <f>IF(P_Ant.prod!U40=0," ",P_Ant.prod!U40)</f>
        <v xml:space="preserve"> </v>
      </c>
      <c r="W31" s="35" t="str">
        <f>IF(P_Ant.prod!V40=0," ",P_Ant.prod!V40)</f>
        <v xml:space="preserve"> </v>
      </c>
      <c r="X31" s="35" t="str">
        <f>IF(P_Ant.prod!W40=0," ",P_Ant.prod!W40)</f>
        <v xml:space="preserve"> </v>
      </c>
      <c r="Y31" s="35" t="str">
        <f>IF(P_Ant.prod!X40=0," ",P_Ant.prod!X40)</f>
        <v xml:space="preserve"> </v>
      </c>
      <c r="Z31" s="35" t="str">
        <f>IF(P_Ant.prod!Y40=0," ",P_Ant.prod!Y40)</f>
        <v xml:space="preserve"> </v>
      </c>
      <c r="AA31" s="35" t="str">
        <f>IF(P_Ant.prod!Z40=0," ",P_Ant.prod!Z40)</f>
        <v xml:space="preserve"> </v>
      </c>
      <c r="AB31" s="35" t="str">
        <f>IF(P_Ant.prod!AA40=0," ",P_Ant.prod!AA40)</f>
        <v xml:space="preserve"> </v>
      </c>
      <c r="AC31" s="35" t="str">
        <f>IF(P_Ant.prod!AB40=0," ",P_Ant.prod!AB40)</f>
        <v xml:space="preserve"> </v>
      </c>
      <c r="AD31" s="35" t="str">
        <f>IF(P_Ant.prod!AC40=0," ",P_Ant.prod!AC40)</f>
        <v xml:space="preserve"> </v>
      </c>
    </row>
    <row r="32" spans="2:30" ht="14.1" customHeight="1" x14ac:dyDescent="0.2">
      <c r="B32" s="34" t="str">
        <f>IF(P_Ant.prod!A41=0," ",P_Ant.prod!A41)</f>
        <v xml:space="preserve"> </v>
      </c>
      <c r="C32" s="35" t="str">
        <f>IF(P_Ant.prod!B41=0," ",P_Ant.prod!B41)</f>
        <v>Indre Fosen</v>
      </c>
      <c r="D32" s="35">
        <f>IF(P_Ant.prod!C41=0," ",P_Ant.prod!C41)</f>
        <v>369</v>
      </c>
      <c r="E32" s="35">
        <f>IF(P_Ant.prod!D41=0," ",P_Ant.prod!D41)</f>
        <v>367</v>
      </c>
      <c r="F32" s="35">
        <f>IF(P_Ant.prod!E41=0," ",P_Ant.prod!E41)</f>
        <v>359</v>
      </c>
      <c r="G32" s="35">
        <f>IF(P_Ant.prod!F41=0," ",P_Ant.prod!F41)</f>
        <v>346</v>
      </c>
      <c r="H32" s="35">
        <f>IF(P_Ant.prod!G41=0," ",P_Ant.prod!G41)</f>
        <v>326</v>
      </c>
      <c r="I32" s="35">
        <f>IF(P_Ant.prod!H41=0," ",P_Ant.prod!H41)</f>
        <v>311</v>
      </c>
      <c r="J32" s="35">
        <f>IF(P_Ant.prod!I41=0," ",P_Ant.prod!I41)</f>
        <v>273</v>
      </c>
      <c r="K32" s="35">
        <f>IF(P_Ant.prod!J41=0," ",P_Ant.prod!J41)</f>
        <v>257</v>
      </c>
      <c r="L32" s="35">
        <f>IF(P_Ant.prod!K41=0," ",P_Ant.prod!K41)</f>
        <v>237</v>
      </c>
      <c r="M32" s="35">
        <f>IF(P_Ant.prod!L41=0," ",P_Ant.prod!L41)</f>
        <v>226</v>
      </c>
      <c r="N32" s="35">
        <f>IF(P_Ant.prod!M41=0," ",P_Ant.prod!M41)</f>
        <v>215</v>
      </c>
      <c r="O32" s="35">
        <f>IF(P_Ant.prod!N41=0," ",P_Ant.prod!N41)</f>
        <v>197</v>
      </c>
      <c r="P32" s="35">
        <f>IF(P_Ant.prod!O41=0," ",P_Ant.prod!O41)</f>
        <v>176</v>
      </c>
      <c r="Q32" s="35">
        <f>IF(P_Ant.prod!P41=0," ",P_Ant.prod!P41)</f>
        <v>166</v>
      </c>
      <c r="R32" s="35">
        <f>IF(P_Ant.prod!Q41=0," ",P_Ant.prod!Q41)</f>
        <v>154</v>
      </c>
      <c r="S32" s="35">
        <f>IF(P_Ant.prod!R41=0," ",P_Ant.prod!R41)</f>
        <v>137</v>
      </c>
      <c r="T32" s="35">
        <f>IF(P_Ant.prod!S41=0," ",P_Ant.prod!S41)</f>
        <v>135</v>
      </c>
      <c r="U32" s="35">
        <f>IF(P_Ant.prod!T41=0," ",P_Ant.prod!T41)</f>
        <v>122</v>
      </c>
      <c r="V32" s="35">
        <f>IF(P_Ant.prod!U41=0," ",P_Ant.prod!U41)</f>
        <v>109</v>
      </c>
      <c r="W32" s="35">
        <f>IF(P_Ant.prod!V41=0," ",P_Ant.prod!V41)</f>
        <v>103</v>
      </c>
      <c r="X32" s="35">
        <f>IF(P_Ant.prod!W41=0," ",P_Ant.prod!W41)</f>
        <v>94</v>
      </c>
      <c r="Y32" s="35">
        <f>IF(P_Ant.prod!X41=0," ",P_Ant.prod!X41)</f>
        <v>89</v>
      </c>
      <c r="Z32" s="35">
        <f>IF(P_Ant.prod!Y41=0," ",P_Ant.prod!Y41)</f>
        <v>86</v>
      </c>
      <c r="AA32" s="35">
        <f>IF(P_Ant.prod!Z41=0," ",P_Ant.prod!Z41)</f>
        <v>86</v>
      </c>
      <c r="AB32" s="35">
        <f>IF(P_Ant.prod!AA41=0," ",P_Ant.prod!AA41)</f>
        <v>84</v>
      </c>
      <c r="AC32" s="35">
        <f>IF(P_Ant.prod!AB41=0," ",P_Ant.prod!AB41)</f>
        <v>81</v>
      </c>
      <c r="AD32" s="35">
        <f>IF(P_Ant.prod!AC41=0," ",P_Ant.prod!AC41)</f>
        <v>78</v>
      </c>
    </row>
    <row r="33" spans="2:30" ht="14.1" customHeight="1" x14ac:dyDescent="0.2">
      <c r="B33" s="34" t="str">
        <f>IF(P_Ant.prod!A42=0," ",P_Ant.prod!A42)</f>
        <v xml:space="preserve"> </v>
      </c>
      <c r="C33" s="35" t="str">
        <f>IF(P_Ant.prod!B42=0," ",P_Ant.prod!B42)</f>
        <v>Osen</v>
      </c>
      <c r="D33" s="35">
        <f>IF(P_Ant.prod!C42=0," ",P_Ant.prod!C42)</f>
        <v>43</v>
      </c>
      <c r="E33" s="35">
        <f>IF(P_Ant.prod!D42=0," ",P_Ant.prod!D42)</f>
        <v>43</v>
      </c>
      <c r="F33" s="35">
        <f>IF(P_Ant.prod!E42=0," ",P_Ant.prod!E42)</f>
        <v>43</v>
      </c>
      <c r="G33" s="35">
        <f>IF(P_Ant.prod!F42=0," ",P_Ant.prod!F42)</f>
        <v>41</v>
      </c>
      <c r="H33" s="35">
        <f>IF(P_Ant.prod!G42=0," ",P_Ant.prod!G42)</f>
        <v>37</v>
      </c>
      <c r="I33" s="35">
        <f>IF(P_Ant.prod!H42=0," ",P_Ant.prod!H42)</f>
        <v>34</v>
      </c>
      <c r="J33" s="35">
        <f>IF(P_Ant.prod!I42=0," ",P_Ant.prod!I42)</f>
        <v>30</v>
      </c>
      <c r="K33" s="35">
        <f>IF(P_Ant.prod!J42=0," ",P_Ant.prod!J42)</f>
        <v>29</v>
      </c>
      <c r="L33" s="35">
        <f>IF(P_Ant.prod!K42=0," ",P_Ant.prod!K42)</f>
        <v>29</v>
      </c>
      <c r="M33" s="35">
        <f>IF(P_Ant.prod!L42=0," ",P_Ant.prod!L42)</f>
        <v>28</v>
      </c>
      <c r="N33" s="35">
        <f>IF(P_Ant.prod!M42=0," ",P_Ant.prod!M42)</f>
        <v>28</v>
      </c>
      <c r="O33" s="35">
        <f>IF(P_Ant.prod!N42=0," ",P_Ant.prod!N42)</f>
        <v>27</v>
      </c>
      <c r="P33" s="35">
        <f>IF(P_Ant.prod!O42=0," ",P_Ant.prod!O42)</f>
        <v>24</v>
      </c>
      <c r="Q33" s="35">
        <f>IF(P_Ant.prod!P42=0," ",P_Ant.prod!P42)</f>
        <v>23</v>
      </c>
      <c r="R33" s="35">
        <f>IF(P_Ant.prod!Q42=0," ",P_Ant.prod!Q42)</f>
        <v>22</v>
      </c>
      <c r="S33" s="35">
        <f>IF(P_Ant.prod!R42=0," ",P_Ant.prod!R42)</f>
        <v>19</v>
      </c>
      <c r="T33" s="35">
        <f>IF(P_Ant.prod!S42=0," ",P_Ant.prod!S42)</f>
        <v>20</v>
      </c>
      <c r="U33" s="35">
        <f>IF(P_Ant.prod!T42=0," ",P_Ant.prod!T42)</f>
        <v>17</v>
      </c>
      <c r="V33" s="35">
        <f>IF(P_Ant.prod!U42=0," ",P_Ant.prod!U42)</f>
        <v>18</v>
      </c>
      <c r="W33" s="35">
        <f>IF(P_Ant.prod!V42=0," ",P_Ant.prod!V42)</f>
        <v>16</v>
      </c>
      <c r="X33" s="35">
        <f>IF(P_Ant.prod!W42=0," ",P_Ant.prod!W42)</f>
        <v>16</v>
      </c>
      <c r="Y33" s="35">
        <f>IF(P_Ant.prod!X42=0," ",P_Ant.prod!X42)</f>
        <v>16</v>
      </c>
      <c r="Z33" s="35">
        <f>IF(P_Ant.prod!Y42=0," ",P_Ant.prod!Y42)</f>
        <v>16</v>
      </c>
      <c r="AA33" s="35">
        <f>IF(P_Ant.prod!Z42=0," ",P_Ant.prod!Z42)</f>
        <v>14</v>
      </c>
      <c r="AB33" s="35">
        <f>IF(P_Ant.prod!AA42=0," ",P_Ant.prod!AA42)</f>
        <v>13</v>
      </c>
      <c r="AC33" s="35">
        <f>IF(P_Ant.prod!AB42=0," ",P_Ant.prod!AB42)</f>
        <v>13</v>
      </c>
      <c r="AD33" s="35">
        <f>IF(P_Ant.prod!AC42=0," ",P_Ant.prod!AC42)</f>
        <v>14</v>
      </c>
    </row>
    <row r="34" spans="2:30" ht="14.1" customHeight="1" x14ac:dyDescent="0.2">
      <c r="B34" s="34" t="str">
        <f>IF(P_Ant.prod!A43=0," ",P_Ant.prod!A43)</f>
        <v xml:space="preserve"> </v>
      </c>
      <c r="C34" s="35" t="str">
        <f>IF(P_Ant.prod!B43=0," ",P_Ant.prod!B43)</f>
        <v>Ørland</v>
      </c>
      <c r="D34" s="35">
        <f>IF(P_Ant.prod!C43=0," ",P_Ant.prod!C43)</f>
        <v>248</v>
      </c>
      <c r="E34" s="35">
        <f>IF(P_Ant.prod!D43=0," ",P_Ant.prod!D43)</f>
        <v>247</v>
      </c>
      <c r="F34" s="35">
        <f>IF(P_Ant.prod!E43=0," ",P_Ant.prod!E43)</f>
        <v>247</v>
      </c>
      <c r="G34" s="35">
        <f>IF(P_Ant.prod!F43=0," ",P_Ant.prod!F43)</f>
        <v>238</v>
      </c>
      <c r="H34" s="35">
        <f>IF(P_Ant.prod!G43=0," ",P_Ant.prod!G43)</f>
        <v>224</v>
      </c>
      <c r="I34" s="35">
        <f>IF(P_Ant.prod!H43=0," ",P_Ant.prod!H43)</f>
        <v>218</v>
      </c>
      <c r="J34" s="35">
        <f>IF(P_Ant.prod!I43=0," ",P_Ant.prod!I43)</f>
        <v>193</v>
      </c>
      <c r="K34" s="35">
        <f>IF(P_Ant.prod!J43=0," ",P_Ant.prod!J43)</f>
        <v>181</v>
      </c>
      <c r="L34" s="35">
        <f>IF(P_Ant.prod!K43=0," ",P_Ant.prod!K43)</f>
        <v>176</v>
      </c>
      <c r="M34" s="35">
        <f>IF(P_Ant.prod!L43=0," ",P_Ant.prod!L43)</f>
        <v>166</v>
      </c>
      <c r="N34" s="35">
        <f>IF(P_Ant.prod!M43=0," ",P_Ant.prod!M43)</f>
        <v>158</v>
      </c>
      <c r="O34" s="35">
        <f>IF(P_Ant.prod!N43=0," ",P_Ant.prod!N43)</f>
        <v>145</v>
      </c>
      <c r="P34" s="35">
        <f>IF(P_Ant.prod!O43=0," ",P_Ant.prod!O43)</f>
        <v>126</v>
      </c>
      <c r="Q34" s="35">
        <f>IF(P_Ant.prod!P43=0," ",P_Ant.prod!P43)</f>
        <v>115</v>
      </c>
      <c r="R34" s="35">
        <f>IF(P_Ant.prod!Q43=0," ",P_Ant.prod!Q43)</f>
        <v>100</v>
      </c>
      <c r="S34" s="35">
        <f>IF(P_Ant.prod!R43=0," ",P_Ant.prod!R43)</f>
        <v>91</v>
      </c>
      <c r="T34" s="35">
        <f>IF(P_Ant.prod!S43=0," ",P_Ant.prod!S43)</f>
        <v>81</v>
      </c>
      <c r="U34" s="35">
        <f>IF(P_Ant.prod!T43=0," ",P_Ant.prod!T43)</f>
        <v>81</v>
      </c>
      <c r="V34" s="35">
        <f>IF(P_Ant.prod!U43=0," ",P_Ant.prod!U43)</f>
        <v>73</v>
      </c>
      <c r="W34" s="35">
        <f>IF(P_Ant.prod!V43=0," ",P_Ant.prod!V43)</f>
        <v>70</v>
      </c>
      <c r="X34" s="35">
        <f>IF(P_Ant.prod!W43=0," ",P_Ant.prod!W43)</f>
        <v>68</v>
      </c>
      <c r="Y34" s="35">
        <f>IF(P_Ant.prod!X43=0," ",P_Ant.prod!X43)</f>
        <v>66</v>
      </c>
      <c r="Z34" s="35">
        <f>IF(P_Ant.prod!Y43=0," ",P_Ant.prod!Y43)</f>
        <v>66</v>
      </c>
      <c r="AA34" s="35">
        <f>IF(P_Ant.prod!Z43=0," ",P_Ant.prod!Z43)</f>
        <v>56</v>
      </c>
      <c r="AB34" s="35">
        <f>IF(P_Ant.prod!AA43=0," ",P_Ant.prod!AA43)</f>
        <v>53</v>
      </c>
      <c r="AC34" s="35">
        <f>IF(P_Ant.prod!AB43=0," ",P_Ant.prod!AB43)</f>
        <v>50</v>
      </c>
      <c r="AD34" s="35">
        <f>IF(P_Ant.prod!AC43=0," ",P_Ant.prod!AC43)</f>
        <v>47</v>
      </c>
    </row>
    <row r="35" spans="2:30" ht="14.1" customHeight="1" x14ac:dyDescent="0.2">
      <c r="B35" s="34" t="str">
        <f>IF(P_Ant.prod!A44=0," ",P_Ant.prod!A44)</f>
        <v xml:space="preserve"> </v>
      </c>
      <c r="C35" s="35" t="str">
        <f>IF(P_Ant.prod!B44=0," ",P_Ant.prod!B44)</f>
        <v>Åfjord</v>
      </c>
      <c r="D35" s="35">
        <f>IF(P_Ant.prod!C44=0," ",P_Ant.prod!C44)</f>
        <v>224</v>
      </c>
      <c r="E35" s="35">
        <f>IF(P_Ant.prod!D44=0," ",P_Ant.prod!D44)</f>
        <v>220</v>
      </c>
      <c r="F35" s="35">
        <f>IF(P_Ant.prod!E44=0," ",P_Ant.prod!E44)</f>
        <v>218</v>
      </c>
      <c r="G35" s="35">
        <f>IF(P_Ant.prod!F44=0," ",P_Ant.prod!F44)</f>
        <v>204</v>
      </c>
      <c r="H35" s="35">
        <f>IF(P_Ant.prod!G44=0," ",P_Ant.prod!G44)</f>
        <v>192</v>
      </c>
      <c r="I35" s="35">
        <f>IF(P_Ant.prod!H44=0," ",P_Ant.prod!H44)</f>
        <v>187</v>
      </c>
      <c r="J35" s="35">
        <f>IF(P_Ant.prod!I44=0," ",P_Ant.prod!I44)</f>
        <v>164</v>
      </c>
      <c r="K35" s="35">
        <f>IF(P_Ant.prod!J44=0," ",P_Ant.prod!J44)</f>
        <v>156</v>
      </c>
      <c r="L35" s="35">
        <f>IF(P_Ant.prod!K44=0," ",P_Ant.prod!K44)</f>
        <v>148</v>
      </c>
      <c r="M35" s="35">
        <f>IF(P_Ant.prod!L44=0," ",P_Ant.prod!L44)</f>
        <v>136</v>
      </c>
      <c r="N35" s="35">
        <f>IF(P_Ant.prod!M44=0," ",P_Ant.prod!M44)</f>
        <v>127</v>
      </c>
      <c r="O35" s="35">
        <f>IF(P_Ant.prod!N44=0," ",P_Ant.prod!N44)</f>
        <v>118</v>
      </c>
      <c r="P35" s="35">
        <f>IF(P_Ant.prod!O44=0," ",P_Ant.prod!O44)</f>
        <v>113</v>
      </c>
      <c r="Q35" s="35">
        <f>IF(P_Ant.prod!P44=0," ",P_Ant.prod!P44)</f>
        <v>103</v>
      </c>
      <c r="R35" s="35">
        <f>IF(P_Ant.prod!Q44=0," ",P_Ant.prod!Q44)</f>
        <v>93</v>
      </c>
      <c r="S35" s="35">
        <f>IF(P_Ant.prod!R44=0," ",P_Ant.prod!R44)</f>
        <v>79</v>
      </c>
      <c r="T35" s="35">
        <f>IF(P_Ant.prod!S44=0," ",P_Ant.prod!S44)</f>
        <v>78</v>
      </c>
      <c r="U35" s="35">
        <f>IF(P_Ant.prod!T44=0," ",P_Ant.prod!T44)</f>
        <v>76</v>
      </c>
      <c r="V35" s="35">
        <f>IF(P_Ant.prod!U44=0," ",P_Ant.prod!U44)</f>
        <v>72</v>
      </c>
      <c r="W35" s="35">
        <f>IF(P_Ant.prod!V44=0," ",P_Ant.prod!V44)</f>
        <v>69</v>
      </c>
      <c r="X35" s="35">
        <f>IF(P_Ant.prod!W44=0," ",P_Ant.prod!W44)</f>
        <v>69</v>
      </c>
      <c r="Y35" s="35">
        <f>IF(P_Ant.prod!X44=0," ",P_Ant.prod!X44)</f>
        <v>66</v>
      </c>
      <c r="Z35" s="35">
        <f>IF(P_Ant.prod!Y44=0," ",P_Ant.prod!Y44)</f>
        <v>63</v>
      </c>
      <c r="AA35" s="35">
        <f>IF(P_Ant.prod!Z44=0," ",P_Ant.prod!Z44)</f>
        <v>62</v>
      </c>
      <c r="AB35" s="35">
        <f>IF(P_Ant.prod!AA44=0," ",P_Ant.prod!AA44)</f>
        <v>57</v>
      </c>
      <c r="AC35" s="35">
        <f>IF(P_Ant.prod!AB44=0," ",P_Ant.prod!AB44)</f>
        <v>51</v>
      </c>
      <c r="AD35" s="35">
        <f>IF(P_Ant.prod!AC44=0," ",P_Ant.prod!AC44)</f>
        <v>49</v>
      </c>
    </row>
    <row r="36" spans="2:30" ht="14.1" customHeight="1" x14ac:dyDescent="0.2">
      <c r="B36" s="34" t="str">
        <f>IF(P_Ant.prod!A45=0," ",P_Ant.prod!A45)</f>
        <v>Trøndelag Sør</v>
      </c>
      <c r="C36" s="35" t="str">
        <f>IF(P_Ant.prod!B45=0," ",P_Ant.prod!B45)</f>
        <v xml:space="preserve"> </v>
      </c>
      <c r="D36" s="35" t="str">
        <f>IF(P_Ant.prod!C45=0," ",P_Ant.prod!C45)</f>
        <v xml:space="preserve"> </v>
      </c>
      <c r="E36" s="35" t="str">
        <f>IF(P_Ant.prod!D45=0," ",P_Ant.prod!D45)</f>
        <v xml:space="preserve"> </v>
      </c>
      <c r="F36" s="35" t="str">
        <f>IF(P_Ant.prod!E45=0," ",P_Ant.prod!E45)</f>
        <v xml:space="preserve"> </v>
      </c>
      <c r="G36" s="35" t="str">
        <f>IF(P_Ant.prod!F45=0," ",P_Ant.prod!F45)</f>
        <v xml:space="preserve"> </v>
      </c>
      <c r="H36" s="35" t="str">
        <f>IF(P_Ant.prod!G45=0," ",P_Ant.prod!G45)</f>
        <v xml:space="preserve"> </v>
      </c>
      <c r="I36" s="35" t="str">
        <f>IF(P_Ant.prod!H45=0," ",P_Ant.prod!H45)</f>
        <v xml:space="preserve"> </v>
      </c>
      <c r="J36" s="35" t="str">
        <f>IF(P_Ant.prod!I45=0," ",P_Ant.prod!I45)</f>
        <v xml:space="preserve"> </v>
      </c>
      <c r="K36" s="35" t="str">
        <f>IF(P_Ant.prod!J45=0," ",P_Ant.prod!J45)</f>
        <v xml:space="preserve"> </v>
      </c>
      <c r="L36" s="35" t="str">
        <f>IF(P_Ant.prod!K45=0," ",P_Ant.prod!K45)</f>
        <v xml:space="preserve"> </v>
      </c>
      <c r="M36" s="35" t="str">
        <f>IF(P_Ant.prod!L45=0," ",P_Ant.prod!L45)</f>
        <v xml:space="preserve"> </v>
      </c>
      <c r="N36" s="35" t="str">
        <f>IF(P_Ant.prod!M45=0," ",P_Ant.prod!M45)</f>
        <v xml:space="preserve"> </v>
      </c>
      <c r="O36" s="35" t="str">
        <f>IF(P_Ant.prod!N45=0," ",P_Ant.prod!N45)</f>
        <v xml:space="preserve"> </v>
      </c>
      <c r="P36" s="35" t="str">
        <f>IF(P_Ant.prod!O45=0," ",P_Ant.prod!O45)</f>
        <v xml:space="preserve"> </v>
      </c>
      <c r="Q36" s="35" t="str">
        <f>IF(P_Ant.prod!P45=0," ",P_Ant.prod!P45)</f>
        <v xml:space="preserve"> </v>
      </c>
      <c r="R36" s="35" t="str">
        <f>IF(P_Ant.prod!Q45=0," ",P_Ant.prod!Q45)</f>
        <v xml:space="preserve"> </v>
      </c>
      <c r="S36" s="35" t="str">
        <f>IF(P_Ant.prod!R45=0," ",P_Ant.prod!R45)</f>
        <v xml:space="preserve"> </v>
      </c>
      <c r="T36" s="35" t="str">
        <f>IF(P_Ant.prod!S45=0," ",P_Ant.prod!S45)</f>
        <v xml:space="preserve"> </v>
      </c>
      <c r="U36" s="35" t="str">
        <f>IF(P_Ant.prod!T45=0," ",P_Ant.prod!T45)</f>
        <v xml:space="preserve"> </v>
      </c>
      <c r="V36" s="35" t="str">
        <f>IF(P_Ant.prod!U45=0," ",P_Ant.prod!U45)</f>
        <v xml:space="preserve"> </v>
      </c>
      <c r="W36" s="35" t="str">
        <f>IF(P_Ant.prod!V45=0," ",P_Ant.prod!V45)</f>
        <v xml:space="preserve"> </v>
      </c>
      <c r="X36" s="35" t="str">
        <f>IF(P_Ant.prod!W45=0," ",P_Ant.prod!W45)</f>
        <v xml:space="preserve"> </v>
      </c>
      <c r="Y36" s="35" t="str">
        <f>IF(P_Ant.prod!X45=0," ",P_Ant.prod!X45)</f>
        <v xml:space="preserve"> </v>
      </c>
      <c r="Z36" s="35" t="str">
        <f>IF(P_Ant.prod!Y45=0," ",P_Ant.prod!Y45)</f>
        <v xml:space="preserve"> </v>
      </c>
      <c r="AA36" s="35" t="str">
        <f>IF(P_Ant.prod!Z45=0," ",P_Ant.prod!Z45)</f>
        <v xml:space="preserve"> </v>
      </c>
      <c r="AB36" s="35" t="str">
        <f>IF(P_Ant.prod!AA45=0," ",P_Ant.prod!AA45)</f>
        <v xml:space="preserve"> </v>
      </c>
      <c r="AC36" s="35" t="str">
        <f>IF(P_Ant.prod!AB45=0," ",P_Ant.prod!AB45)</f>
        <v xml:space="preserve"> </v>
      </c>
      <c r="AD36" s="35" t="str">
        <f>IF(P_Ant.prod!AC45=0," ",P_Ant.prod!AC45)</f>
        <v xml:space="preserve"> </v>
      </c>
    </row>
    <row r="37" spans="2:30" ht="14.1" customHeight="1" x14ac:dyDescent="0.2">
      <c r="B37" s="34" t="str">
        <f>IF(P_Ant.prod!A46=0," ",P_Ant.prod!A46)</f>
        <v xml:space="preserve"> </v>
      </c>
      <c r="C37" s="35" t="str">
        <f>IF(P_Ant.prod!B46=0," ",P_Ant.prod!B46)</f>
        <v>Holtålen</v>
      </c>
      <c r="D37" s="35">
        <f>IF(P_Ant.prod!C46=0," ",P_Ant.prod!C46)</f>
        <v>78</v>
      </c>
      <c r="E37" s="35">
        <f>IF(P_Ant.prod!D46=0," ",P_Ant.prod!D46)</f>
        <v>75</v>
      </c>
      <c r="F37" s="35">
        <f>IF(P_Ant.prod!E46=0," ",P_Ant.prod!E46)</f>
        <v>72</v>
      </c>
      <c r="G37" s="35">
        <f>IF(P_Ant.prod!F46=0," ",P_Ant.prod!F46)</f>
        <v>66</v>
      </c>
      <c r="H37" s="35">
        <f>IF(P_Ant.prod!G46=0," ",P_Ant.prod!G46)</f>
        <v>56</v>
      </c>
      <c r="I37" s="35">
        <f>IF(P_Ant.prod!H46=0," ",P_Ant.prod!H46)</f>
        <v>53</v>
      </c>
      <c r="J37" s="35">
        <f>IF(P_Ant.prod!I46=0," ",P_Ant.prod!I46)</f>
        <v>39</v>
      </c>
      <c r="K37" s="35">
        <f>IF(P_Ant.prod!J46=0," ",P_Ant.prod!J46)</f>
        <v>37</v>
      </c>
      <c r="L37" s="35">
        <f>IF(P_Ant.prod!K46=0," ",P_Ant.prod!K46)</f>
        <v>33</v>
      </c>
      <c r="M37" s="35">
        <f>IF(P_Ant.prod!L46=0," ",P_Ant.prod!L46)</f>
        <v>32</v>
      </c>
      <c r="N37" s="35">
        <f>IF(P_Ant.prod!M46=0," ",P_Ant.prod!M46)</f>
        <v>31</v>
      </c>
      <c r="O37" s="35">
        <f>IF(P_Ant.prod!N46=0," ",P_Ant.prod!N46)</f>
        <v>31</v>
      </c>
      <c r="P37" s="35">
        <f>IF(P_Ant.prod!O46=0," ",P_Ant.prod!O46)</f>
        <v>29</v>
      </c>
      <c r="Q37" s="35">
        <f>IF(P_Ant.prod!P46=0," ",P_Ant.prod!P46)</f>
        <v>29</v>
      </c>
      <c r="R37" s="35">
        <f>IF(P_Ant.prod!Q46=0," ",P_Ant.prod!Q46)</f>
        <v>26</v>
      </c>
      <c r="S37" s="35">
        <f>IF(P_Ant.prod!R46=0," ",P_Ant.prod!R46)</f>
        <v>24</v>
      </c>
      <c r="T37" s="35">
        <f>IF(P_Ant.prod!S46=0," ",P_Ant.prod!S46)</f>
        <v>23</v>
      </c>
      <c r="U37" s="35">
        <f>IF(P_Ant.prod!T46=0," ",P_Ant.prod!T46)</f>
        <v>24</v>
      </c>
      <c r="V37" s="35">
        <f>IF(P_Ant.prod!U46=0," ",P_Ant.prod!U46)</f>
        <v>21</v>
      </c>
      <c r="W37" s="35">
        <f>IF(P_Ant.prod!V46=0," ",P_Ant.prod!V46)</f>
        <v>22</v>
      </c>
      <c r="X37" s="35">
        <f>IF(P_Ant.prod!W46=0," ",P_Ant.prod!W46)</f>
        <v>21</v>
      </c>
      <c r="Y37" s="35">
        <f>IF(P_Ant.prod!X46=0," ",P_Ant.prod!X46)</f>
        <v>21</v>
      </c>
      <c r="Z37" s="35">
        <f>IF(P_Ant.prod!Y46=0," ",P_Ant.prod!Y46)</f>
        <v>21</v>
      </c>
      <c r="AA37" s="35">
        <f>IF(P_Ant.prod!Z46=0," ",P_Ant.prod!Z46)</f>
        <v>20</v>
      </c>
      <c r="AB37" s="35">
        <f>IF(P_Ant.prod!AA46=0," ",P_Ant.prod!AA46)</f>
        <v>18</v>
      </c>
      <c r="AC37" s="35">
        <f>IF(P_Ant.prod!AB46=0," ",P_Ant.prod!AB46)</f>
        <v>17</v>
      </c>
      <c r="AD37" s="35">
        <f>IF(P_Ant.prod!AC46=0," ",P_Ant.prod!AC46)</f>
        <v>18</v>
      </c>
    </row>
    <row r="38" spans="2:30" ht="14.1" customHeight="1" x14ac:dyDescent="0.2">
      <c r="B38" s="34" t="str">
        <f>IF(P_Ant.prod!A47=0," ",P_Ant.prod!A47)</f>
        <v xml:space="preserve"> </v>
      </c>
      <c r="C38" s="35" t="str">
        <f>IF(P_Ant.prod!B47=0," ",P_Ant.prod!B47)</f>
        <v>Melhus</v>
      </c>
      <c r="D38" s="35">
        <f>IF(P_Ant.prod!C47=0," ",P_Ant.prod!C47)</f>
        <v>113</v>
      </c>
      <c r="E38" s="35">
        <f>IF(P_Ant.prod!D47=0," ",P_Ant.prod!D47)</f>
        <v>113</v>
      </c>
      <c r="F38" s="35">
        <f>IF(P_Ant.prod!E47=0," ",P_Ant.prod!E47)</f>
        <v>113</v>
      </c>
      <c r="G38" s="35">
        <f>IF(P_Ant.prod!F47=0," ",P_Ant.prod!F47)</f>
        <v>110</v>
      </c>
      <c r="H38" s="35">
        <f>IF(P_Ant.prod!G47=0," ",P_Ant.prod!G47)</f>
        <v>107</v>
      </c>
      <c r="I38" s="35">
        <f>IF(P_Ant.prod!H47=0," ",P_Ant.prod!H47)</f>
        <v>105</v>
      </c>
      <c r="J38" s="35">
        <f>IF(P_Ant.prod!I47=0," ",P_Ant.prod!I47)</f>
        <v>93</v>
      </c>
      <c r="K38" s="35">
        <f>IF(P_Ant.prod!J47=0," ",P_Ant.prod!J47)</f>
        <v>88</v>
      </c>
      <c r="L38" s="35">
        <f>IF(P_Ant.prod!K47=0," ",P_Ant.prod!K47)</f>
        <v>85</v>
      </c>
      <c r="M38" s="35">
        <f>IF(P_Ant.prod!L47=0," ",P_Ant.prod!L47)</f>
        <v>79</v>
      </c>
      <c r="N38" s="35">
        <f>IF(P_Ant.prod!M47=0," ",P_Ant.prod!M47)</f>
        <v>77</v>
      </c>
      <c r="O38" s="35">
        <f>IF(P_Ant.prod!N47=0," ",P_Ant.prod!N47)</f>
        <v>71</v>
      </c>
      <c r="P38" s="35">
        <f>IF(P_Ant.prod!O47=0," ",P_Ant.prod!O47)</f>
        <v>66</v>
      </c>
      <c r="Q38" s="35">
        <f>IF(P_Ant.prod!P47=0," ",P_Ant.prod!P47)</f>
        <v>66</v>
      </c>
      <c r="R38" s="35">
        <f>IF(P_Ant.prod!Q47=0," ",P_Ant.prod!Q47)</f>
        <v>61</v>
      </c>
      <c r="S38" s="35">
        <f>IF(P_Ant.prod!R47=0," ",P_Ant.prod!R47)</f>
        <v>57</v>
      </c>
      <c r="T38" s="35">
        <f>IF(P_Ant.prod!S47=0," ",P_Ant.prod!S47)</f>
        <v>55</v>
      </c>
      <c r="U38" s="35">
        <f>IF(P_Ant.prod!T47=0," ",P_Ant.prod!T47)</f>
        <v>54</v>
      </c>
      <c r="V38" s="35">
        <f>IF(P_Ant.prod!U47=0," ",P_Ant.prod!U47)</f>
        <v>52</v>
      </c>
      <c r="W38" s="35">
        <f>IF(P_Ant.prod!V47=0," ",P_Ant.prod!V47)</f>
        <v>50</v>
      </c>
      <c r="X38" s="35">
        <f>IF(P_Ant.prod!W47=0," ",P_Ant.prod!W47)</f>
        <v>49</v>
      </c>
      <c r="Y38" s="35">
        <f>IF(P_Ant.prod!X47=0," ",P_Ant.prod!X47)</f>
        <v>48</v>
      </c>
      <c r="Z38" s="35">
        <f>IF(P_Ant.prod!Y47=0," ",P_Ant.prod!Y47)</f>
        <v>52</v>
      </c>
      <c r="AA38" s="35">
        <f>IF(P_Ant.prod!Z47=0," ",P_Ant.prod!Z47)</f>
        <v>45</v>
      </c>
      <c r="AB38" s="35">
        <f>IF(P_Ant.prod!AA47=0," ",P_Ant.prod!AA47)</f>
        <v>46</v>
      </c>
      <c r="AC38" s="35">
        <f>IF(P_Ant.prod!AB47=0," ",P_Ant.prod!AB47)</f>
        <v>44</v>
      </c>
      <c r="AD38" s="35">
        <f>IF(P_Ant.prod!AC47=0," ",P_Ant.prod!AC47)</f>
        <v>43</v>
      </c>
    </row>
    <row r="39" spans="2:30" ht="14.1" customHeight="1" x14ac:dyDescent="0.2">
      <c r="B39" s="34" t="str">
        <f>IF(P_Ant.prod!A48=0," ",P_Ant.prod!A48)</f>
        <v xml:space="preserve"> </v>
      </c>
      <c r="C39" s="35" t="str">
        <f>IF(P_Ant.prod!B48=0," ",P_Ant.prod!B48)</f>
        <v>Midtre Gauldal</v>
      </c>
      <c r="D39" s="35">
        <f>IF(P_Ant.prod!C48=0," ",P_Ant.prod!C48)</f>
        <v>229</v>
      </c>
      <c r="E39" s="35">
        <f>IF(P_Ant.prod!D48=0," ",P_Ant.prod!D48)</f>
        <v>227</v>
      </c>
      <c r="F39" s="35">
        <f>IF(P_Ant.prod!E48=0," ",P_Ant.prod!E48)</f>
        <v>224</v>
      </c>
      <c r="G39" s="35">
        <f>IF(P_Ant.prod!F48=0," ",P_Ant.prod!F48)</f>
        <v>217</v>
      </c>
      <c r="H39" s="35">
        <f>IF(P_Ant.prod!G48=0," ",P_Ant.prod!G48)</f>
        <v>211</v>
      </c>
      <c r="I39" s="35">
        <f>IF(P_Ant.prod!H48=0," ",P_Ant.prod!H48)</f>
        <v>207</v>
      </c>
      <c r="J39" s="35">
        <f>IF(P_Ant.prod!I48=0," ",P_Ant.prod!I48)</f>
        <v>194</v>
      </c>
      <c r="K39" s="35">
        <f>IF(P_Ant.prod!J48=0," ",P_Ant.prod!J48)</f>
        <v>183</v>
      </c>
      <c r="L39" s="35">
        <f>IF(P_Ant.prod!K48=0," ",P_Ant.prod!K48)</f>
        <v>177</v>
      </c>
      <c r="M39" s="35">
        <f>IF(P_Ant.prod!L48=0," ",P_Ant.prod!L48)</f>
        <v>172</v>
      </c>
      <c r="N39" s="35">
        <f>IF(P_Ant.prod!M48=0," ",P_Ant.prod!M48)</f>
        <v>166</v>
      </c>
      <c r="O39" s="35">
        <f>IF(P_Ant.prod!N48=0," ",P_Ant.prod!N48)</f>
        <v>153</v>
      </c>
      <c r="P39" s="35">
        <f>IF(P_Ant.prod!O48=0," ",P_Ant.prod!O48)</f>
        <v>144</v>
      </c>
      <c r="Q39" s="35">
        <f>IF(P_Ant.prod!P48=0," ",P_Ant.prod!P48)</f>
        <v>137</v>
      </c>
      <c r="R39" s="35">
        <f>IF(P_Ant.prod!Q48=0," ",P_Ant.prod!Q48)</f>
        <v>127</v>
      </c>
      <c r="S39" s="35">
        <f>IF(P_Ant.prod!R48=0," ",P_Ant.prod!R48)</f>
        <v>121</v>
      </c>
      <c r="T39" s="35">
        <f>IF(P_Ant.prod!S48=0," ",P_Ant.prod!S48)</f>
        <v>120</v>
      </c>
      <c r="U39" s="35">
        <f>IF(P_Ant.prod!T48=0," ",P_Ant.prod!T48)</f>
        <v>112</v>
      </c>
      <c r="V39" s="35">
        <f>IF(P_Ant.prod!U48=0," ",P_Ant.prod!U48)</f>
        <v>105</v>
      </c>
      <c r="W39" s="35">
        <f>IF(P_Ant.prod!V48=0," ",P_Ant.prod!V48)</f>
        <v>98</v>
      </c>
      <c r="X39" s="35">
        <f>IF(P_Ant.prod!W48=0," ",P_Ant.prod!W48)</f>
        <v>96</v>
      </c>
      <c r="Y39" s="35">
        <f>IF(P_Ant.prod!X48=0," ",P_Ant.prod!X48)</f>
        <v>94</v>
      </c>
      <c r="Z39" s="35">
        <f>IF(P_Ant.prod!Y48=0," ",P_Ant.prod!Y48)</f>
        <v>92</v>
      </c>
      <c r="AA39" s="35">
        <f>IF(P_Ant.prod!Z48=0," ",P_Ant.prod!Z48)</f>
        <v>86</v>
      </c>
      <c r="AB39" s="35">
        <f>IF(P_Ant.prod!AA48=0," ",P_Ant.prod!AA48)</f>
        <v>81</v>
      </c>
      <c r="AC39" s="35">
        <f>IF(P_Ant.prod!AB48=0," ",P_Ant.prod!AB48)</f>
        <v>72</v>
      </c>
      <c r="AD39" s="35">
        <f>IF(P_Ant.prod!AC48=0," ",P_Ant.prod!AC48)</f>
        <v>71</v>
      </c>
    </row>
    <row r="40" spans="2:30" ht="14.1" customHeight="1" x14ac:dyDescent="0.2">
      <c r="B40" s="34" t="str">
        <f>IF(P_Ant.prod!A49=0," ",P_Ant.prod!A49)</f>
        <v xml:space="preserve"> </v>
      </c>
      <c r="C40" s="35" t="str">
        <f>IF(P_Ant.prod!B49=0," ",P_Ant.prod!B49)</f>
        <v>Oppdal</v>
      </c>
      <c r="D40" s="35">
        <f>IF(P_Ant.prod!C49=0," ",P_Ant.prod!C49)</f>
        <v>151</v>
      </c>
      <c r="E40" s="35">
        <f>IF(P_Ant.prod!D49=0," ",P_Ant.prod!D49)</f>
        <v>148</v>
      </c>
      <c r="F40" s="35">
        <f>IF(P_Ant.prod!E49=0," ",P_Ant.prod!E49)</f>
        <v>145</v>
      </c>
      <c r="G40" s="35">
        <f>IF(P_Ant.prod!F49=0," ",P_Ant.prod!F49)</f>
        <v>145</v>
      </c>
      <c r="H40" s="35">
        <f>IF(P_Ant.prod!G49=0," ",P_Ant.prod!G49)</f>
        <v>144</v>
      </c>
      <c r="I40" s="35">
        <f>IF(P_Ant.prod!H49=0," ",P_Ant.prod!H49)</f>
        <v>136</v>
      </c>
      <c r="J40" s="35">
        <f>IF(P_Ant.prod!I49=0," ",P_Ant.prod!I49)</f>
        <v>134</v>
      </c>
      <c r="K40" s="35">
        <f>IF(P_Ant.prod!J49=0," ",P_Ant.prod!J49)</f>
        <v>126</v>
      </c>
      <c r="L40" s="35">
        <f>IF(P_Ant.prod!K49=0," ",P_Ant.prod!K49)</f>
        <v>120</v>
      </c>
      <c r="M40" s="35">
        <f>IF(P_Ant.prod!L49=0," ",P_Ant.prod!L49)</f>
        <v>116</v>
      </c>
      <c r="N40" s="35">
        <f>IF(P_Ant.prod!M49=0," ",P_Ant.prod!M49)</f>
        <v>108</v>
      </c>
      <c r="O40" s="35">
        <f>IF(P_Ant.prod!N49=0," ",P_Ant.prod!N49)</f>
        <v>103</v>
      </c>
      <c r="P40" s="35">
        <f>IF(P_Ant.prod!O49=0," ",P_Ant.prod!O49)</f>
        <v>101</v>
      </c>
      <c r="Q40" s="35">
        <f>IF(P_Ant.prod!P49=0," ",P_Ant.prod!P49)</f>
        <v>98</v>
      </c>
      <c r="R40" s="35">
        <f>IF(P_Ant.prod!Q49=0," ",P_Ant.prod!Q49)</f>
        <v>88</v>
      </c>
      <c r="S40" s="35">
        <f>IF(P_Ant.prod!R49=0," ",P_Ant.prod!R49)</f>
        <v>81</v>
      </c>
      <c r="T40" s="35">
        <f>IF(P_Ant.prod!S49=0," ",P_Ant.prod!S49)</f>
        <v>80</v>
      </c>
      <c r="U40" s="35">
        <f>IF(P_Ant.prod!T49=0," ",P_Ant.prod!T49)</f>
        <v>68</v>
      </c>
      <c r="V40" s="35">
        <f>IF(P_Ant.prod!U49=0," ",P_Ant.prod!U49)</f>
        <v>70</v>
      </c>
      <c r="W40" s="35">
        <f>IF(P_Ant.prod!V49=0," ",P_Ant.prod!V49)</f>
        <v>63</v>
      </c>
      <c r="X40" s="35">
        <f>IF(P_Ant.prod!W49=0," ",P_Ant.prod!W49)</f>
        <v>58</v>
      </c>
      <c r="Y40" s="35">
        <f>IF(P_Ant.prod!X49=0," ",P_Ant.prod!X49)</f>
        <v>55</v>
      </c>
      <c r="Z40" s="35">
        <f>IF(P_Ant.prod!Y49=0," ",P_Ant.prod!Y49)</f>
        <v>55</v>
      </c>
      <c r="AA40" s="35">
        <f>IF(P_Ant.prod!Z49=0," ",P_Ant.prod!Z49)</f>
        <v>52</v>
      </c>
      <c r="AB40" s="35">
        <f>IF(P_Ant.prod!AA49=0," ",P_Ant.prod!AA49)</f>
        <v>52</v>
      </c>
      <c r="AC40" s="35">
        <f>IF(P_Ant.prod!AB49=0," ",P_Ant.prod!AB49)</f>
        <v>48</v>
      </c>
      <c r="AD40" s="35">
        <f>IF(P_Ant.prod!AC49=0," ",P_Ant.prod!AC49)</f>
        <v>44</v>
      </c>
    </row>
    <row r="41" spans="2:30" ht="14.1" customHeight="1" x14ac:dyDescent="0.2">
      <c r="B41" s="34" t="str">
        <f>IF(P_Ant.prod!A50=0," ",P_Ant.prod!A50)</f>
        <v xml:space="preserve"> </v>
      </c>
      <c r="C41" s="35" t="str">
        <f>IF(P_Ant.prod!B50=0," ",P_Ant.prod!B50)</f>
        <v>Rennebu</v>
      </c>
      <c r="D41" s="35">
        <f>IF(P_Ant.prod!C50=0," ",P_Ant.prod!C50)</f>
        <v>114</v>
      </c>
      <c r="E41" s="35">
        <f>IF(P_Ant.prod!D50=0," ",P_Ant.prod!D50)</f>
        <v>113</v>
      </c>
      <c r="F41" s="35">
        <f>IF(P_Ant.prod!E50=0," ",P_Ant.prod!E50)</f>
        <v>114</v>
      </c>
      <c r="G41" s="35">
        <f>IF(P_Ant.prod!F50=0," ",P_Ant.prod!F50)</f>
        <v>111</v>
      </c>
      <c r="H41" s="35">
        <f>IF(P_Ant.prod!G50=0," ",P_Ant.prod!G50)</f>
        <v>109</v>
      </c>
      <c r="I41" s="35">
        <f>IF(P_Ant.prod!H50=0," ",P_Ant.prod!H50)</f>
        <v>105</v>
      </c>
      <c r="J41" s="35">
        <f>IF(P_Ant.prod!I50=0," ",P_Ant.prod!I50)</f>
        <v>102</v>
      </c>
      <c r="K41" s="35">
        <f>IF(P_Ant.prod!J50=0," ",P_Ant.prod!J50)</f>
        <v>98</v>
      </c>
      <c r="L41" s="35">
        <f>IF(P_Ant.prod!K50=0," ",P_Ant.prod!K50)</f>
        <v>96</v>
      </c>
      <c r="M41" s="35">
        <f>IF(P_Ant.prod!L50=0," ",P_Ant.prod!L50)</f>
        <v>95</v>
      </c>
      <c r="N41" s="35">
        <f>IF(P_Ant.prod!M50=0," ",P_Ant.prod!M50)</f>
        <v>92</v>
      </c>
      <c r="O41" s="35">
        <f>IF(P_Ant.prod!N50=0," ",P_Ant.prod!N50)</f>
        <v>82</v>
      </c>
      <c r="P41" s="35">
        <f>IF(P_Ant.prod!O50=0," ",P_Ant.prod!O50)</f>
        <v>79</v>
      </c>
      <c r="Q41" s="35">
        <f>IF(P_Ant.prod!P50=0," ",P_Ant.prod!P50)</f>
        <v>72</v>
      </c>
      <c r="R41" s="35">
        <f>IF(P_Ant.prod!Q50=0," ",P_Ant.prod!Q50)</f>
        <v>67</v>
      </c>
      <c r="S41" s="35">
        <f>IF(P_Ant.prod!R50=0," ",P_Ant.prod!R50)</f>
        <v>65</v>
      </c>
      <c r="T41" s="35">
        <f>IF(P_Ant.prod!S50=0," ",P_Ant.prod!S50)</f>
        <v>66</v>
      </c>
      <c r="U41" s="35">
        <f>IF(P_Ant.prod!T50=0," ",P_Ant.prod!T50)</f>
        <v>58</v>
      </c>
      <c r="V41" s="35">
        <f>IF(P_Ant.prod!U50=0," ",P_Ant.prod!U50)</f>
        <v>60</v>
      </c>
      <c r="W41" s="35">
        <f>IF(P_Ant.prod!V50=0," ",P_Ant.prod!V50)</f>
        <v>55</v>
      </c>
      <c r="X41" s="35">
        <f>IF(P_Ant.prod!W50=0," ",P_Ant.prod!W50)</f>
        <v>53</v>
      </c>
      <c r="Y41" s="35">
        <f>IF(P_Ant.prod!X50=0," ",P_Ant.prod!X50)</f>
        <v>52</v>
      </c>
      <c r="Z41" s="35">
        <f>IF(P_Ant.prod!Y50=0," ",P_Ant.prod!Y50)</f>
        <v>49</v>
      </c>
      <c r="AA41" s="35">
        <f>IF(P_Ant.prod!Z50=0," ",P_Ant.prod!Z50)</f>
        <v>45</v>
      </c>
      <c r="AB41" s="35">
        <f>IF(P_Ant.prod!AA50=0," ",P_Ant.prod!AA50)</f>
        <v>44</v>
      </c>
      <c r="AC41" s="35">
        <f>IF(P_Ant.prod!AB50=0," ",P_Ant.prod!AB50)</f>
        <v>42</v>
      </c>
      <c r="AD41" s="35">
        <f>IF(P_Ant.prod!AC50=0," ",P_Ant.prod!AC50)</f>
        <v>41</v>
      </c>
    </row>
    <row r="42" spans="2:30" ht="14.1" customHeight="1" x14ac:dyDescent="0.2">
      <c r="B42" s="34" t="str">
        <f>IF(P_Ant.prod!A51=0," ",P_Ant.prod!A51)</f>
        <v xml:space="preserve"> </v>
      </c>
      <c r="C42" s="35" t="str">
        <f>IF(P_Ant.prod!B51=0," ",P_Ant.prod!B51)</f>
        <v>Røros</v>
      </c>
      <c r="D42" s="35">
        <f>IF(P_Ant.prod!C51=0," ",P_Ant.prod!C51)</f>
        <v>100</v>
      </c>
      <c r="E42" s="35">
        <f>IF(P_Ant.prod!D51=0," ",P_Ant.prod!D51)</f>
        <v>99</v>
      </c>
      <c r="F42" s="35">
        <f>IF(P_Ant.prod!E51=0," ",P_Ant.prod!E51)</f>
        <v>100</v>
      </c>
      <c r="G42" s="35">
        <f>IF(P_Ant.prod!F51=0," ",P_Ant.prod!F51)</f>
        <v>97</v>
      </c>
      <c r="H42" s="35">
        <f>IF(P_Ant.prod!G51=0," ",P_Ant.prod!G51)</f>
        <v>94</v>
      </c>
      <c r="I42" s="35">
        <f>IF(P_Ant.prod!H51=0," ",P_Ant.prod!H51)</f>
        <v>89</v>
      </c>
      <c r="J42" s="35">
        <f>IF(P_Ant.prod!I51=0," ",P_Ant.prod!I51)</f>
        <v>81</v>
      </c>
      <c r="K42" s="35">
        <f>IF(P_Ant.prod!J51=0," ",P_Ant.prod!J51)</f>
        <v>78</v>
      </c>
      <c r="L42" s="35">
        <f>IF(P_Ant.prod!K51=0," ",P_Ant.prod!K51)</f>
        <v>73</v>
      </c>
      <c r="M42" s="35">
        <f>IF(P_Ant.prod!L51=0," ",P_Ant.prod!L51)</f>
        <v>69</v>
      </c>
      <c r="N42" s="35">
        <f>IF(P_Ant.prod!M51=0," ",P_Ant.prod!M51)</f>
        <v>67</v>
      </c>
      <c r="O42" s="35">
        <f>IF(P_Ant.prod!N51=0," ",P_Ant.prod!N51)</f>
        <v>64</v>
      </c>
      <c r="P42" s="35">
        <f>IF(P_Ant.prod!O51=0," ",P_Ant.prod!O51)</f>
        <v>61</v>
      </c>
      <c r="Q42" s="35">
        <f>IF(P_Ant.prod!P51=0," ",P_Ant.prod!P51)</f>
        <v>54</v>
      </c>
      <c r="R42" s="35">
        <f>IF(P_Ant.prod!Q51=0," ",P_Ant.prod!Q51)</f>
        <v>49</v>
      </c>
      <c r="S42" s="35">
        <f>IF(P_Ant.prod!R51=0," ",P_Ant.prod!R51)</f>
        <v>47</v>
      </c>
      <c r="T42" s="35">
        <f>IF(P_Ant.prod!S51=0," ",P_Ant.prod!S51)</f>
        <v>43</v>
      </c>
      <c r="U42" s="35">
        <f>IF(P_Ant.prod!T51=0," ",P_Ant.prod!T51)</f>
        <v>42</v>
      </c>
      <c r="V42" s="35">
        <f>IF(P_Ant.prod!U51=0," ",P_Ant.prod!U51)</f>
        <v>40</v>
      </c>
      <c r="W42" s="35">
        <f>IF(P_Ant.prod!V51=0," ",P_Ant.prod!V51)</f>
        <v>37</v>
      </c>
      <c r="X42" s="35">
        <f>IF(P_Ant.prod!W51=0," ",P_Ant.prod!W51)</f>
        <v>38</v>
      </c>
      <c r="Y42" s="35">
        <f>IF(P_Ant.prod!X51=0," ",P_Ant.prod!X51)</f>
        <v>39</v>
      </c>
      <c r="Z42" s="35">
        <f>IF(P_Ant.prod!Y51=0," ",P_Ant.prod!Y51)</f>
        <v>38</v>
      </c>
      <c r="AA42" s="35">
        <f>IF(P_Ant.prod!Z51=0," ",P_Ant.prod!Z51)</f>
        <v>38</v>
      </c>
      <c r="AB42" s="35">
        <f>IF(P_Ant.prod!AA51=0," ",P_Ant.prod!AA51)</f>
        <v>33</v>
      </c>
      <c r="AC42" s="35">
        <f>IF(P_Ant.prod!AB51=0," ",P_Ant.prod!AB51)</f>
        <v>34</v>
      </c>
      <c r="AD42" s="35">
        <f>IF(P_Ant.prod!AC51=0," ",P_Ant.prod!AC51)</f>
        <v>32</v>
      </c>
    </row>
    <row r="43" spans="2:30" ht="14.1" customHeight="1" x14ac:dyDescent="0.2">
      <c r="B43" s="34" t="str">
        <f>IF(P_Ant.prod!A52=0," ",P_Ant.prod!A52)</f>
        <v>Værnesregionen</v>
      </c>
      <c r="C43" s="35" t="str">
        <f>IF(P_Ant.prod!B52=0," ",P_Ant.prod!B52)</f>
        <v xml:space="preserve"> </v>
      </c>
      <c r="D43" s="35" t="str">
        <f>IF(P_Ant.prod!C52=0," ",P_Ant.prod!C52)</f>
        <v xml:space="preserve"> </v>
      </c>
      <c r="E43" s="35" t="str">
        <f>IF(P_Ant.prod!D52=0," ",P_Ant.prod!D52)</f>
        <v xml:space="preserve"> </v>
      </c>
      <c r="F43" s="35" t="str">
        <f>IF(P_Ant.prod!E52=0," ",P_Ant.prod!E52)</f>
        <v xml:space="preserve"> </v>
      </c>
      <c r="G43" s="35" t="str">
        <f>IF(P_Ant.prod!F52=0," ",P_Ant.prod!F52)</f>
        <v xml:space="preserve"> </v>
      </c>
      <c r="H43" s="35" t="str">
        <f>IF(P_Ant.prod!G52=0," ",P_Ant.prod!G52)</f>
        <v xml:space="preserve"> </v>
      </c>
      <c r="I43" s="35" t="str">
        <f>IF(P_Ant.prod!H52=0," ",P_Ant.prod!H52)</f>
        <v xml:space="preserve"> </v>
      </c>
      <c r="J43" s="35" t="str">
        <f>IF(P_Ant.prod!I52=0," ",P_Ant.prod!I52)</f>
        <v xml:space="preserve"> </v>
      </c>
      <c r="K43" s="35" t="str">
        <f>IF(P_Ant.prod!J52=0," ",P_Ant.prod!J52)</f>
        <v xml:space="preserve"> </v>
      </c>
      <c r="L43" s="35" t="str">
        <f>IF(P_Ant.prod!K52=0," ",P_Ant.prod!K52)</f>
        <v xml:space="preserve"> </v>
      </c>
      <c r="M43" s="35" t="str">
        <f>IF(P_Ant.prod!L52=0," ",P_Ant.prod!L52)</f>
        <v xml:space="preserve"> </v>
      </c>
      <c r="N43" s="35" t="str">
        <f>IF(P_Ant.prod!M52=0," ",P_Ant.prod!M52)</f>
        <v xml:space="preserve"> </v>
      </c>
      <c r="O43" s="35" t="str">
        <f>IF(P_Ant.prod!N52=0," ",P_Ant.prod!N52)</f>
        <v xml:space="preserve"> </v>
      </c>
      <c r="P43" s="35" t="str">
        <f>IF(P_Ant.prod!O52=0," ",P_Ant.prod!O52)</f>
        <v xml:space="preserve"> </v>
      </c>
      <c r="Q43" s="35" t="str">
        <f>IF(P_Ant.prod!P52=0," ",P_Ant.prod!P52)</f>
        <v xml:space="preserve"> </v>
      </c>
      <c r="R43" s="35" t="str">
        <f>IF(P_Ant.prod!Q52=0," ",P_Ant.prod!Q52)</f>
        <v xml:space="preserve"> </v>
      </c>
      <c r="S43" s="35" t="str">
        <f>IF(P_Ant.prod!R52=0," ",P_Ant.prod!R52)</f>
        <v xml:space="preserve"> </v>
      </c>
      <c r="T43" s="35" t="str">
        <f>IF(P_Ant.prod!S52=0," ",P_Ant.prod!S52)</f>
        <v xml:space="preserve"> </v>
      </c>
      <c r="U43" s="35" t="str">
        <f>IF(P_Ant.prod!T52=0," ",P_Ant.prod!T52)</f>
        <v xml:space="preserve"> </v>
      </c>
      <c r="V43" s="35" t="str">
        <f>IF(P_Ant.prod!U52=0," ",P_Ant.prod!U52)</f>
        <v xml:space="preserve"> </v>
      </c>
      <c r="W43" s="35" t="str">
        <f>IF(P_Ant.prod!V52=0," ",P_Ant.prod!V52)</f>
        <v xml:space="preserve"> </v>
      </c>
      <c r="X43" s="35" t="str">
        <f>IF(P_Ant.prod!W52=0," ",P_Ant.prod!W52)</f>
        <v xml:space="preserve"> </v>
      </c>
      <c r="Y43" s="35" t="str">
        <f>IF(P_Ant.prod!X52=0," ",P_Ant.prod!X52)</f>
        <v xml:space="preserve"> </v>
      </c>
      <c r="Z43" s="35" t="str">
        <f>IF(P_Ant.prod!Y52=0," ",P_Ant.prod!Y52)</f>
        <v xml:space="preserve"> </v>
      </c>
      <c r="AA43" s="35" t="str">
        <f>IF(P_Ant.prod!Z52=0," ",P_Ant.prod!Z52)</f>
        <v xml:space="preserve"> </v>
      </c>
      <c r="AB43" s="35" t="str">
        <f>IF(P_Ant.prod!AA52=0," ",P_Ant.prod!AA52)</f>
        <v xml:space="preserve"> </v>
      </c>
      <c r="AC43" s="35" t="str">
        <f>IF(P_Ant.prod!AB52=0," ",P_Ant.prod!AB52)</f>
        <v xml:space="preserve"> </v>
      </c>
      <c r="AD43" s="35" t="str">
        <f>IF(P_Ant.prod!AC52=0," ",P_Ant.prod!AC52)</f>
        <v xml:space="preserve"> </v>
      </c>
    </row>
    <row r="44" spans="2:30" ht="14.1" customHeight="1" x14ac:dyDescent="0.2">
      <c r="B44" s="34" t="str">
        <f>IF(P_Ant.prod!A53=0," ",P_Ant.prod!A53)</f>
        <v xml:space="preserve"> </v>
      </c>
      <c r="C44" s="35" t="str">
        <f>IF(P_Ant.prod!B53=0," ",P_Ant.prod!B53)</f>
        <v>Frosta</v>
      </c>
      <c r="D44" s="35">
        <f>IF(P_Ant.prod!C53=0," ",P_Ant.prod!C53)</f>
        <v>33</v>
      </c>
      <c r="E44" s="35">
        <f>IF(P_Ant.prod!D53=0," ",P_Ant.prod!D53)</f>
        <v>32</v>
      </c>
      <c r="F44" s="35">
        <f>IF(P_Ant.prod!E53=0," ",P_Ant.prod!E53)</f>
        <v>32</v>
      </c>
      <c r="G44" s="35">
        <f>IF(P_Ant.prod!F53=0," ",P_Ant.prod!F53)</f>
        <v>32</v>
      </c>
      <c r="H44" s="35">
        <f>IF(P_Ant.prod!G53=0," ",P_Ant.prod!G53)</f>
        <v>29</v>
      </c>
      <c r="I44" s="35">
        <f>IF(P_Ant.prod!H53=0," ",P_Ant.prod!H53)</f>
        <v>28</v>
      </c>
      <c r="J44" s="35">
        <f>IF(P_Ant.prod!I53=0," ",P_Ant.prod!I53)</f>
        <v>25</v>
      </c>
      <c r="K44" s="35">
        <f>IF(P_Ant.prod!J53=0," ",P_Ant.prod!J53)</f>
        <v>23</v>
      </c>
      <c r="L44" s="35">
        <f>IF(P_Ant.prod!K53=0," ",P_Ant.prod!K53)</f>
        <v>19</v>
      </c>
      <c r="M44" s="35">
        <f>IF(P_Ant.prod!L53=0," ",P_Ant.prod!L53)</f>
        <v>18</v>
      </c>
      <c r="N44" s="35">
        <f>IF(P_Ant.prod!M53=0," ",P_Ant.prod!M53)</f>
        <v>17</v>
      </c>
      <c r="O44" s="35">
        <f>IF(P_Ant.prod!N53=0," ",P_Ant.prod!N53)</f>
        <v>17</v>
      </c>
      <c r="P44" s="35">
        <f>IF(P_Ant.prod!O53=0," ",P_Ant.prod!O53)</f>
        <v>15</v>
      </c>
      <c r="Q44" s="35">
        <f>IF(P_Ant.prod!P53=0," ",P_Ant.prod!P53)</f>
        <v>11</v>
      </c>
      <c r="R44" s="35">
        <f>IF(P_Ant.prod!Q53=0," ",P_Ant.prod!Q53)</f>
        <v>10</v>
      </c>
      <c r="S44" s="35">
        <f>IF(P_Ant.prod!R53=0," ",P_Ant.prod!R53)</f>
        <v>9</v>
      </c>
      <c r="T44" s="35">
        <f>IF(P_Ant.prod!S53=0," ",P_Ant.prod!S53)</f>
        <v>9</v>
      </c>
      <c r="U44" s="35">
        <f>IF(P_Ant.prod!T53=0," ",P_Ant.prod!T53)</f>
        <v>9</v>
      </c>
      <c r="V44" s="35">
        <f>IF(P_Ant.prod!U53=0," ",P_Ant.prod!U53)</f>
        <v>9</v>
      </c>
      <c r="W44" s="35">
        <f>IF(P_Ant.prod!V53=0," ",P_Ant.prod!V53)</f>
        <v>9</v>
      </c>
      <c r="X44" s="35">
        <f>IF(P_Ant.prod!W53=0," ",P_Ant.prod!W53)</f>
        <v>10</v>
      </c>
      <c r="Y44" s="35">
        <f>IF(P_Ant.prod!X53=0," ",P_Ant.prod!X53)</f>
        <v>10</v>
      </c>
      <c r="Z44" s="35">
        <f>IF(P_Ant.prod!Y53=0," ",P_Ant.prod!Y53)</f>
        <v>10</v>
      </c>
      <c r="AA44" s="35">
        <f>IF(P_Ant.prod!Z53=0," ",P_Ant.prod!Z53)</f>
        <v>8</v>
      </c>
      <c r="AB44" s="35">
        <f>IF(P_Ant.prod!AA53=0," ",P_Ant.prod!AA53)</f>
        <v>8</v>
      </c>
      <c r="AC44" s="35">
        <f>IF(P_Ant.prod!AB53=0," ",P_Ant.prod!AB53)</f>
        <v>7</v>
      </c>
      <c r="AD44" s="35">
        <f>IF(P_Ant.prod!AC53=0," ",P_Ant.prod!AC53)</f>
        <v>7</v>
      </c>
    </row>
    <row r="45" spans="2:30" ht="14.1" customHeight="1" x14ac:dyDescent="0.2">
      <c r="B45" s="34" t="str">
        <f>IF(P_Ant.prod!A54=0," ",P_Ant.prod!A54)</f>
        <v xml:space="preserve"> </v>
      </c>
      <c r="C45" s="35" t="str">
        <f>IF(P_Ant.prod!B54=0," ",P_Ant.prod!B54)</f>
        <v>Malvik</v>
      </c>
      <c r="D45" s="35">
        <f>IF(P_Ant.prod!C54=0," ",P_Ant.prod!C54)</f>
        <v>28</v>
      </c>
      <c r="E45" s="35">
        <f>IF(P_Ant.prod!D54=0," ",P_Ant.prod!D54)</f>
        <v>28</v>
      </c>
      <c r="F45" s="35">
        <f>IF(P_Ant.prod!E54=0," ",P_Ant.prod!E54)</f>
        <v>28</v>
      </c>
      <c r="G45" s="35">
        <f>IF(P_Ant.prod!F54=0," ",P_Ant.prod!F54)</f>
        <v>26</v>
      </c>
      <c r="H45" s="35">
        <f>IF(P_Ant.prod!G54=0," ",P_Ant.prod!G54)</f>
        <v>25</v>
      </c>
      <c r="I45" s="35">
        <f>IF(P_Ant.prod!H54=0," ",P_Ant.prod!H54)</f>
        <v>21</v>
      </c>
      <c r="J45" s="35">
        <f>IF(P_Ant.prod!I54=0," ",P_Ant.prod!I54)</f>
        <v>20</v>
      </c>
      <c r="K45" s="35">
        <f>IF(P_Ant.prod!J54=0," ",P_Ant.prod!J54)</f>
        <v>19</v>
      </c>
      <c r="L45" s="35">
        <f>IF(P_Ant.prod!K54=0," ",P_Ant.prod!K54)</f>
        <v>17</v>
      </c>
      <c r="M45" s="35">
        <f>IF(P_Ant.prod!L54=0," ",P_Ant.prod!L54)</f>
        <v>17</v>
      </c>
      <c r="N45" s="35">
        <f>IF(P_Ant.prod!M54=0," ",P_Ant.prod!M54)</f>
        <v>17</v>
      </c>
      <c r="O45" s="35">
        <f>IF(P_Ant.prod!N54=0," ",P_Ant.prod!N54)</f>
        <v>17</v>
      </c>
      <c r="P45" s="35">
        <f>IF(P_Ant.prod!O54=0," ",P_Ant.prod!O54)</f>
        <v>17</v>
      </c>
      <c r="Q45" s="35">
        <f>IF(P_Ant.prod!P54=0," ",P_Ant.prod!P54)</f>
        <v>17</v>
      </c>
      <c r="R45" s="35">
        <f>IF(P_Ant.prod!Q54=0," ",P_Ant.prod!Q54)</f>
        <v>15</v>
      </c>
      <c r="S45" s="35">
        <f>IF(P_Ant.prod!R54=0," ",P_Ant.prod!R54)</f>
        <v>12</v>
      </c>
      <c r="T45" s="35">
        <f>IF(P_Ant.prod!S54=0," ",P_Ant.prod!S54)</f>
        <v>13</v>
      </c>
      <c r="U45" s="35">
        <f>IF(P_Ant.prod!T54=0," ",P_Ant.prod!T54)</f>
        <v>12</v>
      </c>
      <c r="V45" s="35">
        <f>IF(P_Ant.prod!U54=0," ",P_Ant.prod!U54)</f>
        <v>12</v>
      </c>
      <c r="W45" s="35">
        <f>IF(P_Ant.prod!V54=0," ",P_Ant.prod!V54)</f>
        <v>12</v>
      </c>
      <c r="X45" s="35">
        <f>IF(P_Ant.prod!W54=0," ",P_Ant.prod!W54)</f>
        <v>11</v>
      </c>
      <c r="Y45" s="35">
        <f>IF(P_Ant.prod!X54=0," ",P_Ant.prod!X54)</f>
        <v>11</v>
      </c>
      <c r="Z45" s="35">
        <f>IF(P_Ant.prod!Y54=0," ",P_Ant.prod!Y54)</f>
        <v>11</v>
      </c>
      <c r="AA45" s="35">
        <f>IF(P_Ant.prod!Z54=0," ",P_Ant.prod!Z54)</f>
        <v>11</v>
      </c>
      <c r="AB45" s="35">
        <f>IF(P_Ant.prod!AA54=0," ",P_Ant.prod!AA54)</f>
        <v>12</v>
      </c>
      <c r="AC45" s="35">
        <f>IF(P_Ant.prod!AB54=0," ",P_Ant.prod!AB54)</f>
        <v>11</v>
      </c>
      <c r="AD45" s="35">
        <f>IF(P_Ant.prod!AC54=0," ",P_Ant.prod!AC54)</f>
        <v>11</v>
      </c>
    </row>
    <row r="46" spans="2:30" ht="14.1" customHeight="1" x14ac:dyDescent="0.2">
      <c r="B46" s="34" t="str">
        <f>IF(P_Ant.prod!A55=0," ",P_Ant.prod!A55)</f>
        <v xml:space="preserve"> </v>
      </c>
      <c r="C46" s="35" t="str">
        <f>IF(P_Ant.prod!B55=0," ",P_Ant.prod!B55)</f>
        <v>Meråker</v>
      </c>
      <c r="D46" s="35">
        <f>IF(P_Ant.prod!C55=0," ",P_Ant.prod!C55)</f>
        <v>20</v>
      </c>
      <c r="E46" s="35">
        <f>IF(P_Ant.prod!D55=0," ",P_Ant.prod!D55)</f>
        <v>21</v>
      </c>
      <c r="F46" s="35">
        <f>IF(P_Ant.prod!E55=0," ",P_Ant.prod!E55)</f>
        <v>21</v>
      </c>
      <c r="G46" s="35">
        <f>IF(P_Ant.prod!F55=0," ",P_Ant.prod!F55)</f>
        <v>20</v>
      </c>
      <c r="H46" s="35">
        <f>IF(P_Ant.prod!G55=0," ",P_Ant.prod!G55)</f>
        <v>20</v>
      </c>
      <c r="I46" s="35">
        <f>IF(P_Ant.prod!H55=0," ",P_Ant.prod!H55)</f>
        <v>19</v>
      </c>
      <c r="J46" s="35">
        <f>IF(P_Ant.prod!I55=0," ",P_Ant.prod!I55)</f>
        <v>15</v>
      </c>
      <c r="K46" s="35">
        <f>IF(P_Ant.prod!J55=0," ",P_Ant.prod!J55)</f>
        <v>15</v>
      </c>
      <c r="L46" s="35">
        <f>IF(P_Ant.prod!K55=0," ",P_Ant.prod!K55)</f>
        <v>15</v>
      </c>
      <c r="M46" s="35">
        <f>IF(P_Ant.prod!L55=0," ",P_Ant.prod!L55)</f>
        <v>14</v>
      </c>
      <c r="N46" s="35">
        <f>IF(P_Ant.prod!M55=0," ",P_Ant.prod!M55)</f>
        <v>15</v>
      </c>
      <c r="O46" s="35">
        <f>IF(P_Ant.prod!N55=0," ",P_Ant.prod!N55)</f>
        <v>10</v>
      </c>
      <c r="P46" s="35">
        <f>IF(P_Ant.prod!O55=0," ",P_Ant.prod!O55)</f>
        <v>7</v>
      </c>
      <c r="Q46" s="35">
        <f>IF(P_Ant.prod!P55=0," ",P_Ant.prod!P55)</f>
        <v>5</v>
      </c>
      <c r="R46" s="35">
        <f>IF(P_Ant.prod!Q55=0," ",P_Ant.prod!Q55)</f>
        <v>3</v>
      </c>
      <c r="S46" s="35">
        <f>IF(P_Ant.prod!R55=0," ",P_Ant.prod!R55)</f>
        <v>3</v>
      </c>
      <c r="T46" s="35">
        <f>IF(P_Ant.prod!S55=0," ",P_Ant.prod!S55)</f>
        <v>3</v>
      </c>
      <c r="U46" s="35">
        <f>IF(P_Ant.prod!T55=0," ",P_Ant.prod!T55)</f>
        <v>3</v>
      </c>
      <c r="V46" s="35">
        <f>IF(P_Ant.prod!U55=0," ",P_Ant.prod!U55)</f>
        <v>3</v>
      </c>
      <c r="W46" s="35">
        <f>IF(P_Ant.prod!V55=0," ",P_Ant.prod!V55)</f>
        <v>3</v>
      </c>
      <c r="X46" s="35">
        <f>IF(P_Ant.prod!W55=0," ",P_Ant.prod!W55)</f>
        <v>2</v>
      </c>
      <c r="Y46" s="35">
        <f>IF(P_Ant.prod!X55=0," ",P_Ant.prod!X55)</f>
        <v>2</v>
      </c>
      <c r="Z46" s="35">
        <f>IF(P_Ant.prod!Y55=0," ",P_Ant.prod!Y55)</f>
        <v>2</v>
      </c>
      <c r="AA46" s="35">
        <f>IF(P_Ant.prod!Z55=0," ",P_Ant.prod!Z55)</f>
        <v>2</v>
      </c>
      <c r="AB46" s="35">
        <f>IF(P_Ant.prod!AA55=0," ",P_Ant.prod!AA55)</f>
        <v>2</v>
      </c>
      <c r="AC46" s="35">
        <f>IF(P_Ant.prod!AB55=0," ",P_Ant.prod!AB55)</f>
        <v>2</v>
      </c>
      <c r="AD46" s="35">
        <f>IF(P_Ant.prod!AC55=0," ",P_Ant.prod!AC55)</f>
        <v>1</v>
      </c>
    </row>
    <row r="47" spans="2:30" ht="14.1" customHeight="1" x14ac:dyDescent="0.2">
      <c r="B47" s="34" t="str">
        <f>IF(P_Ant.prod!A56=0," ",P_Ant.prod!A56)</f>
        <v xml:space="preserve"> </v>
      </c>
      <c r="C47" s="35" t="str">
        <f>IF(P_Ant.prod!B56=0," ",P_Ant.prod!B56)</f>
        <v>Selbu</v>
      </c>
      <c r="D47" s="35">
        <f>IF(P_Ant.prod!C56=0," ",P_Ant.prod!C56)</f>
        <v>108</v>
      </c>
      <c r="E47" s="35">
        <f>IF(P_Ant.prod!D56=0," ",P_Ant.prod!D56)</f>
        <v>108</v>
      </c>
      <c r="F47" s="35">
        <f>IF(P_Ant.prod!E56=0," ",P_Ant.prod!E56)</f>
        <v>106</v>
      </c>
      <c r="G47" s="35">
        <f>IF(P_Ant.prod!F56=0," ",P_Ant.prod!F56)</f>
        <v>104</v>
      </c>
      <c r="H47" s="35">
        <f>IF(P_Ant.prod!G56=0," ",P_Ant.prod!G56)</f>
        <v>102</v>
      </c>
      <c r="I47" s="35">
        <f>IF(P_Ant.prod!H56=0," ",P_Ant.prod!H56)</f>
        <v>96</v>
      </c>
      <c r="J47" s="35">
        <f>IF(P_Ant.prod!I56=0," ",P_Ant.prod!I56)</f>
        <v>94</v>
      </c>
      <c r="K47" s="35">
        <f>IF(P_Ant.prod!J56=0," ",P_Ant.prod!J56)</f>
        <v>89</v>
      </c>
      <c r="L47" s="35">
        <f>IF(P_Ant.prod!K56=0," ",P_Ant.prod!K56)</f>
        <v>85</v>
      </c>
      <c r="M47" s="35">
        <f>IF(P_Ant.prod!L56=0," ",P_Ant.prod!L56)</f>
        <v>83</v>
      </c>
      <c r="N47" s="35">
        <f>IF(P_Ant.prod!M56=0," ",P_Ant.prod!M56)</f>
        <v>75</v>
      </c>
      <c r="O47" s="35">
        <f>IF(P_Ant.prod!N56=0," ",P_Ant.prod!N56)</f>
        <v>67</v>
      </c>
      <c r="P47" s="35">
        <f>IF(P_Ant.prod!O56=0," ",P_Ant.prod!O56)</f>
        <v>65</v>
      </c>
      <c r="Q47" s="35">
        <f>IF(P_Ant.prod!P56=0," ",P_Ant.prod!P56)</f>
        <v>61</v>
      </c>
      <c r="R47" s="35">
        <f>IF(P_Ant.prod!Q56=0," ",P_Ant.prod!Q56)</f>
        <v>55</v>
      </c>
      <c r="S47" s="35">
        <f>IF(P_Ant.prod!R56=0," ",P_Ant.prod!R56)</f>
        <v>50</v>
      </c>
      <c r="T47" s="35">
        <f>IF(P_Ant.prod!S56=0," ",P_Ant.prod!S56)</f>
        <v>49</v>
      </c>
      <c r="U47" s="35">
        <f>IF(P_Ant.prod!T56=0," ",P_Ant.prod!T56)</f>
        <v>49</v>
      </c>
      <c r="V47" s="35">
        <f>IF(P_Ant.prod!U56=0," ",P_Ant.prod!U56)</f>
        <v>45</v>
      </c>
      <c r="W47" s="35">
        <f>IF(P_Ant.prod!V56=0," ",P_Ant.prod!V56)</f>
        <v>43</v>
      </c>
      <c r="X47" s="35">
        <f>IF(P_Ant.prod!W56=0," ",P_Ant.prod!W56)</f>
        <v>43</v>
      </c>
      <c r="Y47" s="35">
        <f>IF(P_Ant.prod!X56=0," ",P_Ant.prod!X56)</f>
        <v>40</v>
      </c>
      <c r="Z47" s="35">
        <f>IF(P_Ant.prod!Y56=0," ",P_Ant.prod!Y56)</f>
        <v>39</v>
      </c>
      <c r="AA47" s="35">
        <f>IF(P_Ant.prod!Z56=0," ",P_Ant.prod!Z56)</f>
        <v>40</v>
      </c>
      <c r="AB47" s="35">
        <f>IF(P_Ant.prod!AA56=0," ",P_Ant.prod!AA56)</f>
        <v>34</v>
      </c>
      <c r="AC47" s="35">
        <f>IF(P_Ant.prod!AB56=0," ",P_Ant.prod!AB56)</f>
        <v>34</v>
      </c>
      <c r="AD47" s="35">
        <f>IF(P_Ant.prod!AC56=0," ",P_Ant.prod!AC56)</f>
        <v>33</v>
      </c>
    </row>
    <row r="48" spans="2:30" ht="14.1" customHeight="1" x14ac:dyDescent="0.2">
      <c r="B48" s="34" t="str">
        <f>IF(P_Ant.prod!A57=0," ",P_Ant.prod!A57)</f>
        <v xml:space="preserve"> </v>
      </c>
      <c r="C48" s="35" t="str">
        <f>IF(P_Ant.prod!B57=0," ",P_Ant.prod!B57)</f>
        <v>Stjørdal</v>
      </c>
      <c r="D48" s="35">
        <f>IF(P_Ant.prod!C57=0," ",P_Ant.prod!C57)</f>
        <v>196</v>
      </c>
      <c r="E48" s="35">
        <f>IF(P_Ant.prod!D57=0," ",P_Ant.prod!D57)</f>
        <v>195</v>
      </c>
      <c r="F48" s="35">
        <f>IF(P_Ant.prod!E57=0," ",P_Ant.prod!E57)</f>
        <v>193</v>
      </c>
      <c r="G48" s="35">
        <f>IF(P_Ant.prod!F57=0," ",P_Ant.prod!F57)</f>
        <v>190</v>
      </c>
      <c r="H48" s="35">
        <f>IF(P_Ant.prod!G57=0," ",P_Ant.prod!G57)</f>
        <v>183</v>
      </c>
      <c r="I48" s="35">
        <f>IF(P_Ant.prod!H57=0," ",P_Ant.prod!H57)</f>
        <v>176</v>
      </c>
      <c r="J48" s="35">
        <f>IF(P_Ant.prod!I57=0," ",P_Ant.prod!I57)</f>
        <v>153</v>
      </c>
      <c r="K48" s="35">
        <f>IF(P_Ant.prod!J57=0," ",P_Ant.prod!J57)</f>
        <v>139</v>
      </c>
      <c r="L48" s="35">
        <f>IF(P_Ant.prod!K57=0," ",P_Ant.prod!K57)</f>
        <v>126</v>
      </c>
      <c r="M48" s="35">
        <f>IF(P_Ant.prod!L57=0," ",P_Ant.prod!L57)</f>
        <v>120</v>
      </c>
      <c r="N48" s="35">
        <f>IF(P_Ant.prod!M57=0," ",P_Ant.prod!M57)</f>
        <v>112</v>
      </c>
      <c r="O48" s="35">
        <f>IF(P_Ant.prod!N57=0," ",P_Ant.prod!N57)</f>
        <v>101</v>
      </c>
      <c r="P48" s="35">
        <f>IF(P_Ant.prod!O57=0," ",P_Ant.prod!O57)</f>
        <v>83</v>
      </c>
      <c r="Q48" s="35">
        <f>IF(P_Ant.prod!P57=0," ",P_Ant.prod!P57)</f>
        <v>76</v>
      </c>
      <c r="R48" s="35">
        <f>IF(P_Ant.prod!Q57=0," ",P_Ant.prod!Q57)</f>
        <v>74</v>
      </c>
      <c r="S48" s="35">
        <f>IF(P_Ant.prod!R57=0," ",P_Ant.prod!R57)</f>
        <v>72</v>
      </c>
      <c r="T48" s="35">
        <f>IF(P_Ant.prod!S57=0," ",P_Ant.prod!S57)</f>
        <v>72</v>
      </c>
      <c r="U48" s="35">
        <f>IF(P_Ant.prod!T57=0," ",P_Ant.prod!T57)</f>
        <v>72</v>
      </c>
      <c r="V48" s="35">
        <f>IF(P_Ant.prod!U57=0," ",P_Ant.prod!U57)</f>
        <v>69</v>
      </c>
      <c r="W48" s="35">
        <f>IF(P_Ant.prod!V57=0," ",P_Ant.prod!V57)</f>
        <v>58</v>
      </c>
      <c r="X48" s="35">
        <f>IF(P_Ant.prod!W57=0," ",P_Ant.prod!W57)</f>
        <v>51</v>
      </c>
      <c r="Y48" s="35">
        <f>IF(P_Ant.prod!X57=0," ",P_Ant.prod!X57)</f>
        <v>48</v>
      </c>
      <c r="Z48" s="35">
        <f>IF(P_Ant.prod!Y57=0," ",P_Ant.prod!Y57)</f>
        <v>46</v>
      </c>
      <c r="AA48" s="35">
        <f>IF(P_Ant.prod!Z57=0," ",P_Ant.prod!Z57)</f>
        <v>43</v>
      </c>
      <c r="AB48" s="35">
        <f>IF(P_Ant.prod!AA57=0," ",P_Ant.prod!AA57)</f>
        <v>39</v>
      </c>
      <c r="AC48" s="35">
        <f>IF(P_Ant.prod!AB57=0," ",P_Ant.prod!AB57)</f>
        <v>36</v>
      </c>
      <c r="AD48" s="35">
        <f>IF(P_Ant.prod!AC57=0," ",P_Ant.prod!AC57)</f>
        <v>35</v>
      </c>
    </row>
    <row r="49" spans="2:30" ht="14.1" customHeight="1" x14ac:dyDescent="0.2">
      <c r="B49" s="34" t="str">
        <f>IF(P_Ant.prod!A58=0," ",P_Ant.prod!A58)</f>
        <v xml:space="preserve"> </v>
      </c>
      <c r="C49" s="35" t="str">
        <f>IF(P_Ant.prod!B58=0," ",P_Ant.prod!B58)</f>
        <v>Tydal</v>
      </c>
      <c r="D49" s="35">
        <f>IF(P_Ant.prod!C58=0," ",P_Ant.prod!C58)</f>
        <v>32</v>
      </c>
      <c r="E49" s="35">
        <f>IF(P_Ant.prod!D58=0," ",P_Ant.prod!D58)</f>
        <v>30</v>
      </c>
      <c r="F49" s="35">
        <f>IF(P_Ant.prod!E58=0," ",P_Ant.prod!E58)</f>
        <v>30</v>
      </c>
      <c r="G49" s="35">
        <f>IF(P_Ant.prod!F58=0," ",P_Ant.prod!F58)</f>
        <v>30</v>
      </c>
      <c r="H49" s="35">
        <f>IF(P_Ant.prod!G58=0," ",P_Ant.prod!G58)</f>
        <v>29</v>
      </c>
      <c r="I49" s="35">
        <f>IF(P_Ant.prod!H58=0," ",P_Ant.prod!H58)</f>
        <v>29</v>
      </c>
      <c r="J49" s="35">
        <f>IF(P_Ant.prod!I58=0," ",P_Ant.prod!I58)</f>
        <v>28</v>
      </c>
      <c r="K49" s="35">
        <f>IF(P_Ant.prod!J58=0," ",P_Ant.prod!J58)</f>
        <v>28</v>
      </c>
      <c r="L49" s="35">
        <f>IF(P_Ant.prod!K58=0," ",P_Ant.prod!K58)</f>
        <v>28</v>
      </c>
      <c r="M49" s="35">
        <f>IF(P_Ant.prod!L58=0," ",P_Ant.prod!L58)</f>
        <v>26</v>
      </c>
      <c r="N49" s="35">
        <f>IF(P_Ant.prod!M58=0," ",P_Ant.prod!M58)</f>
        <v>27</v>
      </c>
      <c r="O49" s="35">
        <f>IF(P_Ant.prod!N58=0," ",P_Ant.prod!N58)</f>
        <v>24</v>
      </c>
      <c r="P49" s="35">
        <f>IF(P_Ant.prod!O58=0," ",P_Ant.prod!O58)</f>
        <v>21</v>
      </c>
      <c r="Q49" s="35">
        <f>IF(P_Ant.prod!P58=0," ",P_Ant.prod!P58)</f>
        <v>21</v>
      </c>
      <c r="R49" s="35">
        <f>IF(P_Ant.prod!Q58=0," ",P_Ant.prod!Q58)</f>
        <v>18</v>
      </c>
      <c r="S49" s="35">
        <f>IF(P_Ant.prod!R58=0," ",P_Ant.prod!R58)</f>
        <v>18</v>
      </c>
      <c r="T49" s="35">
        <f>IF(P_Ant.prod!S58=0," ",P_Ant.prod!S58)</f>
        <v>19</v>
      </c>
      <c r="U49" s="35">
        <f>IF(P_Ant.prod!T58=0," ",P_Ant.prod!T58)</f>
        <v>17</v>
      </c>
      <c r="V49" s="35">
        <f>IF(P_Ant.prod!U58=0," ",P_Ant.prod!U58)</f>
        <v>16</v>
      </c>
      <c r="W49" s="35">
        <f>IF(P_Ant.prod!V58=0," ",P_Ant.prod!V58)</f>
        <v>15</v>
      </c>
      <c r="X49" s="35">
        <f>IF(P_Ant.prod!W58=0," ",P_Ant.prod!W58)</f>
        <v>15</v>
      </c>
      <c r="Y49" s="35">
        <f>IF(P_Ant.prod!X58=0," ",P_Ant.prod!X58)</f>
        <v>15</v>
      </c>
      <c r="Z49" s="35">
        <f>IF(P_Ant.prod!Y58=0," ",P_Ant.prod!Y58)</f>
        <v>15</v>
      </c>
      <c r="AA49" s="35">
        <f>IF(P_Ant.prod!Z58=0," ",P_Ant.prod!Z58)</f>
        <v>14</v>
      </c>
      <c r="AB49" s="35">
        <f>IF(P_Ant.prod!AA58=0," ",P_Ant.prod!AA58)</f>
        <v>13</v>
      </c>
      <c r="AC49" s="35">
        <f>IF(P_Ant.prod!AB58=0," ",P_Ant.prod!AB58)</f>
        <v>13</v>
      </c>
      <c r="AD49" s="35">
        <f>IF(P_Ant.prod!AC58=0," ",P_Ant.prod!AC58)</f>
        <v>12</v>
      </c>
    </row>
    <row r="50" spans="2:30" ht="14.1" customHeight="1" x14ac:dyDescent="0.2">
      <c r="B50" s="34" t="str">
        <f>IF(P_Ant.prod!A59=0," ",P_Ant.prod!A59)</f>
        <v>Sum leverandører</v>
      </c>
      <c r="C50" s="35" t="str">
        <f>IF(P_Ant.prod!B59=0," ",P_Ant.prod!B59)</f>
        <v xml:space="preserve"> </v>
      </c>
      <c r="D50" s="35">
        <f>IF(P_Ant.prod!C59=0," ",P_Ant.prod!C59)</f>
        <v>5136</v>
      </c>
      <c r="E50" s="35">
        <f>IF(P_Ant.prod!D59=0," ",P_Ant.prod!D59)</f>
        <v>5103</v>
      </c>
      <c r="F50" s="35">
        <f>IF(P_Ant.prod!E59=0," ",P_Ant.prod!E59)</f>
        <v>5065</v>
      </c>
      <c r="G50" s="35">
        <f>IF(P_Ant.prod!F59=0," ",P_Ant.prod!F59)</f>
        <v>4921</v>
      </c>
      <c r="H50" s="35">
        <f>IF(P_Ant.prod!G59=0," ",P_Ant.prod!G59)</f>
        <v>4733</v>
      </c>
      <c r="I50" s="35">
        <f>IF(P_Ant.prod!H59=0," ",P_Ant.prod!H59)</f>
        <v>4557</v>
      </c>
      <c r="J50" s="35">
        <f>IF(P_Ant.prod!I59=0," ",P_Ant.prod!I59)</f>
        <v>4151</v>
      </c>
      <c r="K50" s="35">
        <f>IF(P_Ant.prod!J59=0," ",P_Ant.prod!J59)</f>
        <v>3902</v>
      </c>
      <c r="L50" s="35">
        <f>IF(P_Ant.prod!K59=0," ",P_Ant.prod!K59)</f>
        <v>3683</v>
      </c>
      <c r="M50" s="35">
        <f>IF(P_Ant.prod!L59=0," ",P_Ant.prod!L59)</f>
        <v>3519</v>
      </c>
      <c r="N50" s="35">
        <f>IF(P_Ant.prod!M59=0," ",P_Ant.prod!M59)</f>
        <v>3366</v>
      </c>
      <c r="O50" s="35">
        <f>IF(P_Ant.prod!N59=0," ",P_Ant.prod!N59)</f>
        <v>3115</v>
      </c>
      <c r="P50" s="35">
        <f>IF(P_Ant.prod!O59=0," ",P_Ant.prod!O59)</f>
        <v>2874</v>
      </c>
      <c r="Q50" s="35">
        <f>IF(P_Ant.prod!P59=0," ",P_Ant.prod!P59)</f>
        <v>2695</v>
      </c>
      <c r="R50" s="35">
        <f>IF(P_Ant.prod!Q59=0," ",P_Ant.prod!Q59)</f>
        <v>2470</v>
      </c>
      <c r="S50" s="35">
        <f>IF(P_Ant.prod!R59=0," ",P_Ant.prod!R59)</f>
        <v>2293</v>
      </c>
      <c r="T50" s="35">
        <f>IF(P_Ant.prod!S59=0," ",P_Ant.prod!S59)</f>
        <v>2253</v>
      </c>
      <c r="U50" s="35">
        <f>IF(P_Ant.prod!T59=0," ",P_Ant.prod!T59)</f>
        <v>2128</v>
      </c>
      <c r="V50" s="35">
        <f>IF(P_Ant.prod!U59=0," ",P_Ant.prod!U59)</f>
        <v>2022</v>
      </c>
      <c r="W50" s="35">
        <f>IF(P_Ant.prod!V59=0," ",P_Ant.prod!V59)</f>
        <v>1913</v>
      </c>
      <c r="X50" s="35">
        <f>IF(P_Ant.prod!W59=0," ",P_Ant.prod!W59)</f>
        <v>1788</v>
      </c>
      <c r="Y50" s="35">
        <f>IF(P_Ant.prod!X59=0," ",P_Ant.prod!X59)</f>
        <v>1732</v>
      </c>
      <c r="Z50" s="35">
        <f>IF(P_Ant.prod!Y59=0," ",P_Ant.prod!Y59)</f>
        <v>1698</v>
      </c>
      <c r="AA50" s="35">
        <f>IF(P_Ant.prod!Z59=0," ",P_Ant.prod!Z59)</f>
        <v>1617</v>
      </c>
      <c r="AB50" s="35">
        <f>IF(P_Ant.prod!AA59=0," ",P_Ant.prod!AA59)</f>
        <v>1548</v>
      </c>
      <c r="AC50" s="35">
        <f>IF(P_Ant.prod!AB59=0," ",P_Ant.prod!AB59)</f>
        <v>1447</v>
      </c>
      <c r="AD50" s="35">
        <f>IF(P_Ant.prod!AC59=0," ",P_Ant.prod!AC59)</f>
        <v>1386</v>
      </c>
    </row>
    <row r="51" spans="2:30" x14ac:dyDescent="0.2">
      <c r="B51" s="25" t="str">
        <f>IF(P_Ant.prod!A60=0," ",P_Ant.prod!A60)</f>
        <v xml:space="preserve"> </v>
      </c>
      <c r="C51" s="27" t="str">
        <f>IF(P_Ant.prod!B60=0," ",P_Ant.prod!B60)</f>
        <v xml:space="preserve"> </v>
      </c>
      <c r="D51" s="27" t="str">
        <f>IF(P_Ant.prod!C60=0," ",P_Ant.prod!C60)</f>
        <v xml:space="preserve"> </v>
      </c>
      <c r="E51" s="27" t="str">
        <f>IF(P_Ant.prod!D60=0," ",P_Ant.prod!D60)</f>
        <v xml:space="preserve"> </v>
      </c>
      <c r="F51" s="27" t="str">
        <f>IF(P_Ant.prod!E60=0," ",P_Ant.prod!E60)</f>
        <v xml:space="preserve"> </v>
      </c>
      <c r="G51" s="27" t="str">
        <f>IF(P_Ant.prod!F60=0," ",P_Ant.prod!F60)</f>
        <v xml:space="preserve"> </v>
      </c>
      <c r="H51" s="27" t="str">
        <f>IF(P_Ant.prod!G60=0," ",P_Ant.prod!G60)</f>
        <v xml:space="preserve"> </v>
      </c>
      <c r="I51" s="27" t="str">
        <f>IF(P_Ant.prod!H60=0," ",P_Ant.prod!H60)</f>
        <v xml:space="preserve"> </v>
      </c>
      <c r="J51" s="27" t="str">
        <f>IF(P_Ant.prod!I60=0," ",P_Ant.prod!I60)</f>
        <v xml:space="preserve"> </v>
      </c>
      <c r="K51" s="27" t="str">
        <f>IF(P_Ant.prod!J60=0," ",P_Ant.prod!J60)</f>
        <v xml:space="preserve"> </v>
      </c>
      <c r="L51" s="27" t="str">
        <f>IF(P_Ant.prod!K60=0," ",P_Ant.prod!K60)</f>
        <v xml:space="preserve"> </v>
      </c>
      <c r="M51" s="27" t="str">
        <f>IF(P_Ant.prod!L60=0," ",P_Ant.prod!L60)</f>
        <v xml:space="preserve"> </v>
      </c>
      <c r="N51" s="27" t="str">
        <f>IF(P_Ant.prod!M60=0," ",P_Ant.prod!M60)</f>
        <v xml:space="preserve"> </v>
      </c>
      <c r="O51" s="27" t="str">
        <f>IF(P_Ant.prod!N60=0," ",P_Ant.prod!N60)</f>
        <v xml:space="preserve"> </v>
      </c>
      <c r="P51" s="27" t="str">
        <f>IF(P_Ant.prod!O60=0," ",P_Ant.prod!O60)</f>
        <v xml:space="preserve"> </v>
      </c>
      <c r="Q51" s="27" t="str">
        <f>IF(P_Ant.prod!P60=0," ",P_Ant.prod!P60)</f>
        <v xml:space="preserve"> </v>
      </c>
      <c r="R51" s="27" t="str">
        <f>IF(P_Ant.prod!Q60=0," ",P_Ant.prod!Q60)</f>
        <v xml:space="preserve"> </v>
      </c>
      <c r="S51" s="27" t="str">
        <f>IF(P_Ant.prod!R60=0," ",P_Ant.prod!R60)</f>
        <v xml:space="preserve"> </v>
      </c>
      <c r="T51" s="27" t="str">
        <f>IF(P_Ant.prod!S60=0," ",P_Ant.prod!S60)</f>
        <v xml:space="preserve"> </v>
      </c>
      <c r="U51" s="27" t="str">
        <f>IF(P_Ant.prod!T60=0," ",P_Ant.prod!T60)</f>
        <v xml:space="preserve"> </v>
      </c>
      <c r="V51" s="27" t="str">
        <f>IF(P_Ant.prod!U60=0," ",P_Ant.prod!U60)</f>
        <v xml:space="preserve"> </v>
      </c>
      <c r="W51" s="27" t="str">
        <f>IF(P_Ant.prod!V60=0," ",P_Ant.prod!V60)</f>
        <v xml:space="preserve"> </v>
      </c>
      <c r="X51" s="27" t="str">
        <f>IF(P_Ant.prod!W60=0," ",P_Ant.prod!W60)</f>
        <v xml:space="preserve"> </v>
      </c>
      <c r="Y51" s="27" t="str">
        <f>IF(P_Ant.prod!X60=0," ",P_Ant.prod!X60)</f>
        <v xml:space="preserve"> </v>
      </c>
      <c r="Z51" s="27" t="str">
        <f>IF(P_Ant.prod!Y60=0," ",P_Ant.prod!Y60)</f>
        <v xml:space="preserve"> </v>
      </c>
      <c r="AA51" s="27" t="str">
        <f>IF(P_Ant.prod!Z60=0," ",P_Ant.prod!Z60)</f>
        <v xml:space="preserve"> </v>
      </c>
      <c r="AB51" s="27" t="str">
        <f>IF(P_Ant.prod!AA60=0," ",P_Ant.prod!AA60)</f>
        <v xml:space="preserve"> </v>
      </c>
      <c r="AC51" s="27" t="str">
        <f>IF(P_Ant.prod!AB60=0," ",P_Ant.prod!AB60)</f>
        <v xml:space="preserve"> </v>
      </c>
    </row>
    <row r="52" spans="2:30" x14ac:dyDescent="0.2">
      <c r="B52" s="25" t="str">
        <f>IF(P_Ant.prod!A61=0," ",P_Ant.prod!A61)</f>
        <v xml:space="preserve"> </v>
      </c>
      <c r="C52" s="27" t="str">
        <f>IF(P_Ant.prod!B61=0," ",P_Ant.prod!B61)</f>
        <v xml:space="preserve"> </v>
      </c>
      <c r="D52" s="27" t="str">
        <f>IF(P_Ant.prod!C61=0," ",P_Ant.prod!C61)</f>
        <v xml:space="preserve"> </v>
      </c>
      <c r="E52" s="27" t="str">
        <f>IF(P_Ant.prod!D61=0," ",P_Ant.prod!D61)</f>
        <v xml:space="preserve"> </v>
      </c>
      <c r="F52" s="27" t="str">
        <f>IF(P_Ant.prod!E61=0," ",P_Ant.prod!E61)</f>
        <v xml:space="preserve"> </v>
      </c>
      <c r="G52" s="27" t="str">
        <f>IF(P_Ant.prod!F61=0," ",P_Ant.prod!F61)</f>
        <v xml:space="preserve"> </v>
      </c>
      <c r="H52" s="27" t="str">
        <f>IF(P_Ant.prod!G61=0," ",P_Ant.prod!G61)</f>
        <v xml:space="preserve"> </v>
      </c>
      <c r="I52" s="27" t="str">
        <f>IF(P_Ant.prod!H61=0," ",P_Ant.prod!H61)</f>
        <v xml:space="preserve"> </v>
      </c>
      <c r="J52" s="27" t="str">
        <f>IF(P_Ant.prod!I61=0," ",P_Ant.prod!I61)</f>
        <v xml:space="preserve"> </v>
      </c>
      <c r="K52" s="27" t="str">
        <f>IF(P_Ant.prod!J61=0," ",P_Ant.prod!J61)</f>
        <v xml:space="preserve"> </v>
      </c>
      <c r="L52" s="27" t="str">
        <f>IF(P_Ant.prod!K61=0," ",P_Ant.prod!K61)</f>
        <v xml:space="preserve"> </v>
      </c>
      <c r="M52" s="27" t="str">
        <f>IF(P_Ant.prod!L61=0," ",P_Ant.prod!L61)</f>
        <v xml:space="preserve"> </v>
      </c>
      <c r="N52" s="27" t="str">
        <f>IF(P_Ant.prod!M61=0," ",P_Ant.prod!M61)</f>
        <v xml:space="preserve"> </v>
      </c>
      <c r="O52" s="27" t="str">
        <f>IF(P_Ant.prod!N61=0," ",P_Ant.prod!N61)</f>
        <v xml:space="preserve"> </v>
      </c>
      <c r="P52" s="27" t="str">
        <f>IF(P_Ant.prod!O61=0," ",P_Ant.prod!O61)</f>
        <v xml:space="preserve"> </v>
      </c>
      <c r="Q52" s="27" t="str">
        <f>IF(P_Ant.prod!P61=0," ",P_Ant.prod!P61)</f>
        <v xml:space="preserve"> </v>
      </c>
      <c r="R52" s="27" t="str">
        <f>IF(P_Ant.prod!Q61=0," ",P_Ant.prod!Q61)</f>
        <v xml:space="preserve"> </v>
      </c>
      <c r="S52" s="27" t="str">
        <f>IF(P_Ant.prod!R61=0," ",P_Ant.prod!R61)</f>
        <v xml:space="preserve"> </v>
      </c>
      <c r="T52" s="27" t="str">
        <f>IF(P_Ant.prod!S61=0," ",P_Ant.prod!S61)</f>
        <v xml:space="preserve"> </v>
      </c>
      <c r="U52" s="27" t="str">
        <f>IF(P_Ant.prod!T61=0," ",P_Ant.prod!T61)</f>
        <v xml:space="preserve"> </v>
      </c>
      <c r="V52" s="27" t="str">
        <f>IF(P_Ant.prod!U61=0," ",P_Ant.prod!U61)</f>
        <v xml:space="preserve"> </v>
      </c>
      <c r="W52" s="27" t="str">
        <f>IF(P_Ant.prod!V61=0," ",P_Ant.prod!V61)</f>
        <v xml:space="preserve"> </v>
      </c>
      <c r="X52" s="27" t="str">
        <f>IF(P_Ant.prod!W61=0," ",P_Ant.prod!W61)</f>
        <v xml:space="preserve"> </v>
      </c>
      <c r="Y52" s="27" t="str">
        <f>IF(P_Ant.prod!X61=0," ",P_Ant.prod!X61)</f>
        <v xml:space="preserve"> </v>
      </c>
      <c r="Z52" s="27" t="str">
        <f>IF(P_Ant.prod!Y61=0," ",P_Ant.prod!Y61)</f>
        <v xml:space="preserve"> </v>
      </c>
      <c r="AA52" s="27" t="str">
        <f>IF(P_Ant.prod!Z61=0," ",P_Ant.prod!Z61)</f>
        <v xml:space="preserve"> </v>
      </c>
      <c r="AB52" s="27" t="str">
        <f>IF(P_Ant.prod!AA61=0," ",P_Ant.prod!AA61)</f>
        <v xml:space="preserve"> </v>
      </c>
      <c r="AC52" s="27" t="str">
        <f>IF(P_Ant.prod!AB61=0," ",P_Ant.prod!AB61)</f>
        <v xml:space="preserve"> </v>
      </c>
    </row>
    <row r="53" spans="2:30" x14ac:dyDescent="0.2">
      <c r="B53" s="25" t="str">
        <f>IF(P_Ant.prod!A62=0," ",P_Ant.prod!A62)</f>
        <v xml:space="preserve"> </v>
      </c>
      <c r="C53" s="27" t="str">
        <f>IF(P_Ant.prod!B62=0," ",P_Ant.prod!B62)</f>
        <v xml:space="preserve"> </v>
      </c>
      <c r="D53" s="27" t="str">
        <f>IF(P_Ant.prod!C62=0," ",P_Ant.prod!C62)</f>
        <v xml:space="preserve"> </v>
      </c>
      <c r="E53" s="27" t="str">
        <f>IF(P_Ant.prod!D62=0," ",P_Ant.prod!D62)</f>
        <v xml:space="preserve"> </v>
      </c>
      <c r="F53" s="27" t="str">
        <f>IF(P_Ant.prod!E62=0," ",P_Ant.prod!E62)</f>
        <v xml:space="preserve"> </v>
      </c>
      <c r="G53" s="27" t="str">
        <f>IF(P_Ant.prod!F62=0," ",P_Ant.prod!F62)</f>
        <v xml:space="preserve"> </v>
      </c>
      <c r="H53" s="27" t="str">
        <f>IF(P_Ant.prod!G62=0," ",P_Ant.prod!G62)</f>
        <v xml:space="preserve"> </v>
      </c>
      <c r="I53" s="27" t="str">
        <f>IF(P_Ant.prod!H62=0," ",P_Ant.prod!H62)</f>
        <v xml:space="preserve"> </v>
      </c>
      <c r="J53" s="27" t="str">
        <f>IF(P_Ant.prod!I62=0," ",P_Ant.prod!I62)</f>
        <v xml:space="preserve"> </v>
      </c>
      <c r="K53" s="27" t="str">
        <f>IF(P_Ant.prod!J62=0," ",P_Ant.prod!J62)</f>
        <v xml:space="preserve"> </v>
      </c>
      <c r="L53" s="27" t="str">
        <f>IF(P_Ant.prod!K62=0," ",P_Ant.prod!K62)</f>
        <v xml:space="preserve"> </v>
      </c>
      <c r="M53" s="27" t="str">
        <f>IF(P_Ant.prod!L62=0," ",P_Ant.prod!L62)</f>
        <v xml:space="preserve"> </v>
      </c>
      <c r="N53" s="27" t="str">
        <f>IF(P_Ant.prod!M62=0," ",P_Ant.prod!M62)</f>
        <v xml:space="preserve"> </v>
      </c>
      <c r="O53" s="27" t="str">
        <f>IF(P_Ant.prod!N62=0," ",P_Ant.prod!N62)</f>
        <v xml:space="preserve"> </v>
      </c>
      <c r="P53" s="27" t="str">
        <f>IF(P_Ant.prod!O62=0," ",P_Ant.prod!O62)</f>
        <v xml:space="preserve"> </v>
      </c>
      <c r="Q53" s="27" t="str">
        <f>IF(P_Ant.prod!P62=0," ",P_Ant.prod!P62)</f>
        <v xml:space="preserve"> </v>
      </c>
      <c r="R53" s="27" t="str">
        <f>IF(P_Ant.prod!Q62=0," ",P_Ant.prod!Q62)</f>
        <v xml:space="preserve"> </v>
      </c>
      <c r="S53" s="27" t="str">
        <f>IF(P_Ant.prod!R62=0," ",P_Ant.prod!R62)</f>
        <v xml:space="preserve"> </v>
      </c>
      <c r="T53" s="27" t="str">
        <f>IF(P_Ant.prod!S62=0," ",P_Ant.prod!S62)</f>
        <v xml:space="preserve"> </v>
      </c>
      <c r="U53" s="27" t="str">
        <f>IF(P_Ant.prod!T62=0," ",P_Ant.prod!T62)</f>
        <v xml:space="preserve"> </v>
      </c>
      <c r="V53" s="27" t="str">
        <f>IF(P_Ant.prod!U62=0," ",P_Ant.prod!U62)</f>
        <v xml:space="preserve"> </v>
      </c>
      <c r="W53" s="27" t="str">
        <f>IF(P_Ant.prod!V62=0," ",P_Ant.prod!V62)</f>
        <v xml:space="preserve"> </v>
      </c>
      <c r="X53" s="27" t="str">
        <f>IF(P_Ant.prod!W62=0," ",P_Ant.prod!W62)</f>
        <v xml:space="preserve"> </v>
      </c>
      <c r="Y53" s="27" t="str">
        <f>IF(P_Ant.prod!X62=0," ",P_Ant.prod!X62)</f>
        <v xml:space="preserve"> </v>
      </c>
      <c r="Z53" s="27" t="str">
        <f>IF(P_Ant.prod!Y62=0," ",P_Ant.prod!Y62)</f>
        <v xml:space="preserve"> </v>
      </c>
      <c r="AA53" s="27" t="str">
        <f>IF(P_Ant.prod!Z62=0," ",P_Ant.prod!Z62)</f>
        <v xml:space="preserve"> </v>
      </c>
      <c r="AB53" s="27" t="str">
        <f>IF(P_Ant.prod!AA62=0," ",P_Ant.prod!AA62)</f>
        <v xml:space="preserve"> </v>
      </c>
      <c r="AC53" s="27" t="str">
        <f>IF(P_Ant.prod!AB62=0," ",P_Ant.prod!AB62)</f>
        <v xml:space="preserve"> </v>
      </c>
    </row>
    <row r="54" spans="2:30" x14ac:dyDescent="0.2">
      <c r="B54" s="25" t="str">
        <f>IF(P_Ant.prod!A63=0," ",P_Ant.prod!A63)</f>
        <v xml:space="preserve"> </v>
      </c>
      <c r="C54" s="27" t="str">
        <f>IF(P_Ant.prod!B63=0," ",P_Ant.prod!B63)</f>
        <v xml:space="preserve"> </v>
      </c>
      <c r="D54" s="27" t="str">
        <f>IF(P_Ant.prod!C63=0," ",P_Ant.prod!C63)</f>
        <v xml:space="preserve"> </v>
      </c>
      <c r="E54" s="27" t="str">
        <f>IF(P_Ant.prod!D63=0," ",P_Ant.prod!D63)</f>
        <v xml:space="preserve"> </v>
      </c>
      <c r="F54" s="27" t="str">
        <f>IF(P_Ant.prod!E63=0," ",P_Ant.prod!E63)</f>
        <v xml:space="preserve"> </v>
      </c>
      <c r="G54" s="27" t="str">
        <f>IF(P_Ant.prod!F63=0," ",P_Ant.prod!F63)</f>
        <v xml:space="preserve"> </v>
      </c>
      <c r="H54" s="27" t="str">
        <f>IF(P_Ant.prod!G63=0," ",P_Ant.prod!G63)</f>
        <v xml:space="preserve"> </v>
      </c>
      <c r="I54" s="27" t="str">
        <f>IF(P_Ant.prod!H63=0," ",P_Ant.prod!H63)</f>
        <v xml:space="preserve"> </v>
      </c>
      <c r="J54" s="27" t="str">
        <f>IF(P_Ant.prod!I63=0," ",P_Ant.prod!I63)</f>
        <v xml:space="preserve"> </v>
      </c>
      <c r="K54" s="27" t="str">
        <f>IF(P_Ant.prod!J63=0," ",P_Ant.prod!J63)</f>
        <v xml:space="preserve"> </v>
      </c>
      <c r="L54" s="27" t="str">
        <f>IF(P_Ant.prod!K63=0," ",P_Ant.prod!K63)</f>
        <v xml:space="preserve"> </v>
      </c>
      <c r="M54" s="27" t="str">
        <f>IF(P_Ant.prod!L63=0," ",P_Ant.prod!L63)</f>
        <v xml:space="preserve"> </v>
      </c>
      <c r="N54" s="27" t="str">
        <f>IF(P_Ant.prod!M63=0," ",P_Ant.prod!M63)</f>
        <v xml:space="preserve"> </v>
      </c>
      <c r="O54" s="27" t="str">
        <f>IF(P_Ant.prod!N63=0," ",P_Ant.prod!N63)</f>
        <v xml:space="preserve"> </v>
      </c>
      <c r="P54" s="27" t="str">
        <f>IF(P_Ant.prod!O63=0," ",P_Ant.prod!O63)</f>
        <v xml:space="preserve"> </v>
      </c>
      <c r="Q54" s="27" t="str">
        <f>IF(P_Ant.prod!P63=0," ",P_Ant.prod!P63)</f>
        <v xml:space="preserve"> </v>
      </c>
      <c r="R54" s="27" t="str">
        <f>IF(P_Ant.prod!Q63=0," ",P_Ant.prod!Q63)</f>
        <v xml:space="preserve"> </v>
      </c>
      <c r="S54" s="27" t="str">
        <f>IF(P_Ant.prod!R63=0," ",P_Ant.prod!R63)</f>
        <v xml:space="preserve"> </v>
      </c>
      <c r="T54" s="27" t="str">
        <f>IF(P_Ant.prod!S63=0," ",P_Ant.prod!S63)</f>
        <v xml:space="preserve"> </v>
      </c>
      <c r="U54" s="27" t="str">
        <f>IF(P_Ant.prod!T63=0," ",P_Ant.prod!T63)</f>
        <v xml:space="preserve"> </v>
      </c>
      <c r="V54" s="27" t="str">
        <f>IF(P_Ant.prod!U63=0," ",P_Ant.prod!U63)</f>
        <v xml:space="preserve"> </v>
      </c>
      <c r="W54" s="27" t="str">
        <f>IF(P_Ant.prod!V63=0," ",P_Ant.prod!V63)</f>
        <v xml:space="preserve"> </v>
      </c>
      <c r="X54" s="27" t="str">
        <f>IF(P_Ant.prod!W63=0," ",P_Ant.prod!W63)</f>
        <v xml:space="preserve"> </v>
      </c>
      <c r="Y54" s="27" t="str">
        <f>IF(P_Ant.prod!X63=0," ",P_Ant.prod!X63)</f>
        <v xml:space="preserve"> </v>
      </c>
      <c r="Z54" s="27" t="str">
        <f>IF(P_Ant.prod!Y63=0," ",P_Ant.prod!Y63)</f>
        <v xml:space="preserve"> </v>
      </c>
      <c r="AA54" s="27" t="str">
        <f>IF(P_Ant.prod!Z63=0," ",P_Ant.prod!Z63)</f>
        <v xml:space="preserve"> </v>
      </c>
      <c r="AB54" s="27" t="str">
        <f>IF(P_Ant.prod!AA63=0," ",P_Ant.prod!AA63)</f>
        <v xml:space="preserve"> </v>
      </c>
      <c r="AC54" s="27" t="str">
        <f>IF(P_Ant.prod!AB63=0," ",P_Ant.prod!AB63)</f>
        <v xml:space="preserve"> </v>
      </c>
    </row>
    <row r="55" spans="2:30" x14ac:dyDescent="0.2">
      <c r="B55" s="25" t="str">
        <f>IF(P_Ant.prod!A64=0," ",P_Ant.prod!A64)</f>
        <v xml:space="preserve"> </v>
      </c>
      <c r="C55" s="27" t="str">
        <f>IF(P_Ant.prod!B64=0," ",P_Ant.prod!B64)</f>
        <v xml:space="preserve"> </v>
      </c>
      <c r="D55" s="27" t="str">
        <f>IF(P_Ant.prod!C64=0," ",P_Ant.prod!C64)</f>
        <v xml:space="preserve"> </v>
      </c>
      <c r="E55" s="27" t="str">
        <f>IF(P_Ant.prod!D64=0," ",P_Ant.prod!D64)</f>
        <v xml:space="preserve"> </v>
      </c>
      <c r="F55" s="27" t="str">
        <f>IF(P_Ant.prod!E64=0," ",P_Ant.prod!E64)</f>
        <v xml:space="preserve"> </v>
      </c>
      <c r="G55" s="27" t="str">
        <f>IF(P_Ant.prod!F64=0," ",P_Ant.prod!F64)</f>
        <v xml:space="preserve"> </v>
      </c>
      <c r="H55" s="27" t="str">
        <f>IF(P_Ant.prod!G64=0," ",P_Ant.prod!G64)</f>
        <v xml:space="preserve"> </v>
      </c>
      <c r="I55" s="27" t="str">
        <f>IF(P_Ant.prod!H64=0," ",P_Ant.prod!H64)</f>
        <v xml:space="preserve"> </v>
      </c>
      <c r="J55" s="27" t="str">
        <f>IF(P_Ant.prod!I64=0," ",P_Ant.prod!I64)</f>
        <v xml:space="preserve"> </v>
      </c>
      <c r="K55" s="27" t="str">
        <f>IF(P_Ant.prod!J64=0," ",P_Ant.prod!J64)</f>
        <v xml:space="preserve"> </v>
      </c>
      <c r="L55" s="27" t="str">
        <f>IF(P_Ant.prod!K64=0," ",P_Ant.prod!K64)</f>
        <v xml:space="preserve"> </v>
      </c>
      <c r="M55" s="27" t="str">
        <f>IF(P_Ant.prod!L64=0," ",P_Ant.prod!L64)</f>
        <v xml:space="preserve"> </v>
      </c>
      <c r="N55" s="27" t="str">
        <f>IF(P_Ant.prod!M64=0," ",P_Ant.prod!M64)</f>
        <v xml:space="preserve"> </v>
      </c>
      <c r="O55" s="27" t="str">
        <f>IF(P_Ant.prod!N64=0," ",P_Ant.prod!N64)</f>
        <v xml:space="preserve"> </v>
      </c>
      <c r="P55" s="27" t="str">
        <f>IF(P_Ant.prod!O64=0," ",P_Ant.prod!O64)</f>
        <v xml:space="preserve"> </v>
      </c>
      <c r="Q55" s="27" t="str">
        <f>IF(P_Ant.prod!P64=0," ",P_Ant.prod!P64)</f>
        <v xml:space="preserve"> </v>
      </c>
      <c r="R55" s="27" t="str">
        <f>IF(P_Ant.prod!Q64=0," ",P_Ant.prod!Q64)</f>
        <v xml:space="preserve"> </v>
      </c>
      <c r="S55" s="27" t="str">
        <f>IF(P_Ant.prod!R64=0," ",P_Ant.prod!R64)</f>
        <v xml:space="preserve"> </v>
      </c>
      <c r="T55" s="27" t="str">
        <f>IF(P_Ant.prod!S64=0," ",P_Ant.prod!S64)</f>
        <v xml:space="preserve"> </v>
      </c>
      <c r="U55" s="27" t="str">
        <f>IF(P_Ant.prod!T64=0," ",P_Ant.prod!T64)</f>
        <v xml:space="preserve"> </v>
      </c>
      <c r="V55" s="27" t="str">
        <f>IF(P_Ant.prod!U64=0," ",P_Ant.prod!U64)</f>
        <v xml:space="preserve"> </v>
      </c>
      <c r="W55" s="27" t="str">
        <f>IF(P_Ant.prod!V64=0," ",P_Ant.prod!V64)</f>
        <v xml:space="preserve"> </v>
      </c>
      <c r="X55" s="27" t="str">
        <f>IF(P_Ant.prod!W64=0," ",P_Ant.prod!W64)</f>
        <v xml:space="preserve"> </v>
      </c>
      <c r="Y55" s="27" t="str">
        <f>IF(P_Ant.prod!X64=0," ",P_Ant.prod!X64)</f>
        <v xml:space="preserve"> </v>
      </c>
      <c r="Z55" s="27" t="str">
        <f>IF(P_Ant.prod!Y64=0," ",P_Ant.prod!Y64)</f>
        <v xml:space="preserve"> </v>
      </c>
      <c r="AA55" s="27" t="str">
        <f>IF(P_Ant.prod!Z64=0," ",P_Ant.prod!Z64)</f>
        <v xml:space="preserve"> </v>
      </c>
      <c r="AB55" s="27" t="str">
        <f>IF(P_Ant.prod!AA64=0," ",P_Ant.prod!AA64)</f>
        <v xml:space="preserve"> </v>
      </c>
      <c r="AC55" s="27" t="str">
        <f>IF(P_Ant.prod!AB64=0," ",P_Ant.prod!AB64)</f>
        <v xml:space="preserve"> </v>
      </c>
    </row>
    <row r="56" spans="2:30" x14ac:dyDescent="0.2">
      <c r="B56" s="25" t="str">
        <f>IF(P_Ant.prod!A65=0," ",P_Ant.prod!A65)</f>
        <v xml:space="preserve"> </v>
      </c>
      <c r="C56" s="27" t="str">
        <f>IF(P_Ant.prod!B65=0," ",P_Ant.prod!B65)</f>
        <v xml:space="preserve"> </v>
      </c>
      <c r="D56" s="27" t="str">
        <f>IF(P_Ant.prod!C65=0," ",P_Ant.prod!C65)</f>
        <v xml:space="preserve"> </v>
      </c>
      <c r="E56" s="27" t="str">
        <f>IF(P_Ant.prod!D65=0," ",P_Ant.prod!D65)</f>
        <v xml:space="preserve"> </v>
      </c>
      <c r="F56" s="27" t="str">
        <f>IF(P_Ant.prod!E65=0," ",P_Ant.prod!E65)</f>
        <v xml:space="preserve"> </v>
      </c>
      <c r="G56" s="27" t="str">
        <f>IF(P_Ant.prod!F65=0," ",P_Ant.prod!F65)</f>
        <v xml:space="preserve"> </v>
      </c>
      <c r="H56" s="27" t="str">
        <f>IF(P_Ant.prod!G65=0," ",P_Ant.prod!G65)</f>
        <v xml:space="preserve"> </v>
      </c>
      <c r="I56" s="27" t="str">
        <f>IF(P_Ant.prod!H65=0," ",P_Ant.prod!H65)</f>
        <v xml:space="preserve"> </v>
      </c>
      <c r="J56" s="27" t="str">
        <f>IF(P_Ant.prod!I65=0," ",P_Ant.prod!I65)</f>
        <v xml:space="preserve"> </v>
      </c>
      <c r="K56" s="27" t="str">
        <f>IF(P_Ant.prod!J65=0," ",P_Ant.prod!J65)</f>
        <v xml:space="preserve"> </v>
      </c>
      <c r="L56" s="27" t="str">
        <f>IF(P_Ant.prod!K65=0," ",P_Ant.prod!K65)</f>
        <v xml:space="preserve"> </v>
      </c>
      <c r="M56" s="27" t="str">
        <f>IF(P_Ant.prod!L65=0," ",P_Ant.prod!L65)</f>
        <v xml:space="preserve"> </v>
      </c>
      <c r="N56" s="27" t="str">
        <f>IF(P_Ant.prod!M65=0," ",P_Ant.prod!M65)</f>
        <v xml:space="preserve"> </v>
      </c>
      <c r="O56" s="27" t="str">
        <f>IF(P_Ant.prod!N65=0," ",P_Ant.prod!N65)</f>
        <v xml:space="preserve"> </v>
      </c>
      <c r="P56" s="27" t="str">
        <f>IF(P_Ant.prod!O65=0," ",P_Ant.prod!O65)</f>
        <v xml:space="preserve"> </v>
      </c>
      <c r="Q56" s="27" t="str">
        <f>IF(P_Ant.prod!P65=0," ",P_Ant.prod!P65)</f>
        <v xml:space="preserve"> </v>
      </c>
      <c r="R56" s="27" t="str">
        <f>IF(P_Ant.prod!Q65=0," ",P_Ant.prod!Q65)</f>
        <v xml:space="preserve"> </v>
      </c>
      <c r="S56" s="27" t="str">
        <f>IF(P_Ant.prod!R65=0," ",P_Ant.prod!R65)</f>
        <v xml:space="preserve"> </v>
      </c>
      <c r="T56" s="27" t="str">
        <f>IF(P_Ant.prod!S65=0," ",P_Ant.prod!S65)</f>
        <v xml:space="preserve"> </v>
      </c>
      <c r="U56" s="27" t="str">
        <f>IF(P_Ant.prod!T65=0," ",P_Ant.prod!T65)</f>
        <v xml:space="preserve"> </v>
      </c>
      <c r="V56" s="27" t="str">
        <f>IF(P_Ant.prod!U65=0," ",P_Ant.prod!U65)</f>
        <v xml:space="preserve"> </v>
      </c>
      <c r="W56" s="27" t="str">
        <f>IF(P_Ant.prod!V65=0," ",P_Ant.prod!V65)</f>
        <v xml:space="preserve"> </v>
      </c>
      <c r="X56" s="27" t="str">
        <f>IF(P_Ant.prod!W65=0," ",P_Ant.prod!W65)</f>
        <v xml:space="preserve"> </v>
      </c>
      <c r="Y56" s="27" t="str">
        <f>IF(P_Ant.prod!X65=0," ",P_Ant.prod!X65)</f>
        <v xml:space="preserve"> </v>
      </c>
      <c r="Z56" s="27" t="str">
        <f>IF(P_Ant.prod!Y65=0," ",P_Ant.prod!Y65)</f>
        <v xml:space="preserve"> </v>
      </c>
      <c r="AA56" s="27" t="str">
        <f>IF(P_Ant.prod!Z65=0," ",P_Ant.prod!Z65)</f>
        <v xml:space="preserve"> </v>
      </c>
      <c r="AB56" s="27" t="str">
        <f>IF(P_Ant.prod!AA65=0," ",P_Ant.prod!AA65)</f>
        <v xml:space="preserve"> </v>
      </c>
      <c r="AC56" s="27" t="str">
        <f>IF(P_Ant.prod!AB65=0," ",P_Ant.prod!AB65)</f>
        <v xml:space="preserve"> </v>
      </c>
    </row>
    <row r="57" spans="2:30" x14ac:dyDescent="0.2">
      <c r="B57" s="25" t="str">
        <f>IF(P_Ant.prod!A66=0," ",P_Ant.prod!A66)</f>
        <v xml:space="preserve"> </v>
      </c>
      <c r="C57" s="25" t="str">
        <f>IF(P_Ant.prod!B66=0," ",P_Ant.prod!B66)</f>
        <v xml:space="preserve"> </v>
      </c>
      <c r="D57" s="25" t="str">
        <f>IF(P_Ant.prod!C66=0," ",P_Ant.prod!C66)</f>
        <v xml:space="preserve"> </v>
      </c>
      <c r="E57" s="25" t="str">
        <f>IF(P_Ant.prod!D66=0," ",P_Ant.prod!D66)</f>
        <v xml:space="preserve"> </v>
      </c>
      <c r="F57" s="25" t="str">
        <f>IF(P_Ant.prod!E66=0," ",P_Ant.prod!E66)</f>
        <v xml:space="preserve"> </v>
      </c>
      <c r="G57" s="25" t="str">
        <f>IF(P_Ant.prod!F66=0," ",P_Ant.prod!F66)</f>
        <v xml:space="preserve"> </v>
      </c>
      <c r="H57" s="25" t="str">
        <f>IF(P_Ant.prod!G66=0," ",P_Ant.prod!G66)</f>
        <v xml:space="preserve"> </v>
      </c>
      <c r="I57" s="25" t="str">
        <f>IF(P_Ant.prod!H66=0," ",P_Ant.prod!H66)</f>
        <v xml:space="preserve"> </v>
      </c>
      <c r="J57" s="25" t="str">
        <f>IF(P_Ant.prod!I66=0," ",P_Ant.prod!I66)</f>
        <v xml:space="preserve"> </v>
      </c>
      <c r="K57" s="25" t="str">
        <f>IF(P_Ant.prod!J66=0," ",P_Ant.prod!J66)</f>
        <v xml:space="preserve"> </v>
      </c>
      <c r="L57" s="25" t="str">
        <f>IF(P_Ant.prod!K66=0," ",P_Ant.prod!K66)</f>
        <v xml:space="preserve"> </v>
      </c>
      <c r="M57" s="25" t="str">
        <f>IF(P_Ant.prod!L66=0," ",P_Ant.prod!L66)</f>
        <v xml:space="preserve"> </v>
      </c>
      <c r="N57" s="25" t="str">
        <f>IF(P_Ant.prod!M66=0," ",P_Ant.prod!M66)</f>
        <v xml:space="preserve"> </v>
      </c>
      <c r="O57" s="25" t="str">
        <f>IF(P_Ant.prod!N66=0," ",P_Ant.prod!N66)</f>
        <v xml:space="preserve"> </v>
      </c>
      <c r="P57" s="25" t="str">
        <f>IF(P_Ant.prod!O66=0," ",P_Ant.prod!O66)</f>
        <v xml:space="preserve"> </v>
      </c>
      <c r="Q57" s="25" t="str">
        <f>IF(P_Ant.prod!P66=0," ",P_Ant.prod!P66)</f>
        <v xml:space="preserve"> </v>
      </c>
      <c r="R57" s="25" t="str">
        <f>IF(P_Ant.prod!Q66=0," ",P_Ant.prod!Q66)</f>
        <v xml:space="preserve"> </v>
      </c>
      <c r="S57" s="25" t="str">
        <f>IF(P_Ant.prod!R66=0," ",P_Ant.prod!R66)</f>
        <v xml:space="preserve"> </v>
      </c>
      <c r="T57" s="25" t="str">
        <f>IF(P_Ant.prod!S66=0," ",P_Ant.prod!S66)</f>
        <v xml:space="preserve"> </v>
      </c>
      <c r="U57" s="25" t="str">
        <f>IF(P_Ant.prod!T66=0," ",P_Ant.prod!T66)</f>
        <v xml:space="preserve"> </v>
      </c>
      <c r="V57" s="25" t="str">
        <f>IF(P_Ant.prod!U66=0," ",P_Ant.prod!U66)</f>
        <v xml:space="preserve"> </v>
      </c>
      <c r="W57" s="25" t="str">
        <f>IF(P_Ant.prod!V66=0," ",P_Ant.prod!V66)</f>
        <v xml:space="preserve"> </v>
      </c>
      <c r="X57" s="25" t="str">
        <f>IF(P_Ant.prod!W66=0," ",P_Ant.prod!W66)</f>
        <v xml:space="preserve"> </v>
      </c>
      <c r="Y57" s="25" t="str">
        <f>IF(P_Ant.prod!X66=0," ",P_Ant.prod!X66)</f>
        <v xml:space="preserve"> </v>
      </c>
      <c r="Z57" s="25" t="str">
        <f>IF(P_Ant.prod!Y66=0," ",P_Ant.prod!Y66)</f>
        <v xml:space="preserve"> </v>
      </c>
      <c r="AA57" s="25" t="str">
        <f>IF(P_Ant.prod!Z66=0," ",P_Ant.prod!Z66)</f>
        <v xml:space="preserve"> </v>
      </c>
      <c r="AB57" s="25" t="str">
        <f>IF(P_Ant.prod!AA66=0," ",P_Ant.prod!AA66)</f>
        <v xml:space="preserve"> </v>
      </c>
      <c r="AC57" s="25" t="str">
        <f>IF(P_Ant.prod!AB66=0," ",P_Ant.prod!AB66)</f>
        <v xml:space="preserve"> </v>
      </c>
    </row>
    <row r="58" spans="2:30" x14ac:dyDescent="0.2">
      <c r="B58" s="25" t="str">
        <f>IF(P_Ant.prod!A67=0," ",P_Ant.prod!A67)</f>
        <v xml:space="preserve"> </v>
      </c>
      <c r="C58" s="25" t="str">
        <f>IF(P_Ant.prod!B67=0," ",P_Ant.prod!B67)</f>
        <v xml:space="preserve"> </v>
      </c>
      <c r="D58" s="25" t="str">
        <f>IF(P_Ant.prod!C67=0," ",P_Ant.prod!C67)</f>
        <v xml:space="preserve"> </v>
      </c>
      <c r="E58" s="25" t="str">
        <f>IF(P_Ant.prod!D67=0," ",P_Ant.prod!D67)</f>
        <v xml:space="preserve"> </v>
      </c>
      <c r="F58" s="25" t="str">
        <f>IF(P_Ant.prod!E67=0," ",P_Ant.prod!E67)</f>
        <v xml:space="preserve"> </v>
      </c>
      <c r="G58" s="25" t="str">
        <f>IF(P_Ant.prod!F67=0," ",P_Ant.prod!F67)</f>
        <v xml:space="preserve"> </v>
      </c>
      <c r="H58" s="25" t="str">
        <f>IF(P_Ant.prod!G67=0," ",P_Ant.prod!G67)</f>
        <v xml:space="preserve"> </v>
      </c>
      <c r="I58" s="25" t="str">
        <f>IF(P_Ant.prod!H67=0," ",P_Ant.prod!H67)</f>
        <v xml:space="preserve"> </v>
      </c>
      <c r="J58" s="25" t="str">
        <f>IF(P_Ant.prod!I67=0," ",P_Ant.prod!I67)</f>
        <v xml:space="preserve"> </v>
      </c>
      <c r="K58" s="25" t="str">
        <f>IF(P_Ant.prod!J67=0," ",P_Ant.prod!J67)</f>
        <v xml:space="preserve"> </v>
      </c>
      <c r="L58" s="25" t="str">
        <f>IF(P_Ant.prod!K67=0," ",P_Ant.prod!K67)</f>
        <v xml:space="preserve"> </v>
      </c>
      <c r="M58" s="25" t="str">
        <f>IF(P_Ant.prod!L67=0," ",P_Ant.prod!L67)</f>
        <v xml:space="preserve"> </v>
      </c>
      <c r="N58" s="25" t="str">
        <f>IF(P_Ant.prod!M67=0," ",P_Ant.prod!M67)</f>
        <v xml:space="preserve"> </v>
      </c>
      <c r="O58" s="25" t="str">
        <f>IF(P_Ant.prod!N67=0," ",P_Ant.prod!N67)</f>
        <v xml:space="preserve"> </v>
      </c>
      <c r="P58" s="25" t="str">
        <f>IF(P_Ant.prod!O67=0," ",P_Ant.prod!O67)</f>
        <v xml:space="preserve"> </v>
      </c>
      <c r="Q58" s="25" t="str">
        <f>IF(P_Ant.prod!P67=0," ",P_Ant.prod!P67)</f>
        <v xml:space="preserve"> </v>
      </c>
      <c r="R58" s="25" t="str">
        <f>IF(P_Ant.prod!Q67=0," ",P_Ant.prod!Q67)</f>
        <v xml:space="preserve"> </v>
      </c>
      <c r="S58" s="25" t="str">
        <f>IF(P_Ant.prod!R67=0," ",P_Ant.prod!R67)</f>
        <v xml:space="preserve"> </v>
      </c>
      <c r="T58" s="25" t="str">
        <f>IF(P_Ant.prod!S67=0," ",P_Ant.prod!S67)</f>
        <v xml:space="preserve"> </v>
      </c>
      <c r="U58" s="25" t="str">
        <f>IF(P_Ant.prod!T67=0," ",P_Ant.prod!T67)</f>
        <v xml:space="preserve"> </v>
      </c>
      <c r="V58" s="25" t="str">
        <f>IF(P_Ant.prod!U67=0," ",P_Ant.prod!U67)</f>
        <v xml:space="preserve"> </v>
      </c>
      <c r="W58" s="25" t="str">
        <f>IF(P_Ant.prod!V67=0," ",P_Ant.prod!V67)</f>
        <v xml:space="preserve"> </v>
      </c>
      <c r="X58" s="25" t="str">
        <f>IF(P_Ant.prod!W67=0," ",P_Ant.prod!W67)</f>
        <v xml:space="preserve"> </v>
      </c>
      <c r="Y58" s="25" t="str">
        <f>IF(P_Ant.prod!X67=0," ",P_Ant.prod!X67)</f>
        <v xml:space="preserve"> </v>
      </c>
      <c r="Z58" s="25" t="str">
        <f>IF(P_Ant.prod!Y67=0," ",P_Ant.prod!Y67)</f>
        <v xml:space="preserve"> </v>
      </c>
      <c r="AA58" s="25" t="str">
        <f>IF(P_Ant.prod!Z67=0," ",P_Ant.prod!Z67)</f>
        <v xml:space="preserve"> </v>
      </c>
      <c r="AB58" s="25" t="str">
        <f>IF(P_Ant.prod!AA67=0," ",P_Ant.prod!AA67)</f>
        <v xml:space="preserve"> </v>
      </c>
      <c r="AC58" s="25" t="str">
        <f>IF(P_Ant.prod!AB67=0," ",P_Ant.prod!AB67)</f>
        <v xml:space="preserve"> </v>
      </c>
    </row>
    <row r="59" spans="2:30" x14ac:dyDescent="0.2">
      <c r="B59" s="25" t="str">
        <f>IF(P_Ant.prod!A68=0," ",P_Ant.prod!A68)</f>
        <v xml:space="preserve"> </v>
      </c>
      <c r="C59" s="25" t="str">
        <f>IF(P_Ant.prod!B68=0," ",P_Ant.prod!B68)</f>
        <v xml:space="preserve"> </v>
      </c>
      <c r="D59" s="25" t="str">
        <f>IF(P_Ant.prod!C68=0," ",P_Ant.prod!C68)</f>
        <v xml:space="preserve"> </v>
      </c>
      <c r="E59" s="25" t="str">
        <f>IF(P_Ant.prod!D68=0," ",P_Ant.prod!D68)</f>
        <v xml:space="preserve"> </v>
      </c>
      <c r="F59" s="25" t="str">
        <f>IF(P_Ant.prod!E68=0," ",P_Ant.prod!E68)</f>
        <v xml:space="preserve"> </v>
      </c>
      <c r="G59" s="25" t="str">
        <f>IF(P_Ant.prod!F68=0," ",P_Ant.prod!F68)</f>
        <v xml:space="preserve"> </v>
      </c>
      <c r="H59" s="25" t="str">
        <f>IF(P_Ant.prod!G68=0," ",P_Ant.prod!G68)</f>
        <v xml:space="preserve"> </v>
      </c>
      <c r="I59" s="25" t="str">
        <f>IF(P_Ant.prod!H68=0," ",P_Ant.prod!H68)</f>
        <v xml:space="preserve"> </v>
      </c>
      <c r="J59" s="25" t="str">
        <f>IF(P_Ant.prod!I68=0," ",P_Ant.prod!I68)</f>
        <v xml:space="preserve"> </v>
      </c>
      <c r="K59" s="25" t="str">
        <f>IF(P_Ant.prod!J68=0," ",P_Ant.prod!J68)</f>
        <v xml:space="preserve"> </v>
      </c>
      <c r="L59" s="25" t="str">
        <f>IF(P_Ant.prod!K68=0," ",P_Ant.prod!K68)</f>
        <v xml:space="preserve"> </v>
      </c>
      <c r="M59" s="25" t="str">
        <f>IF(P_Ant.prod!L68=0," ",P_Ant.prod!L68)</f>
        <v xml:space="preserve"> </v>
      </c>
      <c r="N59" s="25" t="str">
        <f>IF(P_Ant.prod!M68=0," ",P_Ant.prod!M68)</f>
        <v xml:space="preserve"> </v>
      </c>
      <c r="O59" s="25" t="str">
        <f>IF(P_Ant.prod!N68=0," ",P_Ant.prod!N68)</f>
        <v xml:space="preserve"> </v>
      </c>
      <c r="P59" s="25" t="str">
        <f>IF(P_Ant.prod!O68=0," ",P_Ant.prod!O68)</f>
        <v xml:space="preserve"> </v>
      </c>
      <c r="Q59" s="25" t="str">
        <f>IF(P_Ant.prod!P68=0," ",P_Ant.prod!P68)</f>
        <v xml:space="preserve"> </v>
      </c>
      <c r="R59" s="25" t="str">
        <f>IF(P_Ant.prod!Q68=0," ",P_Ant.prod!Q68)</f>
        <v xml:space="preserve"> </v>
      </c>
      <c r="S59" s="25" t="str">
        <f>IF(P_Ant.prod!R68=0," ",P_Ant.prod!R68)</f>
        <v xml:space="preserve"> </v>
      </c>
      <c r="T59" s="25" t="str">
        <f>IF(P_Ant.prod!S68=0," ",P_Ant.prod!S68)</f>
        <v xml:space="preserve"> </v>
      </c>
      <c r="U59" s="25" t="str">
        <f>IF(P_Ant.prod!T68=0," ",P_Ant.prod!T68)</f>
        <v xml:space="preserve"> </v>
      </c>
      <c r="V59" s="25" t="str">
        <f>IF(P_Ant.prod!U68=0," ",P_Ant.prod!U68)</f>
        <v xml:space="preserve"> </v>
      </c>
      <c r="W59" s="25" t="str">
        <f>IF(P_Ant.prod!V68=0," ",P_Ant.prod!V68)</f>
        <v xml:space="preserve"> </v>
      </c>
      <c r="X59" s="25" t="str">
        <f>IF(P_Ant.prod!W68=0," ",P_Ant.prod!W68)</f>
        <v xml:space="preserve"> </v>
      </c>
      <c r="Y59" s="25" t="str">
        <f>IF(P_Ant.prod!X68=0," ",P_Ant.prod!X68)</f>
        <v xml:space="preserve"> </v>
      </c>
      <c r="Z59" s="25" t="str">
        <f>IF(P_Ant.prod!Y68=0," ",P_Ant.prod!Y68)</f>
        <v xml:space="preserve"> </v>
      </c>
      <c r="AA59" s="25" t="str">
        <f>IF(P_Ant.prod!Z68=0," ",P_Ant.prod!Z68)</f>
        <v xml:space="preserve"> </v>
      </c>
      <c r="AB59" s="25" t="str">
        <f>IF(P_Ant.prod!AA68=0," ",P_Ant.prod!AA68)</f>
        <v xml:space="preserve"> </v>
      </c>
      <c r="AC59" s="25" t="str">
        <f>IF(P_Ant.prod!AB68=0," ",P_Ant.prod!AB68)</f>
        <v xml:space="preserve"> </v>
      </c>
    </row>
    <row r="60" spans="2:30" x14ac:dyDescent="0.2">
      <c r="B60" s="25" t="str">
        <f>IF(P_Ant.prod!A69=0," ",P_Ant.prod!A69)</f>
        <v xml:space="preserve"> </v>
      </c>
      <c r="C60" s="25" t="str">
        <f>IF(P_Ant.prod!B69=0," ",P_Ant.prod!B69)</f>
        <v xml:space="preserve"> </v>
      </c>
      <c r="D60" s="25" t="str">
        <f>IF(P_Ant.prod!C69=0," ",P_Ant.prod!C69)</f>
        <v xml:space="preserve"> </v>
      </c>
      <c r="E60" s="25" t="str">
        <f>IF(P_Ant.prod!D69=0," ",P_Ant.prod!D69)</f>
        <v xml:space="preserve"> </v>
      </c>
      <c r="F60" s="25" t="str">
        <f>IF(P_Ant.prod!E69=0," ",P_Ant.prod!E69)</f>
        <v xml:space="preserve"> </v>
      </c>
      <c r="G60" s="25" t="str">
        <f>IF(P_Ant.prod!F69=0," ",P_Ant.prod!F69)</f>
        <v xml:space="preserve"> </v>
      </c>
      <c r="H60" s="25" t="str">
        <f>IF(P_Ant.prod!G69=0," ",P_Ant.prod!G69)</f>
        <v xml:space="preserve"> </v>
      </c>
      <c r="I60" s="25" t="str">
        <f>IF(P_Ant.prod!H69=0," ",P_Ant.prod!H69)</f>
        <v xml:space="preserve"> </v>
      </c>
      <c r="J60" s="25" t="str">
        <f>IF(P_Ant.prod!I69=0," ",P_Ant.prod!I69)</f>
        <v xml:space="preserve"> </v>
      </c>
      <c r="K60" s="25" t="str">
        <f>IF(P_Ant.prod!J69=0," ",P_Ant.prod!J69)</f>
        <v xml:space="preserve"> </v>
      </c>
      <c r="L60" s="25" t="str">
        <f>IF(P_Ant.prod!K69=0," ",P_Ant.prod!K69)</f>
        <v xml:space="preserve"> </v>
      </c>
      <c r="M60" s="25" t="str">
        <f>IF(P_Ant.prod!L69=0," ",P_Ant.prod!L69)</f>
        <v xml:space="preserve"> </v>
      </c>
      <c r="N60" s="25" t="str">
        <f>IF(P_Ant.prod!M69=0," ",P_Ant.prod!M69)</f>
        <v xml:space="preserve"> </v>
      </c>
      <c r="O60" s="25" t="str">
        <f>IF(P_Ant.prod!N69=0," ",P_Ant.prod!N69)</f>
        <v xml:space="preserve"> </v>
      </c>
      <c r="P60" s="25" t="str">
        <f>IF(P_Ant.prod!O69=0," ",P_Ant.prod!O69)</f>
        <v xml:space="preserve"> </v>
      </c>
      <c r="Q60" s="25" t="str">
        <f>IF(P_Ant.prod!P69=0," ",P_Ant.prod!P69)</f>
        <v xml:space="preserve"> </v>
      </c>
      <c r="R60" s="25" t="str">
        <f>IF(P_Ant.prod!Q69=0," ",P_Ant.prod!Q69)</f>
        <v xml:space="preserve"> </v>
      </c>
      <c r="S60" s="25" t="str">
        <f>IF(P_Ant.prod!R69=0," ",P_Ant.prod!R69)</f>
        <v xml:space="preserve"> </v>
      </c>
      <c r="T60" s="25" t="str">
        <f>IF(P_Ant.prod!S69=0," ",P_Ant.prod!S69)</f>
        <v xml:space="preserve"> </v>
      </c>
      <c r="U60" s="25" t="str">
        <f>IF(P_Ant.prod!T69=0," ",P_Ant.prod!T69)</f>
        <v xml:space="preserve"> </v>
      </c>
      <c r="V60" s="25" t="str">
        <f>IF(P_Ant.prod!U69=0," ",P_Ant.prod!U69)</f>
        <v xml:space="preserve"> </v>
      </c>
      <c r="W60" s="25" t="str">
        <f>IF(P_Ant.prod!V69=0," ",P_Ant.prod!V69)</f>
        <v xml:space="preserve"> </v>
      </c>
      <c r="X60" s="25" t="str">
        <f>IF(P_Ant.prod!W69=0," ",P_Ant.prod!W69)</f>
        <v xml:space="preserve"> </v>
      </c>
      <c r="Y60" s="25" t="str">
        <f>IF(P_Ant.prod!X69=0," ",P_Ant.prod!X69)</f>
        <v xml:space="preserve"> </v>
      </c>
      <c r="Z60" s="25" t="str">
        <f>IF(P_Ant.prod!Y69=0," ",P_Ant.prod!Y69)</f>
        <v xml:space="preserve"> </v>
      </c>
      <c r="AA60" s="25" t="str">
        <f>IF(P_Ant.prod!Z69=0," ",P_Ant.prod!Z69)</f>
        <v xml:space="preserve"> </v>
      </c>
      <c r="AB60" s="25" t="str">
        <f>IF(P_Ant.prod!AA69=0," ",P_Ant.prod!AA69)</f>
        <v xml:space="preserve"> </v>
      </c>
      <c r="AC60" s="25" t="str">
        <f>IF(P_Ant.prod!AB69=0," ",P_Ant.prod!AB69)</f>
        <v xml:space="preserve"> </v>
      </c>
    </row>
    <row r="61" spans="2:30" x14ac:dyDescent="0.2">
      <c r="B61" s="25" t="str">
        <f>IF(P_Ant.prod!A70=0," ",P_Ant.prod!A70)</f>
        <v xml:space="preserve"> </v>
      </c>
      <c r="C61" s="25" t="str">
        <f>IF(P_Ant.prod!B70=0," ",P_Ant.prod!B70)</f>
        <v xml:space="preserve"> </v>
      </c>
      <c r="D61" s="25" t="str">
        <f>IF(P_Ant.prod!C70=0," ",P_Ant.prod!C70)</f>
        <v xml:space="preserve"> </v>
      </c>
      <c r="E61" s="25" t="str">
        <f>IF(P_Ant.prod!D70=0," ",P_Ant.prod!D70)</f>
        <v xml:space="preserve"> </v>
      </c>
      <c r="F61" s="25" t="str">
        <f>IF(P_Ant.prod!E70=0," ",P_Ant.prod!E70)</f>
        <v xml:space="preserve"> </v>
      </c>
      <c r="G61" s="25" t="str">
        <f>IF(P_Ant.prod!F70=0," ",P_Ant.prod!F70)</f>
        <v xml:space="preserve"> </v>
      </c>
      <c r="H61" s="25" t="str">
        <f>IF(P_Ant.prod!G70=0," ",P_Ant.prod!G70)</f>
        <v xml:space="preserve"> </v>
      </c>
      <c r="I61" s="25" t="str">
        <f>IF(P_Ant.prod!H70=0," ",P_Ant.prod!H70)</f>
        <v xml:space="preserve"> </v>
      </c>
      <c r="J61" s="25" t="str">
        <f>IF(P_Ant.prod!I70=0," ",P_Ant.prod!I70)</f>
        <v xml:space="preserve"> </v>
      </c>
      <c r="K61" s="25" t="str">
        <f>IF(P_Ant.prod!J70=0," ",P_Ant.prod!J70)</f>
        <v xml:space="preserve"> </v>
      </c>
      <c r="L61" s="25" t="str">
        <f>IF(P_Ant.prod!K70=0," ",P_Ant.prod!K70)</f>
        <v xml:space="preserve"> </v>
      </c>
      <c r="M61" s="25" t="str">
        <f>IF(P_Ant.prod!L70=0," ",P_Ant.prod!L70)</f>
        <v xml:space="preserve"> </v>
      </c>
      <c r="N61" s="25" t="str">
        <f>IF(P_Ant.prod!M70=0," ",P_Ant.prod!M70)</f>
        <v xml:space="preserve"> </v>
      </c>
      <c r="O61" s="25" t="str">
        <f>IF(P_Ant.prod!N70=0," ",P_Ant.prod!N70)</f>
        <v xml:space="preserve"> </v>
      </c>
      <c r="P61" s="25" t="str">
        <f>IF(P_Ant.prod!O70=0," ",P_Ant.prod!O70)</f>
        <v xml:space="preserve"> </v>
      </c>
      <c r="Q61" s="25" t="str">
        <f>IF(P_Ant.prod!P70=0," ",P_Ant.prod!P70)</f>
        <v xml:space="preserve"> </v>
      </c>
      <c r="R61" s="25" t="str">
        <f>IF(P_Ant.prod!Q70=0," ",P_Ant.prod!Q70)</f>
        <v xml:space="preserve"> </v>
      </c>
      <c r="S61" s="25" t="str">
        <f>IF(P_Ant.prod!R70=0," ",P_Ant.prod!R70)</f>
        <v xml:space="preserve"> </v>
      </c>
      <c r="T61" s="25" t="str">
        <f>IF(P_Ant.prod!S70=0," ",P_Ant.prod!S70)</f>
        <v xml:space="preserve"> </v>
      </c>
      <c r="U61" s="25" t="str">
        <f>IF(P_Ant.prod!T70=0," ",P_Ant.prod!T70)</f>
        <v xml:space="preserve"> </v>
      </c>
      <c r="V61" s="25" t="str">
        <f>IF(P_Ant.prod!U70=0," ",P_Ant.prod!U70)</f>
        <v xml:space="preserve"> </v>
      </c>
      <c r="W61" s="25" t="str">
        <f>IF(P_Ant.prod!V70=0," ",P_Ant.prod!V70)</f>
        <v xml:space="preserve"> </v>
      </c>
      <c r="X61" s="25" t="str">
        <f>IF(P_Ant.prod!W70=0," ",P_Ant.prod!W70)</f>
        <v xml:space="preserve"> </v>
      </c>
      <c r="Y61" s="25" t="str">
        <f>IF(P_Ant.prod!X70=0," ",P_Ant.prod!X70)</f>
        <v xml:space="preserve"> </v>
      </c>
      <c r="Z61" s="25" t="str">
        <f>IF(P_Ant.prod!Y70=0," ",P_Ant.prod!Y70)</f>
        <v xml:space="preserve"> </v>
      </c>
      <c r="AA61" s="25" t="str">
        <f>IF(P_Ant.prod!Z70=0," ",P_Ant.prod!Z70)</f>
        <v xml:space="preserve"> </v>
      </c>
      <c r="AB61" s="25" t="str">
        <f>IF(P_Ant.prod!AA70=0," ",P_Ant.prod!AA70)</f>
        <v xml:space="preserve"> </v>
      </c>
      <c r="AC61" s="25" t="str">
        <f>IF(P_Ant.prod!AB70=0," ",P_Ant.prod!AB70)</f>
        <v xml:space="preserve"> </v>
      </c>
    </row>
    <row r="62" spans="2:30" x14ac:dyDescent="0.2">
      <c r="B62" s="25" t="str">
        <f>IF(P_Ant.prod!A71=0," ",P_Ant.prod!A71)</f>
        <v xml:space="preserve"> </v>
      </c>
      <c r="C62" s="25" t="str">
        <f>IF(P_Ant.prod!B71=0," ",P_Ant.prod!B71)</f>
        <v xml:space="preserve"> </v>
      </c>
      <c r="D62" s="25" t="str">
        <f>IF(P_Ant.prod!C71=0," ",P_Ant.prod!C71)</f>
        <v xml:space="preserve"> </v>
      </c>
      <c r="E62" s="25" t="str">
        <f>IF(P_Ant.prod!D71=0," ",P_Ant.prod!D71)</f>
        <v xml:space="preserve"> </v>
      </c>
      <c r="F62" s="25" t="str">
        <f>IF(P_Ant.prod!E71=0," ",P_Ant.prod!E71)</f>
        <v xml:space="preserve"> </v>
      </c>
      <c r="G62" s="25" t="str">
        <f>IF(P_Ant.prod!F71=0," ",P_Ant.prod!F71)</f>
        <v xml:space="preserve"> </v>
      </c>
      <c r="H62" s="25" t="str">
        <f>IF(P_Ant.prod!G71=0," ",P_Ant.prod!G71)</f>
        <v xml:space="preserve"> </v>
      </c>
      <c r="I62" s="25" t="str">
        <f>IF(P_Ant.prod!H71=0," ",P_Ant.prod!H71)</f>
        <v xml:space="preserve"> </v>
      </c>
      <c r="J62" s="25" t="str">
        <f>IF(P_Ant.prod!I71=0," ",P_Ant.prod!I71)</f>
        <v xml:space="preserve"> </v>
      </c>
      <c r="K62" s="25" t="str">
        <f>IF(P_Ant.prod!J71=0," ",P_Ant.prod!J71)</f>
        <v xml:space="preserve"> </v>
      </c>
      <c r="L62" s="25" t="str">
        <f>IF(P_Ant.prod!K71=0," ",P_Ant.prod!K71)</f>
        <v xml:space="preserve"> </v>
      </c>
      <c r="M62" s="25" t="str">
        <f>IF(P_Ant.prod!L71=0," ",P_Ant.prod!L71)</f>
        <v xml:space="preserve"> </v>
      </c>
      <c r="N62" s="25" t="str">
        <f>IF(P_Ant.prod!M71=0," ",P_Ant.prod!M71)</f>
        <v xml:space="preserve"> </v>
      </c>
      <c r="O62" s="25" t="str">
        <f>IF(P_Ant.prod!N71=0," ",P_Ant.prod!N71)</f>
        <v xml:space="preserve"> </v>
      </c>
      <c r="P62" s="25" t="str">
        <f>IF(P_Ant.prod!O71=0," ",P_Ant.prod!O71)</f>
        <v xml:space="preserve"> </v>
      </c>
      <c r="Q62" s="25" t="str">
        <f>IF(P_Ant.prod!P71=0," ",P_Ant.prod!P71)</f>
        <v xml:space="preserve"> </v>
      </c>
      <c r="R62" s="25" t="str">
        <f>IF(P_Ant.prod!Q71=0," ",P_Ant.prod!Q71)</f>
        <v xml:space="preserve"> </v>
      </c>
      <c r="S62" s="25" t="str">
        <f>IF(P_Ant.prod!R71=0," ",P_Ant.prod!R71)</f>
        <v xml:space="preserve"> </v>
      </c>
      <c r="T62" s="25" t="str">
        <f>IF(P_Ant.prod!S71=0," ",P_Ant.prod!S71)</f>
        <v xml:space="preserve"> </v>
      </c>
      <c r="U62" s="25" t="str">
        <f>IF(P_Ant.prod!T71=0," ",P_Ant.prod!T71)</f>
        <v xml:space="preserve"> </v>
      </c>
      <c r="V62" s="25" t="str">
        <f>IF(P_Ant.prod!U71=0," ",P_Ant.prod!U71)</f>
        <v xml:space="preserve"> </v>
      </c>
      <c r="W62" s="25" t="str">
        <f>IF(P_Ant.prod!V71=0," ",P_Ant.prod!V71)</f>
        <v xml:space="preserve"> </v>
      </c>
      <c r="X62" s="25" t="str">
        <f>IF(P_Ant.prod!W71=0," ",P_Ant.prod!W71)</f>
        <v xml:space="preserve"> </v>
      </c>
      <c r="Y62" s="25" t="str">
        <f>IF(P_Ant.prod!X71=0," ",P_Ant.prod!X71)</f>
        <v xml:space="preserve"> </v>
      </c>
      <c r="Z62" s="25" t="str">
        <f>IF(P_Ant.prod!Y71=0," ",P_Ant.prod!Y71)</f>
        <v xml:space="preserve"> </v>
      </c>
      <c r="AA62" s="25" t="str">
        <f>IF(P_Ant.prod!Z71=0," ",P_Ant.prod!Z71)</f>
        <v xml:space="preserve"> </v>
      </c>
      <c r="AB62" s="25" t="str">
        <f>IF(P_Ant.prod!AA71=0," ",P_Ant.prod!AA71)</f>
        <v xml:space="preserve"> </v>
      </c>
      <c r="AC62" s="25" t="str">
        <f>IF(P_Ant.prod!AB71=0," ",P_Ant.prod!AB71)</f>
        <v xml:space="preserve"> </v>
      </c>
    </row>
    <row r="63" spans="2:30" x14ac:dyDescent="0.2">
      <c r="B63" s="25" t="str">
        <f>IF(P_Ant.prod!A72=0," ",P_Ant.prod!A72)</f>
        <v xml:space="preserve"> </v>
      </c>
      <c r="C63" s="25" t="str">
        <f>IF(P_Ant.prod!B72=0," ",P_Ant.prod!B72)</f>
        <v xml:space="preserve"> </v>
      </c>
      <c r="D63" s="25" t="str">
        <f>IF(P_Ant.prod!C72=0," ",P_Ant.prod!C72)</f>
        <v xml:space="preserve"> </v>
      </c>
      <c r="E63" s="25" t="str">
        <f>IF(P_Ant.prod!D72=0," ",P_Ant.prod!D72)</f>
        <v xml:space="preserve"> </v>
      </c>
      <c r="F63" s="25" t="str">
        <f>IF(P_Ant.prod!E72=0," ",P_Ant.prod!E72)</f>
        <v xml:space="preserve"> </v>
      </c>
      <c r="G63" s="25" t="str">
        <f>IF(P_Ant.prod!F72=0," ",P_Ant.prod!F72)</f>
        <v xml:space="preserve"> </v>
      </c>
      <c r="H63" s="25" t="str">
        <f>IF(P_Ant.prod!G72=0," ",P_Ant.prod!G72)</f>
        <v xml:space="preserve"> </v>
      </c>
      <c r="I63" s="25" t="str">
        <f>IF(P_Ant.prod!H72=0," ",P_Ant.prod!H72)</f>
        <v xml:space="preserve"> </v>
      </c>
      <c r="J63" s="25" t="str">
        <f>IF(P_Ant.prod!I72=0," ",P_Ant.prod!I72)</f>
        <v xml:space="preserve"> </v>
      </c>
      <c r="K63" s="25" t="str">
        <f>IF(P_Ant.prod!J72=0," ",P_Ant.prod!J72)</f>
        <v xml:space="preserve"> </v>
      </c>
      <c r="L63" s="25" t="str">
        <f>IF(P_Ant.prod!K72=0," ",P_Ant.prod!K72)</f>
        <v xml:space="preserve"> </v>
      </c>
      <c r="M63" s="25" t="str">
        <f>IF(P_Ant.prod!L72=0," ",P_Ant.prod!L72)</f>
        <v xml:space="preserve"> </v>
      </c>
      <c r="N63" s="25" t="str">
        <f>IF(P_Ant.prod!M72=0," ",P_Ant.prod!M72)</f>
        <v xml:space="preserve"> </v>
      </c>
      <c r="O63" s="25" t="str">
        <f>IF(P_Ant.prod!N72=0," ",P_Ant.prod!N72)</f>
        <v xml:space="preserve"> </v>
      </c>
      <c r="P63" s="25" t="str">
        <f>IF(P_Ant.prod!O72=0," ",P_Ant.prod!O72)</f>
        <v xml:space="preserve"> </v>
      </c>
      <c r="Q63" s="25" t="str">
        <f>IF(P_Ant.prod!P72=0," ",P_Ant.prod!P72)</f>
        <v xml:space="preserve"> </v>
      </c>
      <c r="R63" s="25" t="str">
        <f>IF(P_Ant.prod!Q72=0," ",P_Ant.prod!Q72)</f>
        <v xml:space="preserve"> </v>
      </c>
      <c r="S63" s="25" t="str">
        <f>IF(P_Ant.prod!R72=0," ",P_Ant.prod!R72)</f>
        <v xml:space="preserve"> </v>
      </c>
      <c r="T63" s="25" t="str">
        <f>IF(P_Ant.prod!S72=0," ",P_Ant.prod!S72)</f>
        <v xml:space="preserve"> </v>
      </c>
      <c r="U63" s="25" t="str">
        <f>IF(P_Ant.prod!T72=0," ",P_Ant.prod!T72)</f>
        <v xml:space="preserve"> </v>
      </c>
      <c r="V63" s="25" t="str">
        <f>IF(P_Ant.prod!U72=0," ",P_Ant.prod!U72)</f>
        <v xml:space="preserve"> </v>
      </c>
      <c r="W63" s="25" t="str">
        <f>IF(P_Ant.prod!V72=0," ",P_Ant.prod!V72)</f>
        <v xml:space="preserve"> </v>
      </c>
      <c r="X63" s="25" t="str">
        <f>IF(P_Ant.prod!W72=0," ",P_Ant.prod!W72)</f>
        <v xml:space="preserve"> </v>
      </c>
      <c r="Y63" s="25" t="str">
        <f>IF(P_Ant.prod!X72=0," ",P_Ant.prod!X72)</f>
        <v xml:space="preserve"> </v>
      </c>
      <c r="Z63" s="25" t="str">
        <f>IF(P_Ant.prod!Y72=0," ",P_Ant.prod!Y72)</f>
        <v xml:space="preserve"> </v>
      </c>
      <c r="AA63" s="25" t="str">
        <f>IF(P_Ant.prod!Z72=0," ",P_Ant.prod!Z72)</f>
        <v xml:space="preserve"> </v>
      </c>
      <c r="AB63" s="25" t="str">
        <f>IF(P_Ant.prod!AA72=0," ",P_Ant.prod!AA72)</f>
        <v xml:space="preserve"> </v>
      </c>
      <c r="AC63" s="25" t="str">
        <f>IF(P_Ant.prod!AB72=0," ",P_Ant.prod!AB72)</f>
        <v xml:space="preserve"> </v>
      </c>
    </row>
    <row r="64" spans="2:30" x14ac:dyDescent="0.2">
      <c r="B64" s="25" t="str">
        <f>IF(P_Ant.prod!A73=0," ",P_Ant.prod!A73)</f>
        <v xml:space="preserve"> </v>
      </c>
      <c r="C64" s="25" t="str">
        <f>IF(P_Ant.prod!B73=0," ",P_Ant.prod!B73)</f>
        <v xml:space="preserve"> </v>
      </c>
      <c r="D64" s="25" t="str">
        <f>IF(P_Ant.prod!C73=0," ",P_Ant.prod!C73)</f>
        <v xml:space="preserve"> </v>
      </c>
      <c r="E64" s="25" t="str">
        <f>IF(P_Ant.prod!D73=0," ",P_Ant.prod!D73)</f>
        <v xml:space="preserve"> </v>
      </c>
      <c r="F64" s="25" t="str">
        <f>IF(P_Ant.prod!E73=0," ",P_Ant.prod!E73)</f>
        <v xml:space="preserve"> </v>
      </c>
      <c r="G64" s="25" t="str">
        <f>IF(P_Ant.prod!F73=0," ",P_Ant.prod!F73)</f>
        <v xml:space="preserve"> </v>
      </c>
      <c r="H64" s="25" t="str">
        <f>IF(P_Ant.prod!G73=0," ",P_Ant.prod!G73)</f>
        <v xml:space="preserve"> </v>
      </c>
      <c r="I64" s="25" t="str">
        <f>IF(P_Ant.prod!H73=0," ",P_Ant.prod!H73)</f>
        <v xml:space="preserve"> </v>
      </c>
      <c r="J64" s="25" t="str">
        <f>IF(P_Ant.prod!I73=0," ",P_Ant.prod!I73)</f>
        <v xml:space="preserve"> </v>
      </c>
      <c r="K64" s="25" t="str">
        <f>IF(P_Ant.prod!J73=0," ",P_Ant.prod!J73)</f>
        <v xml:space="preserve"> </v>
      </c>
      <c r="L64" s="25" t="str">
        <f>IF(P_Ant.prod!K73=0," ",P_Ant.prod!K73)</f>
        <v xml:space="preserve"> </v>
      </c>
      <c r="M64" s="25" t="str">
        <f>IF(P_Ant.prod!L73=0," ",P_Ant.prod!L73)</f>
        <v xml:space="preserve"> </v>
      </c>
      <c r="N64" s="25" t="str">
        <f>IF(P_Ant.prod!M73=0," ",P_Ant.prod!M73)</f>
        <v xml:space="preserve"> </v>
      </c>
      <c r="O64" s="25" t="str">
        <f>IF(P_Ant.prod!N73=0," ",P_Ant.prod!N73)</f>
        <v xml:space="preserve"> </v>
      </c>
      <c r="P64" s="25" t="str">
        <f>IF(P_Ant.prod!O73=0," ",P_Ant.prod!O73)</f>
        <v xml:space="preserve"> </v>
      </c>
      <c r="Q64" s="25" t="str">
        <f>IF(P_Ant.prod!P73=0," ",P_Ant.prod!P73)</f>
        <v xml:space="preserve"> </v>
      </c>
      <c r="R64" s="25" t="str">
        <f>IF(P_Ant.prod!Q73=0," ",P_Ant.prod!Q73)</f>
        <v xml:space="preserve"> </v>
      </c>
      <c r="S64" s="25" t="str">
        <f>IF(P_Ant.prod!R73=0," ",P_Ant.prod!R73)</f>
        <v xml:space="preserve"> </v>
      </c>
      <c r="T64" s="25" t="str">
        <f>IF(P_Ant.prod!S73=0," ",P_Ant.prod!S73)</f>
        <v xml:space="preserve"> </v>
      </c>
      <c r="U64" s="25" t="str">
        <f>IF(P_Ant.prod!T73=0," ",P_Ant.prod!T73)</f>
        <v xml:space="preserve"> </v>
      </c>
      <c r="V64" s="25" t="str">
        <f>IF(P_Ant.prod!U73=0," ",P_Ant.prod!U73)</f>
        <v xml:space="preserve"> </v>
      </c>
      <c r="W64" s="25" t="str">
        <f>IF(P_Ant.prod!V73=0," ",P_Ant.prod!V73)</f>
        <v xml:space="preserve"> </v>
      </c>
      <c r="X64" s="25" t="str">
        <f>IF(P_Ant.prod!W73=0," ",P_Ant.prod!W73)</f>
        <v xml:space="preserve"> </v>
      </c>
      <c r="Y64" s="25" t="str">
        <f>IF(P_Ant.prod!X73=0," ",P_Ant.prod!X73)</f>
        <v xml:space="preserve"> </v>
      </c>
      <c r="Z64" s="25" t="str">
        <f>IF(P_Ant.prod!Y73=0," ",P_Ant.prod!Y73)</f>
        <v xml:space="preserve"> </v>
      </c>
      <c r="AA64" s="25" t="str">
        <f>IF(P_Ant.prod!Z73=0," ",P_Ant.prod!Z73)</f>
        <v xml:space="preserve"> </v>
      </c>
      <c r="AB64" s="25" t="str">
        <f>IF(P_Ant.prod!AA73=0," ",P_Ant.prod!AA73)</f>
        <v xml:space="preserve"> </v>
      </c>
      <c r="AC64" s="25" t="str">
        <f>IF(P_Ant.prod!AB73=0," ",P_Ant.prod!AB73)</f>
        <v xml:space="preserve"> </v>
      </c>
    </row>
    <row r="65" spans="2:29" x14ac:dyDescent="0.2">
      <c r="B65" s="25" t="str">
        <f>IF(P_Ant.prod!A74=0," ",P_Ant.prod!A74)</f>
        <v xml:space="preserve"> </v>
      </c>
      <c r="C65" s="25" t="str">
        <f>IF(P_Ant.prod!B74=0," ",P_Ant.prod!B74)</f>
        <v xml:space="preserve"> </v>
      </c>
      <c r="D65" s="25" t="str">
        <f>IF(P_Ant.prod!C74=0," ",P_Ant.prod!C74)</f>
        <v xml:space="preserve"> </v>
      </c>
      <c r="E65" s="25" t="str">
        <f>IF(P_Ant.prod!D74=0," ",P_Ant.prod!D74)</f>
        <v xml:space="preserve"> </v>
      </c>
      <c r="F65" s="25" t="str">
        <f>IF(P_Ant.prod!E74=0," ",P_Ant.prod!E74)</f>
        <v xml:space="preserve"> </v>
      </c>
      <c r="G65" s="25" t="str">
        <f>IF(P_Ant.prod!F74=0," ",P_Ant.prod!F74)</f>
        <v xml:space="preserve"> </v>
      </c>
      <c r="H65" s="25" t="str">
        <f>IF(P_Ant.prod!G74=0," ",P_Ant.prod!G74)</f>
        <v xml:space="preserve"> </v>
      </c>
      <c r="I65" s="25" t="str">
        <f>IF(P_Ant.prod!H74=0," ",P_Ant.prod!H74)</f>
        <v xml:space="preserve"> </v>
      </c>
      <c r="J65" s="25" t="str">
        <f>IF(P_Ant.prod!I74=0," ",P_Ant.prod!I74)</f>
        <v xml:space="preserve"> </v>
      </c>
      <c r="K65" s="25" t="str">
        <f>IF(P_Ant.prod!J74=0," ",P_Ant.prod!J74)</f>
        <v xml:space="preserve"> </v>
      </c>
      <c r="L65" s="25" t="str">
        <f>IF(P_Ant.prod!K74=0," ",P_Ant.prod!K74)</f>
        <v xml:space="preserve"> </v>
      </c>
      <c r="M65" s="25" t="str">
        <f>IF(P_Ant.prod!L74=0," ",P_Ant.prod!L74)</f>
        <v xml:space="preserve"> </v>
      </c>
      <c r="N65" s="25" t="str">
        <f>IF(P_Ant.prod!M74=0," ",P_Ant.prod!M74)</f>
        <v xml:space="preserve"> </v>
      </c>
      <c r="O65" s="25" t="str">
        <f>IF(P_Ant.prod!N74=0," ",P_Ant.prod!N74)</f>
        <v xml:space="preserve"> </v>
      </c>
      <c r="P65" s="25" t="str">
        <f>IF(P_Ant.prod!O74=0," ",P_Ant.prod!O74)</f>
        <v xml:space="preserve"> </v>
      </c>
      <c r="Q65" s="25" t="str">
        <f>IF(P_Ant.prod!P74=0," ",P_Ant.prod!P74)</f>
        <v xml:space="preserve"> </v>
      </c>
      <c r="R65" s="25" t="str">
        <f>IF(P_Ant.prod!Q74=0," ",P_Ant.prod!Q74)</f>
        <v xml:space="preserve"> </v>
      </c>
      <c r="S65" s="25" t="str">
        <f>IF(P_Ant.prod!R74=0," ",P_Ant.prod!R74)</f>
        <v xml:space="preserve"> </v>
      </c>
      <c r="T65" s="25" t="str">
        <f>IF(P_Ant.prod!S74=0," ",P_Ant.prod!S74)</f>
        <v xml:space="preserve"> </v>
      </c>
      <c r="U65" s="25" t="str">
        <f>IF(P_Ant.prod!T74=0," ",P_Ant.prod!T74)</f>
        <v xml:space="preserve"> </v>
      </c>
      <c r="V65" s="25" t="str">
        <f>IF(P_Ant.prod!U74=0," ",P_Ant.prod!U74)</f>
        <v xml:space="preserve"> </v>
      </c>
      <c r="W65" s="25" t="str">
        <f>IF(P_Ant.prod!V74=0," ",P_Ant.prod!V74)</f>
        <v xml:space="preserve"> </v>
      </c>
      <c r="X65" s="25" t="str">
        <f>IF(P_Ant.prod!W74=0," ",P_Ant.prod!W74)</f>
        <v xml:space="preserve"> </v>
      </c>
      <c r="Y65" s="25" t="str">
        <f>IF(P_Ant.prod!X74=0," ",P_Ant.prod!X74)</f>
        <v xml:space="preserve"> </v>
      </c>
      <c r="Z65" s="25" t="str">
        <f>IF(P_Ant.prod!Y74=0," ",P_Ant.prod!Y74)</f>
        <v xml:space="preserve"> </v>
      </c>
      <c r="AA65" s="25" t="str">
        <f>IF(P_Ant.prod!Z74=0," ",P_Ant.prod!Z74)</f>
        <v xml:space="preserve"> </v>
      </c>
      <c r="AB65" s="25" t="str">
        <f>IF(P_Ant.prod!AA74=0," ",P_Ant.prod!AA74)</f>
        <v xml:space="preserve"> </v>
      </c>
      <c r="AC65" s="25" t="str">
        <f>IF(P_Ant.prod!AB74=0," ",P_Ant.prod!AB74)</f>
        <v xml:space="preserve"> </v>
      </c>
    </row>
    <row r="66" spans="2:29" x14ac:dyDescent="0.2">
      <c r="B66" s="25" t="str">
        <f>IF(P_Ant.prod!A75=0," ",P_Ant.prod!A75)</f>
        <v xml:space="preserve"> </v>
      </c>
      <c r="C66" s="25" t="str">
        <f>IF(P_Ant.prod!B75=0," ",P_Ant.prod!B75)</f>
        <v xml:space="preserve"> </v>
      </c>
      <c r="D66" s="25" t="str">
        <f>IF(P_Ant.prod!C75=0," ",P_Ant.prod!C75)</f>
        <v xml:space="preserve"> </v>
      </c>
      <c r="E66" s="25" t="str">
        <f>IF(P_Ant.prod!D75=0," ",P_Ant.prod!D75)</f>
        <v xml:space="preserve"> </v>
      </c>
      <c r="F66" s="25" t="str">
        <f>IF(P_Ant.prod!E75=0," ",P_Ant.prod!E75)</f>
        <v xml:space="preserve"> </v>
      </c>
      <c r="G66" s="25" t="str">
        <f>IF(P_Ant.prod!F75=0," ",P_Ant.prod!F75)</f>
        <v xml:space="preserve"> </v>
      </c>
      <c r="H66" s="25" t="str">
        <f>IF(P_Ant.prod!G75=0," ",P_Ant.prod!G75)</f>
        <v xml:space="preserve"> </v>
      </c>
      <c r="I66" s="25" t="str">
        <f>IF(P_Ant.prod!H75=0," ",P_Ant.prod!H75)</f>
        <v xml:space="preserve"> </v>
      </c>
      <c r="J66" s="25" t="str">
        <f>IF(P_Ant.prod!I75=0," ",P_Ant.prod!I75)</f>
        <v xml:space="preserve"> </v>
      </c>
      <c r="K66" s="25" t="str">
        <f>IF(P_Ant.prod!J75=0," ",P_Ant.prod!J75)</f>
        <v xml:space="preserve"> </v>
      </c>
      <c r="L66" s="25" t="str">
        <f>IF(P_Ant.prod!K75=0," ",P_Ant.prod!K75)</f>
        <v xml:space="preserve"> </v>
      </c>
      <c r="M66" s="25" t="str">
        <f>IF(P_Ant.prod!L75=0," ",P_Ant.prod!L75)</f>
        <v xml:space="preserve"> </v>
      </c>
      <c r="N66" s="25" t="str">
        <f>IF(P_Ant.prod!M75=0," ",P_Ant.prod!M75)</f>
        <v xml:space="preserve"> </v>
      </c>
      <c r="O66" s="25" t="str">
        <f>IF(P_Ant.prod!N75=0," ",P_Ant.prod!N75)</f>
        <v xml:space="preserve"> </v>
      </c>
      <c r="P66" s="25" t="str">
        <f>IF(P_Ant.prod!O75=0," ",P_Ant.prod!O75)</f>
        <v xml:space="preserve"> </v>
      </c>
      <c r="Q66" s="25" t="str">
        <f>IF(P_Ant.prod!P75=0," ",P_Ant.prod!P75)</f>
        <v xml:space="preserve"> </v>
      </c>
      <c r="R66" s="25" t="str">
        <f>IF(P_Ant.prod!Q75=0," ",P_Ant.prod!Q75)</f>
        <v xml:space="preserve"> </v>
      </c>
      <c r="S66" s="25" t="str">
        <f>IF(P_Ant.prod!R75=0," ",P_Ant.prod!R75)</f>
        <v xml:space="preserve"> </v>
      </c>
      <c r="T66" s="25" t="str">
        <f>IF(P_Ant.prod!S75=0," ",P_Ant.prod!S75)</f>
        <v xml:space="preserve"> </v>
      </c>
      <c r="U66" s="25" t="str">
        <f>IF(P_Ant.prod!T75=0," ",P_Ant.prod!T75)</f>
        <v xml:space="preserve"> </v>
      </c>
      <c r="V66" s="25" t="str">
        <f>IF(P_Ant.prod!U75=0," ",P_Ant.prod!U75)</f>
        <v xml:space="preserve"> </v>
      </c>
      <c r="W66" s="25" t="str">
        <f>IF(P_Ant.prod!V75=0," ",P_Ant.prod!V75)</f>
        <v xml:space="preserve"> </v>
      </c>
      <c r="X66" s="25" t="str">
        <f>IF(P_Ant.prod!W75=0," ",P_Ant.prod!W75)</f>
        <v xml:space="preserve"> </v>
      </c>
      <c r="Y66" s="25" t="str">
        <f>IF(P_Ant.prod!X75=0," ",P_Ant.prod!X75)</f>
        <v xml:space="preserve"> </v>
      </c>
      <c r="Z66" s="25" t="str">
        <f>IF(P_Ant.prod!Y75=0," ",P_Ant.prod!Y75)</f>
        <v xml:space="preserve"> </v>
      </c>
      <c r="AA66" s="25" t="str">
        <f>IF(P_Ant.prod!Z75=0," ",P_Ant.prod!Z75)</f>
        <v xml:space="preserve"> </v>
      </c>
      <c r="AB66" s="25" t="str">
        <f>IF(P_Ant.prod!AA75=0," ",P_Ant.prod!AA75)</f>
        <v xml:space="preserve"> </v>
      </c>
      <c r="AC66" s="25" t="str">
        <f>IF(P_Ant.prod!AB75=0," ",P_Ant.prod!AB75)</f>
        <v xml:space="preserve"> </v>
      </c>
    </row>
    <row r="67" spans="2:29" x14ac:dyDescent="0.2">
      <c r="B67" s="25" t="str">
        <f>IF(P_Ant.prod!A76=0," ",P_Ant.prod!A76)</f>
        <v xml:space="preserve"> </v>
      </c>
      <c r="C67" s="25" t="str">
        <f>IF(P_Ant.prod!B76=0," ",P_Ant.prod!B76)</f>
        <v xml:space="preserve"> </v>
      </c>
      <c r="D67" s="25" t="str">
        <f>IF(P_Ant.prod!C76=0," ",P_Ant.prod!C76)</f>
        <v xml:space="preserve"> </v>
      </c>
      <c r="E67" s="25" t="str">
        <f>IF(P_Ant.prod!D76=0," ",P_Ant.prod!D76)</f>
        <v xml:space="preserve"> </v>
      </c>
      <c r="F67" s="25" t="str">
        <f>IF(P_Ant.prod!E76=0," ",P_Ant.prod!E76)</f>
        <v xml:space="preserve"> </v>
      </c>
      <c r="G67" s="25" t="str">
        <f>IF(P_Ant.prod!F76=0," ",P_Ant.prod!F76)</f>
        <v xml:space="preserve"> </v>
      </c>
      <c r="H67" s="25" t="str">
        <f>IF(P_Ant.prod!G76=0," ",P_Ant.prod!G76)</f>
        <v xml:space="preserve"> </v>
      </c>
      <c r="I67" s="25" t="str">
        <f>IF(P_Ant.prod!H76=0," ",P_Ant.prod!H76)</f>
        <v xml:space="preserve"> </v>
      </c>
      <c r="J67" s="25" t="str">
        <f>IF(P_Ant.prod!I76=0," ",P_Ant.prod!I76)</f>
        <v xml:space="preserve"> </v>
      </c>
      <c r="K67" s="25" t="str">
        <f>IF(P_Ant.prod!J76=0," ",P_Ant.prod!J76)</f>
        <v xml:space="preserve"> </v>
      </c>
      <c r="L67" s="25" t="str">
        <f>IF(P_Ant.prod!K76=0," ",P_Ant.prod!K76)</f>
        <v xml:space="preserve"> </v>
      </c>
      <c r="M67" s="25" t="str">
        <f>IF(P_Ant.prod!L76=0," ",P_Ant.prod!L76)</f>
        <v xml:space="preserve"> </v>
      </c>
      <c r="N67" s="25" t="str">
        <f>IF(P_Ant.prod!M76=0," ",P_Ant.prod!M76)</f>
        <v xml:space="preserve"> </v>
      </c>
      <c r="O67" s="25" t="str">
        <f>IF(P_Ant.prod!N76=0," ",P_Ant.prod!N76)</f>
        <v xml:space="preserve"> </v>
      </c>
      <c r="P67" s="25" t="str">
        <f>IF(P_Ant.prod!O76=0," ",P_Ant.prod!O76)</f>
        <v xml:space="preserve"> </v>
      </c>
      <c r="Q67" s="25" t="str">
        <f>IF(P_Ant.prod!P76=0," ",P_Ant.prod!P76)</f>
        <v xml:space="preserve"> </v>
      </c>
      <c r="R67" s="25" t="str">
        <f>IF(P_Ant.prod!Q76=0," ",P_Ant.prod!Q76)</f>
        <v xml:space="preserve"> </v>
      </c>
      <c r="S67" s="25" t="str">
        <f>IF(P_Ant.prod!R76=0," ",P_Ant.prod!R76)</f>
        <v xml:space="preserve"> </v>
      </c>
      <c r="T67" s="25" t="str">
        <f>IF(P_Ant.prod!S76=0," ",P_Ant.prod!S76)</f>
        <v xml:space="preserve"> </v>
      </c>
      <c r="U67" s="25" t="str">
        <f>IF(P_Ant.prod!T76=0," ",P_Ant.prod!T76)</f>
        <v xml:space="preserve"> </v>
      </c>
      <c r="V67" s="25" t="str">
        <f>IF(P_Ant.prod!U76=0," ",P_Ant.prod!U76)</f>
        <v xml:space="preserve"> </v>
      </c>
      <c r="W67" s="25" t="str">
        <f>IF(P_Ant.prod!V76=0," ",P_Ant.prod!V76)</f>
        <v xml:space="preserve"> </v>
      </c>
      <c r="X67" s="25" t="str">
        <f>IF(P_Ant.prod!W76=0," ",P_Ant.prod!W76)</f>
        <v xml:space="preserve"> </v>
      </c>
      <c r="Y67" s="25" t="str">
        <f>IF(P_Ant.prod!X76=0," ",P_Ant.prod!X76)</f>
        <v xml:space="preserve"> </v>
      </c>
      <c r="Z67" s="25" t="str">
        <f>IF(P_Ant.prod!Y76=0," ",P_Ant.prod!Y76)</f>
        <v xml:space="preserve"> </v>
      </c>
      <c r="AA67" s="25" t="str">
        <f>IF(P_Ant.prod!Z76=0," ",P_Ant.prod!Z76)</f>
        <v xml:space="preserve"> </v>
      </c>
      <c r="AB67" s="25" t="str">
        <f>IF(P_Ant.prod!AA76=0," ",P_Ant.prod!AA76)</f>
        <v xml:space="preserve"> </v>
      </c>
      <c r="AC67" s="25" t="str">
        <f>IF(P_Ant.prod!AB76=0," ",P_Ant.prod!AB76)</f>
        <v xml:space="preserve"> 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7011C-80EE-49BE-8420-310B6C1DCF6F}">
  <sheetPr>
    <tabColor theme="9"/>
  </sheetPr>
  <dimension ref="A2:AC59"/>
  <sheetViews>
    <sheetView workbookViewId="0">
      <selection activeCell="D31" sqref="D31"/>
    </sheetView>
  </sheetViews>
  <sheetFormatPr baseColWidth="10" defaultRowHeight="12" x14ac:dyDescent="0.2"/>
  <cols>
    <col min="1" max="1" width="19.83203125" customWidth="1"/>
    <col min="2" max="2" width="12.83203125" customWidth="1"/>
    <col min="3" max="28" width="7.1640625" customWidth="1"/>
    <col min="29" max="29" width="8.1640625" customWidth="1"/>
  </cols>
  <sheetData>
    <row r="2" spans="1:29" x14ac:dyDescent="0.2">
      <c r="C2" t="s">
        <v>89</v>
      </c>
    </row>
    <row r="3" spans="1:29" x14ac:dyDescent="0.2">
      <c r="C3" t="s">
        <v>107</v>
      </c>
    </row>
    <row r="4" spans="1:29" x14ac:dyDescent="0.2">
      <c r="C4" t="s">
        <v>108</v>
      </c>
    </row>
    <row r="5" spans="1:29" x14ac:dyDescent="0.2">
      <c r="C5" t="s">
        <v>2</v>
      </c>
    </row>
    <row r="6" spans="1:29" x14ac:dyDescent="0.2">
      <c r="A6" s="3" t="s">
        <v>82</v>
      </c>
      <c r="B6" t="s">
        <v>89</v>
      </c>
    </row>
    <row r="7" spans="1:29" x14ac:dyDescent="0.2">
      <c r="C7" s="23" t="str">
        <f>IF(B6=C2,C5,IF(B6=C3,C4,B6))</f>
        <v>Trøndelag</v>
      </c>
    </row>
    <row r="8" spans="1:29" x14ac:dyDescent="0.2">
      <c r="C8" t="str">
        <f>_xlfn.CONCAT("Antall melekeverandører i ",C7," 1995 -2021")</f>
        <v>Antall melekeverandører i Trøndelag 1995 -2021</v>
      </c>
    </row>
    <row r="12" spans="1:29" x14ac:dyDescent="0.2">
      <c r="A12" s="3" t="s">
        <v>90</v>
      </c>
      <c r="C12" s="3" t="s">
        <v>64</v>
      </c>
    </row>
    <row r="13" spans="1:29" x14ac:dyDescent="0.2">
      <c r="A13" s="3" t="s">
        <v>82</v>
      </c>
      <c r="B13" s="3" t="s">
        <v>85</v>
      </c>
      <c r="C13">
        <v>1995</v>
      </c>
      <c r="D13">
        <v>1996</v>
      </c>
      <c r="E13">
        <v>1997</v>
      </c>
      <c r="F13">
        <v>1998</v>
      </c>
      <c r="G13">
        <v>1999</v>
      </c>
      <c r="H13">
        <v>2000</v>
      </c>
      <c r="I13">
        <v>2001</v>
      </c>
      <c r="J13">
        <v>2002</v>
      </c>
      <c r="K13">
        <v>2003</v>
      </c>
      <c r="L13">
        <v>2004</v>
      </c>
      <c r="M13">
        <v>2005</v>
      </c>
      <c r="N13">
        <v>2006</v>
      </c>
      <c r="O13">
        <v>2007</v>
      </c>
      <c r="P13">
        <v>2008</v>
      </c>
      <c r="Q13">
        <v>2009</v>
      </c>
      <c r="R13">
        <v>2010</v>
      </c>
      <c r="S13">
        <v>2011</v>
      </c>
      <c r="T13">
        <v>2012</v>
      </c>
      <c r="U13">
        <v>2013</v>
      </c>
      <c r="V13">
        <v>2014</v>
      </c>
      <c r="W13">
        <v>2015</v>
      </c>
      <c r="X13">
        <v>2016</v>
      </c>
      <c r="Y13">
        <v>2017</v>
      </c>
      <c r="Z13">
        <v>2018</v>
      </c>
      <c r="AA13">
        <v>2019</v>
      </c>
      <c r="AB13">
        <v>2020</v>
      </c>
      <c r="AC13">
        <v>2021</v>
      </c>
    </row>
    <row r="14" spans="1:29" x14ac:dyDescent="0.2">
      <c r="A14" t="s">
        <v>1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</row>
    <row r="15" spans="1:29" x14ac:dyDescent="0.2">
      <c r="B15" t="s">
        <v>1</v>
      </c>
      <c r="C15" s="21">
        <v>110</v>
      </c>
      <c r="D15" s="21">
        <v>108</v>
      </c>
      <c r="E15" s="21">
        <v>107</v>
      </c>
      <c r="F15" s="21">
        <v>103</v>
      </c>
      <c r="G15" s="21">
        <v>101</v>
      </c>
      <c r="H15" s="21">
        <v>96</v>
      </c>
      <c r="I15" s="21">
        <v>86</v>
      </c>
      <c r="J15" s="21">
        <v>77</v>
      </c>
      <c r="K15" s="21">
        <v>72</v>
      </c>
      <c r="L15" s="21">
        <v>67</v>
      </c>
      <c r="M15" s="21">
        <v>64</v>
      </c>
      <c r="N15" s="21">
        <v>54</v>
      </c>
      <c r="O15" s="21">
        <v>50</v>
      </c>
      <c r="P15" s="21">
        <v>45</v>
      </c>
      <c r="Q15" s="21">
        <v>42</v>
      </c>
      <c r="R15" s="21">
        <v>40</v>
      </c>
      <c r="S15" s="21">
        <v>41</v>
      </c>
      <c r="T15" s="21">
        <v>40</v>
      </c>
      <c r="U15" s="21">
        <v>38</v>
      </c>
      <c r="V15" s="21">
        <v>36</v>
      </c>
      <c r="W15" s="21">
        <v>33</v>
      </c>
      <c r="X15" s="21">
        <v>32</v>
      </c>
      <c r="Y15" s="21">
        <v>34</v>
      </c>
      <c r="Z15" s="21">
        <v>29</v>
      </c>
      <c r="AA15" s="21">
        <v>29</v>
      </c>
      <c r="AB15" s="21">
        <v>25</v>
      </c>
      <c r="AC15" s="21">
        <v>24</v>
      </c>
    </row>
    <row r="16" spans="1:29" x14ac:dyDescent="0.2">
      <c r="A16" t="s">
        <v>101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</row>
    <row r="17" spans="1:29" x14ac:dyDescent="0.2">
      <c r="B17" t="s">
        <v>59</v>
      </c>
      <c r="C17" s="21">
        <v>146</v>
      </c>
      <c r="D17" s="21">
        <v>147</v>
      </c>
      <c r="E17" s="21">
        <v>147</v>
      </c>
      <c r="F17" s="21">
        <v>144</v>
      </c>
      <c r="G17" s="21">
        <v>138</v>
      </c>
      <c r="H17" s="21">
        <v>131</v>
      </c>
      <c r="I17" s="21">
        <v>123</v>
      </c>
      <c r="J17" s="21">
        <v>115</v>
      </c>
      <c r="K17" s="21">
        <v>109</v>
      </c>
      <c r="L17" s="21">
        <v>108</v>
      </c>
      <c r="M17" s="21">
        <v>103</v>
      </c>
      <c r="N17" s="21">
        <v>98</v>
      </c>
      <c r="O17" s="21">
        <v>92</v>
      </c>
      <c r="P17" s="21">
        <v>90</v>
      </c>
      <c r="Q17" s="21">
        <v>82</v>
      </c>
      <c r="R17" s="21">
        <v>76</v>
      </c>
      <c r="S17" s="21">
        <v>75</v>
      </c>
      <c r="T17" s="21">
        <v>74</v>
      </c>
      <c r="U17" s="21">
        <v>70</v>
      </c>
      <c r="V17" s="21">
        <v>65</v>
      </c>
      <c r="W17" s="21">
        <v>60</v>
      </c>
      <c r="X17" s="21">
        <v>58</v>
      </c>
      <c r="Y17" s="21">
        <v>59</v>
      </c>
      <c r="Z17" s="21">
        <v>55</v>
      </c>
      <c r="AA17" s="21">
        <v>54</v>
      </c>
      <c r="AB17" s="21">
        <v>50</v>
      </c>
      <c r="AC17" s="21">
        <v>48</v>
      </c>
    </row>
    <row r="18" spans="1:29" x14ac:dyDescent="0.2">
      <c r="B18" t="s">
        <v>39</v>
      </c>
      <c r="C18" s="21">
        <v>260</v>
      </c>
      <c r="D18" s="21">
        <v>260</v>
      </c>
      <c r="E18" s="21">
        <v>258</v>
      </c>
      <c r="F18" s="21">
        <v>254</v>
      </c>
      <c r="G18" s="21">
        <v>246</v>
      </c>
      <c r="H18" s="21">
        <v>237</v>
      </c>
      <c r="I18" s="21">
        <v>218</v>
      </c>
      <c r="J18" s="21">
        <v>206</v>
      </c>
      <c r="K18" s="21">
        <v>195</v>
      </c>
      <c r="L18" s="21">
        <v>188</v>
      </c>
      <c r="M18" s="21">
        <v>178</v>
      </c>
      <c r="N18" s="21">
        <v>167</v>
      </c>
      <c r="O18" s="21">
        <v>155</v>
      </c>
      <c r="P18" s="21">
        <v>146</v>
      </c>
      <c r="Q18" s="21">
        <v>126</v>
      </c>
      <c r="R18" s="21">
        <v>118</v>
      </c>
      <c r="S18" s="21">
        <v>117</v>
      </c>
      <c r="T18" s="21">
        <v>111</v>
      </c>
      <c r="U18" s="21">
        <v>110</v>
      </c>
      <c r="V18" s="21">
        <v>105</v>
      </c>
      <c r="W18" s="21">
        <v>97</v>
      </c>
      <c r="X18" s="21">
        <v>92</v>
      </c>
      <c r="Y18" s="21">
        <v>89</v>
      </c>
      <c r="Z18" s="21">
        <v>89</v>
      </c>
      <c r="AA18" s="21">
        <v>84</v>
      </c>
      <c r="AB18" s="21">
        <v>81</v>
      </c>
      <c r="AC18" s="21">
        <v>76</v>
      </c>
    </row>
    <row r="19" spans="1:29" x14ac:dyDescent="0.2">
      <c r="B19" t="s">
        <v>43</v>
      </c>
      <c r="C19" s="21">
        <v>109</v>
      </c>
      <c r="D19" s="21">
        <v>109</v>
      </c>
      <c r="E19" s="21">
        <v>109</v>
      </c>
      <c r="F19" s="21">
        <v>108</v>
      </c>
      <c r="G19" s="21">
        <v>107</v>
      </c>
      <c r="H19" s="21">
        <v>106</v>
      </c>
      <c r="I19" s="21">
        <v>101</v>
      </c>
      <c r="J19" s="21">
        <v>94</v>
      </c>
      <c r="K19" s="21">
        <v>90</v>
      </c>
      <c r="L19" s="21">
        <v>86</v>
      </c>
      <c r="M19" s="21">
        <v>84</v>
      </c>
      <c r="N19" s="21">
        <v>78</v>
      </c>
      <c r="O19" s="21">
        <v>75</v>
      </c>
      <c r="P19" s="21">
        <v>71</v>
      </c>
      <c r="Q19" s="21">
        <v>66</v>
      </c>
      <c r="R19" s="21">
        <v>62</v>
      </c>
      <c r="S19" s="21">
        <v>61</v>
      </c>
      <c r="T19" s="21">
        <v>60</v>
      </c>
      <c r="U19" s="21">
        <v>59</v>
      </c>
      <c r="V19" s="21">
        <v>53</v>
      </c>
      <c r="W19" s="21">
        <v>48</v>
      </c>
      <c r="X19" s="21">
        <v>48</v>
      </c>
      <c r="Y19" s="21">
        <v>47</v>
      </c>
      <c r="Z19" s="21">
        <v>46</v>
      </c>
      <c r="AA19" s="21">
        <v>41</v>
      </c>
      <c r="AB19" s="21">
        <v>39</v>
      </c>
      <c r="AC19" s="21">
        <v>38</v>
      </c>
    </row>
    <row r="20" spans="1:29" x14ac:dyDescent="0.2">
      <c r="B20" t="s">
        <v>30</v>
      </c>
      <c r="C20" s="21">
        <v>427</v>
      </c>
      <c r="D20" s="21">
        <v>425</v>
      </c>
      <c r="E20" s="21">
        <v>423</v>
      </c>
      <c r="F20" s="21">
        <v>417</v>
      </c>
      <c r="G20" s="21">
        <v>402</v>
      </c>
      <c r="H20" s="21">
        <v>386</v>
      </c>
      <c r="I20" s="21">
        <v>358</v>
      </c>
      <c r="J20" s="21">
        <v>334</v>
      </c>
      <c r="K20" s="21">
        <v>311</v>
      </c>
      <c r="L20" s="21">
        <v>306</v>
      </c>
      <c r="M20" s="21">
        <v>292</v>
      </c>
      <c r="N20" s="21">
        <v>273</v>
      </c>
      <c r="O20" s="21">
        <v>244</v>
      </c>
      <c r="P20" s="21">
        <v>229</v>
      </c>
      <c r="Q20" s="21">
        <v>208</v>
      </c>
      <c r="R20" s="21">
        <v>198</v>
      </c>
      <c r="S20" s="21">
        <v>199</v>
      </c>
      <c r="T20" s="21">
        <v>187</v>
      </c>
      <c r="U20" s="21">
        <v>180</v>
      </c>
      <c r="V20" s="21">
        <v>170</v>
      </c>
      <c r="W20" s="21">
        <v>151</v>
      </c>
      <c r="X20" s="21">
        <v>146</v>
      </c>
      <c r="Y20" s="21">
        <v>141</v>
      </c>
      <c r="Z20" s="21">
        <v>140</v>
      </c>
      <c r="AA20" s="21">
        <v>133</v>
      </c>
      <c r="AB20" s="21">
        <v>126</v>
      </c>
      <c r="AC20" s="21">
        <v>117</v>
      </c>
    </row>
    <row r="21" spans="1:29" x14ac:dyDescent="0.2">
      <c r="B21" t="s">
        <v>41</v>
      </c>
      <c r="C21" s="21">
        <v>222</v>
      </c>
      <c r="D21" s="21">
        <v>220</v>
      </c>
      <c r="E21" s="21">
        <v>219</v>
      </c>
      <c r="F21" s="21">
        <v>216</v>
      </c>
      <c r="G21" s="21">
        <v>209</v>
      </c>
      <c r="H21" s="21">
        <v>199</v>
      </c>
      <c r="I21" s="21">
        <v>177</v>
      </c>
      <c r="J21" s="21">
        <v>163</v>
      </c>
      <c r="K21" s="21">
        <v>146</v>
      </c>
      <c r="L21" s="21">
        <v>134</v>
      </c>
      <c r="M21" s="21">
        <v>131</v>
      </c>
      <c r="N21" s="21">
        <v>119</v>
      </c>
      <c r="O21" s="21">
        <v>109</v>
      </c>
      <c r="P21" s="21">
        <v>98</v>
      </c>
      <c r="Q21" s="21">
        <v>92</v>
      </c>
      <c r="R21" s="21">
        <v>82</v>
      </c>
      <c r="S21" s="21">
        <v>78</v>
      </c>
      <c r="T21" s="21">
        <v>75</v>
      </c>
      <c r="U21" s="21">
        <v>70</v>
      </c>
      <c r="V21" s="21">
        <v>70</v>
      </c>
      <c r="W21" s="21">
        <v>65</v>
      </c>
      <c r="X21" s="21">
        <v>65</v>
      </c>
      <c r="Y21" s="21">
        <v>64</v>
      </c>
      <c r="Z21" s="21">
        <v>61</v>
      </c>
      <c r="AA21" s="21">
        <v>60</v>
      </c>
      <c r="AB21" s="21">
        <v>54</v>
      </c>
      <c r="AC21" s="21">
        <v>54</v>
      </c>
    </row>
    <row r="22" spans="1:29" x14ac:dyDescent="0.2">
      <c r="A22" t="s">
        <v>102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</row>
    <row r="23" spans="1:29" x14ac:dyDescent="0.2">
      <c r="B23" t="s">
        <v>55</v>
      </c>
      <c r="C23" s="21">
        <v>47</v>
      </c>
      <c r="D23" s="21">
        <v>46</v>
      </c>
      <c r="E23" s="21">
        <v>46</v>
      </c>
      <c r="F23" s="21">
        <v>44</v>
      </c>
      <c r="G23" s="21">
        <v>45</v>
      </c>
      <c r="H23" s="21">
        <v>44</v>
      </c>
      <c r="I23" s="21">
        <v>41</v>
      </c>
      <c r="J23" s="21">
        <v>39</v>
      </c>
      <c r="K23" s="21">
        <v>37</v>
      </c>
      <c r="L23" s="21">
        <v>35</v>
      </c>
      <c r="M23" s="21">
        <v>32</v>
      </c>
      <c r="N23" s="21">
        <v>26</v>
      </c>
      <c r="O23" s="21">
        <v>22</v>
      </c>
      <c r="P23" s="21">
        <v>19</v>
      </c>
      <c r="Q23" s="21">
        <v>16</v>
      </c>
      <c r="R23" s="21">
        <v>14</v>
      </c>
      <c r="S23" s="21">
        <v>15</v>
      </c>
      <c r="T23" s="21">
        <v>14</v>
      </c>
      <c r="U23" s="21">
        <v>12</v>
      </c>
      <c r="V23" s="21">
        <v>11</v>
      </c>
      <c r="W23" s="21">
        <v>11</v>
      </c>
      <c r="X23" s="21">
        <v>9</v>
      </c>
      <c r="Y23" s="21">
        <v>8</v>
      </c>
      <c r="Z23" s="21">
        <v>8</v>
      </c>
      <c r="AA23" s="21">
        <v>8</v>
      </c>
      <c r="AB23" s="21">
        <v>7</v>
      </c>
      <c r="AC23" s="21">
        <v>6</v>
      </c>
    </row>
    <row r="24" spans="1:29" x14ac:dyDescent="0.2">
      <c r="B24" t="s">
        <v>49</v>
      </c>
      <c r="C24" s="21">
        <v>53</v>
      </c>
      <c r="D24" s="21">
        <v>53</v>
      </c>
      <c r="E24" s="21">
        <v>53</v>
      </c>
      <c r="F24" s="21">
        <v>53</v>
      </c>
      <c r="G24" s="21">
        <v>52</v>
      </c>
      <c r="H24" s="21">
        <v>51</v>
      </c>
      <c r="I24" s="21">
        <v>47</v>
      </c>
      <c r="J24" s="21">
        <v>46</v>
      </c>
      <c r="K24" s="21">
        <v>47</v>
      </c>
      <c r="L24" s="21">
        <v>43</v>
      </c>
      <c r="M24" s="21">
        <v>37</v>
      </c>
      <c r="N24" s="21">
        <v>33</v>
      </c>
      <c r="O24" s="21">
        <v>33</v>
      </c>
      <c r="P24" s="21">
        <v>33</v>
      </c>
      <c r="Q24" s="21">
        <v>31</v>
      </c>
      <c r="R24" s="21">
        <v>29</v>
      </c>
      <c r="S24" s="21">
        <v>31</v>
      </c>
      <c r="T24" s="21">
        <v>26</v>
      </c>
      <c r="U24" s="21">
        <v>23</v>
      </c>
      <c r="V24" s="21">
        <v>22</v>
      </c>
      <c r="W24" s="21">
        <v>20</v>
      </c>
      <c r="X24" s="21">
        <v>18</v>
      </c>
      <c r="Y24" s="21">
        <v>17</v>
      </c>
      <c r="Z24" s="21">
        <v>17</v>
      </c>
      <c r="AA24" s="21">
        <v>17</v>
      </c>
      <c r="AB24" s="21">
        <v>17</v>
      </c>
      <c r="AC24" s="21">
        <v>17</v>
      </c>
    </row>
    <row r="25" spans="1:29" x14ac:dyDescent="0.2">
      <c r="B25" t="s">
        <v>51</v>
      </c>
      <c r="C25" s="21">
        <v>73</v>
      </c>
      <c r="D25" s="21">
        <v>73</v>
      </c>
      <c r="E25" s="21">
        <v>73</v>
      </c>
      <c r="F25" s="21">
        <v>72</v>
      </c>
      <c r="G25" s="21">
        <v>69</v>
      </c>
      <c r="H25" s="21">
        <v>68</v>
      </c>
      <c r="I25" s="21">
        <v>64</v>
      </c>
      <c r="J25" s="21">
        <v>60</v>
      </c>
      <c r="K25" s="21">
        <v>58</v>
      </c>
      <c r="L25" s="21">
        <v>55</v>
      </c>
      <c r="M25" s="21">
        <v>52</v>
      </c>
      <c r="N25" s="21">
        <v>51</v>
      </c>
      <c r="O25" s="21">
        <v>47</v>
      </c>
      <c r="P25" s="21">
        <v>44</v>
      </c>
      <c r="Q25" s="21">
        <v>43</v>
      </c>
      <c r="R25" s="21">
        <v>41</v>
      </c>
      <c r="S25" s="21">
        <v>40</v>
      </c>
      <c r="T25" s="21">
        <v>40</v>
      </c>
      <c r="U25" s="21">
        <v>38</v>
      </c>
      <c r="V25" s="21">
        <v>36</v>
      </c>
      <c r="W25" s="21">
        <v>32</v>
      </c>
      <c r="X25" s="21">
        <v>34</v>
      </c>
      <c r="Y25" s="21">
        <v>33</v>
      </c>
      <c r="Z25" s="21">
        <v>32</v>
      </c>
      <c r="AA25" s="21">
        <v>30</v>
      </c>
      <c r="AB25" s="21">
        <v>28</v>
      </c>
      <c r="AC25" s="21">
        <v>24</v>
      </c>
    </row>
    <row r="26" spans="1:29" x14ac:dyDescent="0.2">
      <c r="B26" t="s">
        <v>57</v>
      </c>
      <c r="C26" s="21">
        <v>57</v>
      </c>
      <c r="D26" s="21">
        <v>56</v>
      </c>
      <c r="E26" s="21">
        <v>56</v>
      </c>
      <c r="F26" s="21">
        <v>55</v>
      </c>
      <c r="G26" s="21">
        <v>53</v>
      </c>
      <c r="H26" s="21">
        <v>51</v>
      </c>
      <c r="I26" s="21">
        <v>45</v>
      </c>
      <c r="J26" s="21">
        <v>44</v>
      </c>
      <c r="K26" s="21">
        <v>40</v>
      </c>
      <c r="L26" s="21">
        <v>39</v>
      </c>
      <c r="M26" s="21">
        <v>38</v>
      </c>
      <c r="N26" s="21">
        <v>34</v>
      </c>
      <c r="O26" s="21">
        <v>33</v>
      </c>
      <c r="P26" s="21">
        <v>33</v>
      </c>
      <c r="Q26" s="21">
        <v>31</v>
      </c>
      <c r="R26" s="21">
        <v>31</v>
      </c>
      <c r="S26" s="21">
        <v>30</v>
      </c>
      <c r="T26" s="21">
        <v>29</v>
      </c>
      <c r="U26" s="21">
        <v>30</v>
      </c>
      <c r="V26" s="21">
        <v>28</v>
      </c>
      <c r="W26" s="21">
        <v>26</v>
      </c>
      <c r="X26" s="21">
        <v>25</v>
      </c>
      <c r="Y26" s="21">
        <v>23</v>
      </c>
      <c r="Z26" s="21">
        <v>21</v>
      </c>
      <c r="AA26" s="21">
        <v>20</v>
      </c>
      <c r="AB26" s="21">
        <v>18</v>
      </c>
      <c r="AC26" s="21">
        <v>18</v>
      </c>
    </row>
    <row r="27" spans="1:29" x14ac:dyDescent="0.2">
      <c r="B27" t="s">
        <v>45</v>
      </c>
      <c r="C27" s="21">
        <v>53</v>
      </c>
      <c r="D27" s="21">
        <v>53</v>
      </c>
      <c r="E27" s="21">
        <v>52</v>
      </c>
      <c r="F27" s="21">
        <v>50</v>
      </c>
      <c r="G27" s="21">
        <v>50</v>
      </c>
      <c r="H27" s="21">
        <v>48</v>
      </c>
      <c r="I27" s="21">
        <v>45</v>
      </c>
      <c r="J27" s="21">
        <v>42</v>
      </c>
      <c r="K27" s="21">
        <v>42</v>
      </c>
      <c r="L27" s="21">
        <v>40</v>
      </c>
      <c r="M27" s="21">
        <v>34</v>
      </c>
      <c r="N27" s="21">
        <v>34</v>
      </c>
      <c r="O27" s="21">
        <v>31</v>
      </c>
      <c r="P27" s="21">
        <v>31</v>
      </c>
      <c r="Q27" s="21">
        <v>28</v>
      </c>
      <c r="R27" s="21">
        <v>25</v>
      </c>
      <c r="S27" s="21">
        <v>25</v>
      </c>
      <c r="T27" s="21">
        <v>23</v>
      </c>
      <c r="U27" s="21">
        <v>23</v>
      </c>
      <c r="V27" s="21">
        <v>21</v>
      </c>
      <c r="W27" s="21">
        <v>20</v>
      </c>
      <c r="X27" s="21">
        <v>19</v>
      </c>
      <c r="Y27" s="21">
        <v>18</v>
      </c>
      <c r="Z27" s="21">
        <v>17</v>
      </c>
      <c r="AA27" s="21">
        <v>17</v>
      </c>
      <c r="AB27" s="21">
        <v>16</v>
      </c>
      <c r="AC27" s="21">
        <v>13</v>
      </c>
    </row>
    <row r="28" spans="1:29" x14ac:dyDescent="0.2">
      <c r="B28" t="s">
        <v>86</v>
      </c>
      <c r="C28" s="21">
        <v>24</v>
      </c>
      <c r="D28" s="21">
        <v>24</v>
      </c>
      <c r="E28" s="21">
        <v>21</v>
      </c>
      <c r="F28" s="21">
        <v>21</v>
      </c>
      <c r="G28" s="21">
        <v>20</v>
      </c>
      <c r="H28" s="21">
        <v>19</v>
      </c>
      <c r="I28" s="21">
        <v>15</v>
      </c>
      <c r="J28" s="21">
        <v>13</v>
      </c>
      <c r="K28" s="21">
        <v>12</v>
      </c>
      <c r="L28" s="21">
        <v>12</v>
      </c>
      <c r="M28" s="21">
        <v>12</v>
      </c>
      <c r="N28" s="21">
        <v>12</v>
      </c>
      <c r="O28" s="21">
        <v>12</v>
      </c>
      <c r="P28" s="21">
        <v>10</v>
      </c>
      <c r="Q28" s="21">
        <v>10</v>
      </c>
      <c r="R28" s="21">
        <v>10</v>
      </c>
      <c r="S28" s="21">
        <v>10</v>
      </c>
      <c r="T28" s="21">
        <v>9</v>
      </c>
      <c r="U28" s="21">
        <v>10</v>
      </c>
      <c r="V28" s="21">
        <v>9</v>
      </c>
      <c r="W28" s="21">
        <v>9</v>
      </c>
      <c r="X28" s="21">
        <v>9</v>
      </c>
      <c r="Y28" s="21">
        <v>8</v>
      </c>
      <c r="Z28" s="21">
        <v>9</v>
      </c>
      <c r="AA28" s="21">
        <v>8</v>
      </c>
      <c r="AB28" s="21">
        <v>8</v>
      </c>
      <c r="AC28" s="21">
        <v>8</v>
      </c>
    </row>
    <row r="29" spans="1:29" x14ac:dyDescent="0.2">
      <c r="B29" t="s">
        <v>31</v>
      </c>
      <c r="C29" s="21">
        <v>230</v>
      </c>
      <c r="D29" s="21">
        <v>228</v>
      </c>
      <c r="E29" s="21">
        <v>227</v>
      </c>
      <c r="F29" s="21">
        <v>222</v>
      </c>
      <c r="G29" s="21">
        <v>217</v>
      </c>
      <c r="H29" s="21">
        <v>212</v>
      </c>
      <c r="I29" s="21">
        <v>194</v>
      </c>
      <c r="J29" s="21">
        <v>191</v>
      </c>
      <c r="K29" s="21">
        <v>179</v>
      </c>
      <c r="L29" s="21">
        <v>168</v>
      </c>
      <c r="M29" s="21">
        <v>161</v>
      </c>
      <c r="N29" s="21">
        <v>149</v>
      </c>
      <c r="O29" s="21">
        <v>130</v>
      </c>
      <c r="P29" s="21">
        <v>127</v>
      </c>
      <c r="Q29" s="21">
        <v>116</v>
      </c>
      <c r="R29" s="21">
        <v>113</v>
      </c>
      <c r="S29" s="21">
        <v>111</v>
      </c>
      <c r="T29" s="21">
        <v>105</v>
      </c>
      <c r="U29" s="21">
        <v>96</v>
      </c>
      <c r="V29" s="21">
        <v>101</v>
      </c>
      <c r="W29" s="21">
        <v>93</v>
      </c>
      <c r="X29" s="21">
        <v>89</v>
      </c>
      <c r="Y29" s="21">
        <v>88</v>
      </c>
      <c r="Z29" s="21">
        <v>84</v>
      </c>
      <c r="AA29" s="21">
        <v>82</v>
      </c>
      <c r="AB29" s="21">
        <v>74</v>
      </c>
      <c r="AC29" s="21">
        <v>71</v>
      </c>
    </row>
    <row r="30" spans="1:29" x14ac:dyDescent="0.2">
      <c r="B30" t="s">
        <v>67</v>
      </c>
      <c r="C30" s="21">
        <v>250</v>
      </c>
      <c r="D30" s="21">
        <v>248</v>
      </c>
      <c r="E30" s="21">
        <v>251</v>
      </c>
      <c r="F30" s="21">
        <v>247</v>
      </c>
      <c r="G30" s="21">
        <v>232</v>
      </c>
      <c r="H30" s="21">
        <v>223</v>
      </c>
      <c r="I30" s="21">
        <v>206</v>
      </c>
      <c r="J30" s="21">
        <v>194</v>
      </c>
      <c r="K30" s="21">
        <v>182</v>
      </c>
      <c r="L30" s="21">
        <v>175</v>
      </c>
      <c r="M30" s="21">
        <v>175</v>
      </c>
      <c r="N30" s="21">
        <v>159</v>
      </c>
      <c r="O30" s="21">
        <v>148</v>
      </c>
      <c r="P30" s="21">
        <v>138</v>
      </c>
      <c r="Q30" s="21">
        <v>121</v>
      </c>
      <c r="R30" s="21">
        <v>115</v>
      </c>
      <c r="S30" s="21">
        <v>112</v>
      </c>
      <c r="T30" s="21">
        <v>102</v>
      </c>
      <c r="U30" s="21">
        <v>98</v>
      </c>
      <c r="V30" s="21">
        <v>95</v>
      </c>
      <c r="W30" s="21">
        <v>85</v>
      </c>
      <c r="X30" s="21">
        <v>83</v>
      </c>
      <c r="Y30" s="21">
        <v>85</v>
      </c>
      <c r="Z30" s="21">
        <v>82</v>
      </c>
      <c r="AA30" s="21">
        <v>79</v>
      </c>
      <c r="AB30" s="21">
        <v>74</v>
      </c>
      <c r="AC30" s="21">
        <v>72</v>
      </c>
    </row>
    <row r="31" spans="1:29" x14ac:dyDescent="0.2">
      <c r="B31" t="s">
        <v>53</v>
      </c>
      <c r="C31" s="21">
        <v>93</v>
      </c>
      <c r="D31" s="21">
        <v>93</v>
      </c>
      <c r="E31" s="21">
        <v>93</v>
      </c>
      <c r="F31" s="21">
        <v>92</v>
      </c>
      <c r="G31" s="21">
        <v>91</v>
      </c>
      <c r="H31" s="21">
        <v>89</v>
      </c>
      <c r="I31" s="21">
        <v>84</v>
      </c>
      <c r="J31" s="21">
        <v>80</v>
      </c>
      <c r="K31" s="21">
        <v>75</v>
      </c>
      <c r="L31" s="21">
        <v>72</v>
      </c>
      <c r="M31" s="21">
        <v>70</v>
      </c>
      <c r="N31" s="21">
        <v>68</v>
      </c>
      <c r="O31" s="21">
        <v>63</v>
      </c>
      <c r="P31" s="21">
        <v>63</v>
      </c>
      <c r="Q31" s="21">
        <v>61</v>
      </c>
      <c r="R31" s="21">
        <v>60</v>
      </c>
      <c r="S31" s="21">
        <v>60</v>
      </c>
      <c r="T31" s="21">
        <v>58</v>
      </c>
      <c r="U31" s="21">
        <v>57</v>
      </c>
      <c r="V31" s="21">
        <v>56</v>
      </c>
      <c r="W31" s="21">
        <v>53</v>
      </c>
      <c r="X31" s="21">
        <v>52</v>
      </c>
      <c r="Y31" s="21">
        <v>50</v>
      </c>
      <c r="Z31" s="21">
        <v>48</v>
      </c>
      <c r="AA31" s="21">
        <v>47</v>
      </c>
      <c r="AB31" s="21">
        <v>45</v>
      </c>
      <c r="AC31" s="21">
        <v>42</v>
      </c>
    </row>
    <row r="32" spans="1:29" x14ac:dyDescent="0.2">
      <c r="B32" t="s">
        <v>47</v>
      </c>
      <c r="C32" s="21">
        <v>16</v>
      </c>
      <c r="D32" s="21">
        <v>16</v>
      </c>
      <c r="E32" s="21">
        <v>13</v>
      </c>
      <c r="F32" s="21">
        <v>13</v>
      </c>
      <c r="G32" s="21">
        <v>13</v>
      </c>
      <c r="H32" s="21">
        <v>12</v>
      </c>
      <c r="I32" s="21">
        <v>11</v>
      </c>
      <c r="J32" s="21">
        <v>9</v>
      </c>
      <c r="K32" s="21">
        <v>9</v>
      </c>
      <c r="L32" s="21">
        <v>8</v>
      </c>
      <c r="M32" s="21">
        <v>7</v>
      </c>
      <c r="N32" s="21">
        <v>7</v>
      </c>
      <c r="O32" s="21">
        <v>7</v>
      </c>
      <c r="P32" s="21">
        <v>6</v>
      </c>
      <c r="Q32" s="21">
        <v>6</v>
      </c>
      <c r="R32" s="21">
        <v>6</v>
      </c>
      <c r="S32" s="21">
        <v>6</v>
      </c>
      <c r="T32" s="21">
        <v>6</v>
      </c>
      <c r="U32" s="21">
        <v>6</v>
      </c>
      <c r="V32" s="21">
        <v>6</v>
      </c>
      <c r="W32" s="21">
        <v>6</v>
      </c>
      <c r="X32" s="21">
        <v>6</v>
      </c>
      <c r="Y32" s="21">
        <v>6</v>
      </c>
      <c r="Z32" s="21">
        <v>6</v>
      </c>
      <c r="AA32" s="21">
        <v>4</v>
      </c>
      <c r="AB32" s="21">
        <v>3</v>
      </c>
      <c r="AC32" s="21">
        <v>2</v>
      </c>
    </row>
    <row r="33" spans="1:29" x14ac:dyDescent="0.2">
      <c r="A33" t="s">
        <v>103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</row>
    <row r="34" spans="1:29" x14ac:dyDescent="0.2">
      <c r="B34" t="s">
        <v>5</v>
      </c>
      <c r="C34" s="21">
        <v>20</v>
      </c>
      <c r="D34" s="21">
        <v>20</v>
      </c>
      <c r="E34" s="21">
        <v>20</v>
      </c>
      <c r="F34" s="21">
        <v>19</v>
      </c>
      <c r="G34" s="21">
        <v>18</v>
      </c>
      <c r="H34" s="21">
        <v>17</v>
      </c>
      <c r="I34" s="21">
        <v>13</v>
      </c>
      <c r="J34" s="21">
        <v>12</v>
      </c>
      <c r="K34" s="21">
        <v>12</v>
      </c>
      <c r="L34" s="21">
        <v>10</v>
      </c>
      <c r="M34" s="21">
        <v>10</v>
      </c>
      <c r="N34" s="21">
        <v>9</v>
      </c>
      <c r="O34" s="21">
        <v>8</v>
      </c>
      <c r="P34" s="21">
        <v>5</v>
      </c>
      <c r="Q34" s="21">
        <v>4</v>
      </c>
      <c r="R34" s="21">
        <v>4</v>
      </c>
      <c r="S34" s="21">
        <v>4</v>
      </c>
      <c r="T34" s="21">
        <v>4</v>
      </c>
      <c r="U34" s="21">
        <v>3</v>
      </c>
      <c r="V34" s="21">
        <v>3</v>
      </c>
      <c r="W34" s="21">
        <v>3</v>
      </c>
      <c r="X34" s="21">
        <v>3</v>
      </c>
      <c r="Y34" s="21">
        <v>3</v>
      </c>
      <c r="Z34" s="21">
        <v>3</v>
      </c>
      <c r="AA34" s="21">
        <v>3</v>
      </c>
      <c r="AB34" s="21">
        <v>3</v>
      </c>
      <c r="AC34" s="21">
        <v>3</v>
      </c>
    </row>
    <row r="35" spans="1:29" x14ac:dyDescent="0.2">
      <c r="B35" t="s">
        <v>65</v>
      </c>
      <c r="C35" s="21">
        <v>182</v>
      </c>
      <c r="D35" s="21">
        <v>183</v>
      </c>
      <c r="E35" s="21">
        <v>180</v>
      </c>
      <c r="F35" s="21">
        <v>171</v>
      </c>
      <c r="G35" s="21">
        <v>167</v>
      </c>
      <c r="H35" s="21">
        <v>161</v>
      </c>
      <c r="I35" s="21">
        <v>143</v>
      </c>
      <c r="J35" s="21">
        <v>135</v>
      </c>
      <c r="K35" s="21">
        <v>127</v>
      </c>
      <c r="L35" s="21">
        <v>118</v>
      </c>
      <c r="M35" s="21">
        <v>112</v>
      </c>
      <c r="N35" s="21">
        <v>97</v>
      </c>
      <c r="O35" s="21">
        <v>91</v>
      </c>
      <c r="P35" s="21">
        <v>79</v>
      </c>
      <c r="Q35" s="21">
        <v>75</v>
      </c>
      <c r="R35" s="21">
        <v>70</v>
      </c>
      <c r="S35" s="21">
        <v>71</v>
      </c>
      <c r="T35" s="21">
        <v>60</v>
      </c>
      <c r="U35" s="21">
        <v>54</v>
      </c>
      <c r="V35" s="21">
        <v>52</v>
      </c>
      <c r="W35" s="21">
        <v>50</v>
      </c>
      <c r="X35" s="21">
        <v>46</v>
      </c>
      <c r="Y35" s="21">
        <v>46</v>
      </c>
      <c r="Z35" s="21">
        <v>44</v>
      </c>
      <c r="AA35" s="21">
        <v>46</v>
      </c>
      <c r="AB35" s="21">
        <v>48</v>
      </c>
      <c r="AC35" s="21">
        <v>47</v>
      </c>
    </row>
    <row r="36" spans="1:29" x14ac:dyDescent="0.2">
      <c r="B36" t="s">
        <v>3</v>
      </c>
      <c r="C36" s="21">
        <v>70</v>
      </c>
      <c r="D36" s="21">
        <v>71</v>
      </c>
      <c r="E36" s="21">
        <v>70</v>
      </c>
      <c r="F36" s="21">
        <v>65</v>
      </c>
      <c r="G36" s="21">
        <v>62</v>
      </c>
      <c r="H36" s="21">
        <v>57</v>
      </c>
      <c r="I36" s="21">
        <v>51</v>
      </c>
      <c r="J36" s="21">
        <v>48</v>
      </c>
      <c r="K36" s="21">
        <v>44</v>
      </c>
      <c r="L36" s="21">
        <v>40</v>
      </c>
      <c r="M36" s="21">
        <v>38</v>
      </c>
      <c r="N36" s="21">
        <v>35</v>
      </c>
      <c r="O36" s="21">
        <v>31</v>
      </c>
      <c r="P36" s="21">
        <v>30</v>
      </c>
      <c r="Q36" s="21">
        <v>25</v>
      </c>
      <c r="R36" s="21">
        <v>24</v>
      </c>
      <c r="S36" s="21">
        <v>21</v>
      </c>
      <c r="T36" s="21">
        <v>21</v>
      </c>
      <c r="U36" s="21">
        <v>18</v>
      </c>
      <c r="V36" s="21">
        <v>16</v>
      </c>
      <c r="W36" s="21">
        <v>14</v>
      </c>
      <c r="X36" s="21">
        <v>15</v>
      </c>
      <c r="Y36" s="21">
        <v>13</v>
      </c>
      <c r="Z36" s="21">
        <v>11</v>
      </c>
      <c r="AA36" s="21">
        <v>12</v>
      </c>
      <c r="AB36" s="21">
        <v>16</v>
      </c>
      <c r="AC36" s="21">
        <v>15</v>
      </c>
    </row>
    <row r="37" spans="1:29" x14ac:dyDescent="0.2">
      <c r="B37" t="s">
        <v>66</v>
      </c>
      <c r="C37" s="21">
        <v>392</v>
      </c>
      <c r="D37" s="21">
        <v>390</v>
      </c>
      <c r="E37" s="21">
        <v>389</v>
      </c>
      <c r="F37" s="21">
        <v>376</v>
      </c>
      <c r="G37" s="21">
        <v>358</v>
      </c>
      <c r="H37" s="21">
        <v>347</v>
      </c>
      <c r="I37" s="21">
        <v>318</v>
      </c>
      <c r="J37" s="21">
        <v>290</v>
      </c>
      <c r="K37" s="21">
        <v>275</v>
      </c>
      <c r="L37" s="21">
        <v>267</v>
      </c>
      <c r="M37" s="21">
        <v>261</v>
      </c>
      <c r="N37" s="21">
        <v>248</v>
      </c>
      <c r="O37" s="21">
        <v>237</v>
      </c>
      <c r="P37" s="21">
        <v>224</v>
      </c>
      <c r="Q37" s="21">
        <v>212</v>
      </c>
      <c r="R37" s="21">
        <v>191</v>
      </c>
      <c r="S37" s="21">
        <v>185</v>
      </c>
      <c r="T37" s="21">
        <v>179</v>
      </c>
      <c r="U37" s="21">
        <v>172</v>
      </c>
      <c r="V37" s="21">
        <v>159</v>
      </c>
      <c r="W37" s="21">
        <v>149</v>
      </c>
      <c r="X37" s="21">
        <v>145</v>
      </c>
      <c r="Y37" s="21">
        <v>140</v>
      </c>
      <c r="Z37" s="21">
        <v>129</v>
      </c>
      <c r="AA37" s="21">
        <v>123</v>
      </c>
      <c r="AB37" s="21">
        <v>103</v>
      </c>
      <c r="AC37" s="21">
        <v>99</v>
      </c>
    </row>
    <row r="38" spans="1:29" x14ac:dyDescent="0.2">
      <c r="B38" t="s">
        <v>62</v>
      </c>
      <c r="C38" s="21">
        <v>134</v>
      </c>
      <c r="D38" s="21">
        <v>133</v>
      </c>
      <c r="E38" s="21">
        <v>132</v>
      </c>
      <c r="F38" s="21">
        <v>125</v>
      </c>
      <c r="G38" s="21">
        <v>122</v>
      </c>
      <c r="H38" s="21">
        <v>120</v>
      </c>
      <c r="I38" s="21">
        <v>111</v>
      </c>
      <c r="J38" s="21">
        <v>107</v>
      </c>
      <c r="K38" s="21">
        <v>103</v>
      </c>
      <c r="L38" s="21">
        <v>101</v>
      </c>
      <c r="M38" s="21">
        <v>97</v>
      </c>
      <c r="N38" s="21">
        <v>91</v>
      </c>
      <c r="O38" s="21">
        <v>85</v>
      </c>
      <c r="P38" s="21">
        <v>82</v>
      </c>
      <c r="Q38" s="21">
        <v>77</v>
      </c>
      <c r="R38" s="21">
        <v>69</v>
      </c>
      <c r="S38" s="21">
        <v>67</v>
      </c>
      <c r="T38" s="21">
        <v>65</v>
      </c>
      <c r="U38" s="21">
        <v>58</v>
      </c>
      <c r="V38" s="21">
        <v>54</v>
      </c>
      <c r="W38" s="21">
        <v>51</v>
      </c>
      <c r="X38" s="21">
        <v>50</v>
      </c>
      <c r="Y38" s="21">
        <v>49</v>
      </c>
      <c r="Z38" s="21">
        <v>49</v>
      </c>
      <c r="AA38" s="21">
        <v>47</v>
      </c>
      <c r="AB38" s="21">
        <v>44</v>
      </c>
      <c r="AC38" s="21">
        <v>43</v>
      </c>
    </row>
    <row r="39" spans="1:29" x14ac:dyDescent="0.2">
      <c r="B39" t="s">
        <v>23</v>
      </c>
      <c r="C39" s="21">
        <v>82</v>
      </c>
      <c r="D39" s="21">
        <v>81</v>
      </c>
      <c r="E39" s="21">
        <v>81</v>
      </c>
      <c r="F39" s="21">
        <v>77</v>
      </c>
      <c r="G39" s="21">
        <v>73</v>
      </c>
      <c r="H39" s="21">
        <v>69</v>
      </c>
      <c r="I39" s="21">
        <v>62</v>
      </c>
      <c r="J39" s="21">
        <v>57</v>
      </c>
      <c r="K39" s="21">
        <v>54</v>
      </c>
      <c r="L39" s="21">
        <v>50</v>
      </c>
      <c r="M39" s="21">
        <v>46</v>
      </c>
      <c r="N39" s="21">
        <v>46</v>
      </c>
      <c r="O39" s="21">
        <v>44</v>
      </c>
      <c r="P39" s="21">
        <v>38</v>
      </c>
      <c r="Q39" s="21">
        <v>36</v>
      </c>
      <c r="R39" s="21">
        <v>30</v>
      </c>
      <c r="S39" s="21">
        <v>28</v>
      </c>
      <c r="T39" s="21">
        <v>24</v>
      </c>
      <c r="U39" s="21">
        <v>23</v>
      </c>
      <c r="V39" s="21">
        <v>22</v>
      </c>
      <c r="W39" s="21">
        <v>18</v>
      </c>
      <c r="X39" s="21">
        <v>16</v>
      </c>
      <c r="Y39" s="21">
        <v>16</v>
      </c>
      <c r="Z39" s="21">
        <v>15</v>
      </c>
      <c r="AA39" s="21">
        <v>15</v>
      </c>
      <c r="AB39" s="21">
        <v>13</v>
      </c>
      <c r="AC39" s="21">
        <v>13</v>
      </c>
    </row>
    <row r="40" spans="1:29" x14ac:dyDescent="0.2">
      <c r="A40" t="s">
        <v>106</v>
      </c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</row>
    <row r="41" spans="1:29" x14ac:dyDescent="0.2">
      <c r="B41" t="s">
        <v>61</v>
      </c>
      <c r="C41" s="21">
        <v>369</v>
      </c>
      <c r="D41" s="21">
        <v>367</v>
      </c>
      <c r="E41" s="21">
        <v>359</v>
      </c>
      <c r="F41" s="21">
        <v>346</v>
      </c>
      <c r="G41" s="21">
        <v>326</v>
      </c>
      <c r="H41" s="21">
        <v>311</v>
      </c>
      <c r="I41" s="21">
        <v>273</v>
      </c>
      <c r="J41" s="21">
        <v>257</v>
      </c>
      <c r="K41" s="21">
        <v>237</v>
      </c>
      <c r="L41" s="21">
        <v>226</v>
      </c>
      <c r="M41" s="21">
        <v>215</v>
      </c>
      <c r="N41" s="21">
        <v>197</v>
      </c>
      <c r="O41" s="21">
        <v>176</v>
      </c>
      <c r="P41" s="21">
        <v>166</v>
      </c>
      <c r="Q41" s="21">
        <v>154</v>
      </c>
      <c r="R41" s="21">
        <v>137</v>
      </c>
      <c r="S41" s="21">
        <v>135</v>
      </c>
      <c r="T41" s="21">
        <v>122</v>
      </c>
      <c r="U41" s="21">
        <v>109</v>
      </c>
      <c r="V41" s="21">
        <v>103</v>
      </c>
      <c r="W41" s="21">
        <v>94</v>
      </c>
      <c r="X41" s="21">
        <v>89</v>
      </c>
      <c r="Y41" s="21">
        <v>86</v>
      </c>
      <c r="Z41" s="21">
        <v>86</v>
      </c>
      <c r="AA41" s="21">
        <v>84</v>
      </c>
      <c r="AB41" s="21">
        <v>81</v>
      </c>
      <c r="AC41" s="21">
        <v>78</v>
      </c>
    </row>
    <row r="42" spans="1:29" x14ac:dyDescent="0.2">
      <c r="B42" t="s">
        <v>9</v>
      </c>
      <c r="C42" s="21">
        <v>43</v>
      </c>
      <c r="D42" s="21">
        <v>43</v>
      </c>
      <c r="E42" s="21">
        <v>43</v>
      </c>
      <c r="F42" s="21">
        <v>41</v>
      </c>
      <c r="G42" s="21">
        <v>37</v>
      </c>
      <c r="H42" s="21">
        <v>34</v>
      </c>
      <c r="I42" s="21">
        <v>30</v>
      </c>
      <c r="J42" s="21">
        <v>29</v>
      </c>
      <c r="K42" s="21">
        <v>29</v>
      </c>
      <c r="L42" s="21">
        <v>28</v>
      </c>
      <c r="M42" s="21">
        <v>28</v>
      </c>
      <c r="N42" s="21">
        <v>27</v>
      </c>
      <c r="O42" s="21">
        <v>24</v>
      </c>
      <c r="P42" s="21">
        <v>23</v>
      </c>
      <c r="Q42" s="21">
        <v>22</v>
      </c>
      <c r="R42" s="21">
        <v>19</v>
      </c>
      <c r="S42" s="21">
        <v>20</v>
      </c>
      <c r="T42" s="21">
        <v>17</v>
      </c>
      <c r="U42" s="21">
        <v>18</v>
      </c>
      <c r="V42" s="21">
        <v>16</v>
      </c>
      <c r="W42" s="21">
        <v>16</v>
      </c>
      <c r="X42" s="21">
        <v>16</v>
      </c>
      <c r="Y42" s="21">
        <v>16</v>
      </c>
      <c r="Z42" s="21">
        <v>14</v>
      </c>
      <c r="AA42" s="21">
        <v>13</v>
      </c>
      <c r="AB42" s="21">
        <v>13</v>
      </c>
      <c r="AC42" s="21">
        <v>14</v>
      </c>
    </row>
    <row r="43" spans="1:29" x14ac:dyDescent="0.2">
      <c r="B43" t="s">
        <v>6</v>
      </c>
      <c r="C43" s="21">
        <v>248</v>
      </c>
      <c r="D43" s="21">
        <v>247</v>
      </c>
      <c r="E43" s="21">
        <v>247</v>
      </c>
      <c r="F43" s="21">
        <v>238</v>
      </c>
      <c r="G43" s="21">
        <v>224</v>
      </c>
      <c r="H43" s="21">
        <v>218</v>
      </c>
      <c r="I43" s="21">
        <v>193</v>
      </c>
      <c r="J43" s="21">
        <v>181</v>
      </c>
      <c r="K43" s="21">
        <v>176</v>
      </c>
      <c r="L43" s="21">
        <v>166</v>
      </c>
      <c r="M43" s="21">
        <v>158</v>
      </c>
      <c r="N43" s="21">
        <v>145</v>
      </c>
      <c r="O43" s="21">
        <v>126</v>
      </c>
      <c r="P43" s="21">
        <v>115</v>
      </c>
      <c r="Q43" s="21">
        <v>100</v>
      </c>
      <c r="R43" s="21">
        <v>91</v>
      </c>
      <c r="S43" s="21">
        <v>81</v>
      </c>
      <c r="T43" s="21">
        <v>81</v>
      </c>
      <c r="U43" s="21">
        <v>73</v>
      </c>
      <c r="V43" s="21">
        <v>70</v>
      </c>
      <c r="W43" s="21">
        <v>68</v>
      </c>
      <c r="X43" s="21">
        <v>66</v>
      </c>
      <c r="Y43" s="21">
        <v>66</v>
      </c>
      <c r="Z43" s="21">
        <v>56</v>
      </c>
      <c r="AA43" s="21">
        <v>53</v>
      </c>
      <c r="AB43" s="21">
        <v>50</v>
      </c>
      <c r="AC43" s="21">
        <v>47</v>
      </c>
    </row>
    <row r="44" spans="1:29" x14ac:dyDescent="0.2">
      <c r="B44" t="s">
        <v>7</v>
      </c>
      <c r="C44" s="21">
        <v>224</v>
      </c>
      <c r="D44" s="21">
        <v>220</v>
      </c>
      <c r="E44" s="21">
        <v>218</v>
      </c>
      <c r="F44" s="21">
        <v>204</v>
      </c>
      <c r="G44" s="21">
        <v>192</v>
      </c>
      <c r="H44" s="21">
        <v>187</v>
      </c>
      <c r="I44" s="21">
        <v>164</v>
      </c>
      <c r="J44" s="21">
        <v>156</v>
      </c>
      <c r="K44" s="21">
        <v>148</v>
      </c>
      <c r="L44" s="21">
        <v>136</v>
      </c>
      <c r="M44" s="21">
        <v>127</v>
      </c>
      <c r="N44" s="21">
        <v>118</v>
      </c>
      <c r="O44" s="21">
        <v>113</v>
      </c>
      <c r="P44" s="21">
        <v>103</v>
      </c>
      <c r="Q44" s="21">
        <v>93</v>
      </c>
      <c r="R44" s="21">
        <v>79</v>
      </c>
      <c r="S44" s="21">
        <v>78</v>
      </c>
      <c r="T44" s="21">
        <v>76</v>
      </c>
      <c r="U44" s="21">
        <v>72</v>
      </c>
      <c r="V44" s="21">
        <v>69</v>
      </c>
      <c r="W44" s="21">
        <v>69</v>
      </c>
      <c r="X44" s="21">
        <v>66</v>
      </c>
      <c r="Y44" s="21">
        <v>63</v>
      </c>
      <c r="Z44" s="21">
        <v>62</v>
      </c>
      <c r="AA44" s="21">
        <v>57</v>
      </c>
      <c r="AB44" s="21">
        <v>51</v>
      </c>
      <c r="AC44" s="21">
        <v>49</v>
      </c>
    </row>
    <row r="45" spans="1:29" x14ac:dyDescent="0.2">
      <c r="A45" t="s">
        <v>104</v>
      </c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</row>
    <row r="46" spans="1:29" x14ac:dyDescent="0.2">
      <c r="B46" t="s">
        <v>17</v>
      </c>
      <c r="C46" s="21">
        <v>78</v>
      </c>
      <c r="D46" s="21">
        <v>75</v>
      </c>
      <c r="E46" s="21">
        <v>72</v>
      </c>
      <c r="F46" s="21">
        <v>66</v>
      </c>
      <c r="G46" s="21">
        <v>56</v>
      </c>
      <c r="H46" s="21">
        <v>53</v>
      </c>
      <c r="I46" s="21">
        <v>39</v>
      </c>
      <c r="J46" s="21">
        <v>37</v>
      </c>
      <c r="K46" s="21">
        <v>33</v>
      </c>
      <c r="L46" s="21">
        <v>32</v>
      </c>
      <c r="M46" s="21">
        <v>31</v>
      </c>
      <c r="N46" s="21">
        <v>31</v>
      </c>
      <c r="O46" s="21">
        <v>29</v>
      </c>
      <c r="P46" s="21">
        <v>29</v>
      </c>
      <c r="Q46" s="21">
        <v>26</v>
      </c>
      <c r="R46" s="21">
        <v>24</v>
      </c>
      <c r="S46" s="21">
        <v>23</v>
      </c>
      <c r="T46" s="21">
        <v>24</v>
      </c>
      <c r="U46" s="21">
        <v>21</v>
      </c>
      <c r="V46" s="21">
        <v>22</v>
      </c>
      <c r="W46" s="21">
        <v>21</v>
      </c>
      <c r="X46" s="21">
        <v>21</v>
      </c>
      <c r="Y46" s="21">
        <v>21</v>
      </c>
      <c r="Z46" s="21">
        <v>20</v>
      </c>
      <c r="AA46" s="21">
        <v>18</v>
      </c>
      <c r="AB46" s="21">
        <v>17</v>
      </c>
      <c r="AC46" s="21">
        <v>18</v>
      </c>
    </row>
    <row r="47" spans="1:29" x14ac:dyDescent="0.2">
      <c r="B47" t="s">
        <v>21</v>
      </c>
      <c r="C47" s="21">
        <v>113</v>
      </c>
      <c r="D47" s="21">
        <v>113</v>
      </c>
      <c r="E47" s="21">
        <v>113</v>
      </c>
      <c r="F47" s="21">
        <v>110</v>
      </c>
      <c r="G47" s="21">
        <v>107</v>
      </c>
      <c r="H47" s="21">
        <v>105</v>
      </c>
      <c r="I47" s="21">
        <v>93</v>
      </c>
      <c r="J47" s="21">
        <v>88</v>
      </c>
      <c r="K47" s="21">
        <v>85</v>
      </c>
      <c r="L47" s="21">
        <v>79</v>
      </c>
      <c r="M47" s="21">
        <v>77</v>
      </c>
      <c r="N47" s="21">
        <v>71</v>
      </c>
      <c r="O47" s="21">
        <v>66</v>
      </c>
      <c r="P47" s="21">
        <v>66</v>
      </c>
      <c r="Q47" s="21">
        <v>61</v>
      </c>
      <c r="R47" s="21">
        <v>57</v>
      </c>
      <c r="S47" s="21">
        <v>55</v>
      </c>
      <c r="T47" s="21">
        <v>54</v>
      </c>
      <c r="U47" s="21">
        <v>52</v>
      </c>
      <c r="V47" s="21">
        <v>50</v>
      </c>
      <c r="W47" s="21">
        <v>49</v>
      </c>
      <c r="X47" s="21">
        <v>48</v>
      </c>
      <c r="Y47" s="21">
        <v>52</v>
      </c>
      <c r="Z47" s="21">
        <v>45</v>
      </c>
      <c r="AA47" s="21">
        <v>46</v>
      </c>
      <c r="AB47" s="21">
        <v>44</v>
      </c>
      <c r="AC47" s="21">
        <v>43</v>
      </c>
    </row>
    <row r="48" spans="1:29" x14ac:dyDescent="0.2">
      <c r="B48" t="s">
        <v>19</v>
      </c>
      <c r="C48" s="21">
        <v>229</v>
      </c>
      <c r="D48" s="21">
        <v>227</v>
      </c>
      <c r="E48" s="21">
        <v>224</v>
      </c>
      <c r="F48" s="21">
        <v>217</v>
      </c>
      <c r="G48" s="21">
        <v>211</v>
      </c>
      <c r="H48" s="21">
        <v>207</v>
      </c>
      <c r="I48" s="21">
        <v>194</v>
      </c>
      <c r="J48" s="21">
        <v>183</v>
      </c>
      <c r="K48" s="21">
        <v>177</v>
      </c>
      <c r="L48" s="21">
        <v>172</v>
      </c>
      <c r="M48" s="21">
        <v>166</v>
      </c>
      <c r="N48" s="21">
        <v>153</v>
      </c>
      <c r="O48" s="21">
        <v>144</v>
      </c>
      <c r="P48" s="21">
        <v>137</v>
      </c>
      <c r="Q48" s="21">
        <v>127</v>
      </c>
      <c r="R48" s="21">
        <v>121</v>
      </c>
      <c r="S48" s="21">
        <v>120</v>
      </c>
      <c r="T48" s="21">
        <v>112</v>
      </c>
      <c r="U48" s="21">
        <v>105</v>
      </c>
      <c r="V48" s="21">
        <v>98</v>
      </c>
      <c r="W48" s="21">
        <v>96</v>
      </c>
      <c r="X48" s="21">
        <v>94</v>
      </c>
      <c r="Y48" s="21">
        <v>92</v>
      </c>
      <c r="Z48" s="21">
        <v>86</v>
      </c>
      <c r="AA48" s="21">
        <v>81</v>
      </c>
      <c r="AB48" s="21">
        <v>72</v>
      </c>
      <c r="AC48" s="21">
        <v>71</v>
      </c>
    </row>
    <row r="49" spans="1:29" x14ac:dyDescent="0.2">
      <c r="B49" t="s">
        <v>11</v>
      </c>
      <c r="C49" s="21">
        <v>151</v>
      </c>
      <c r="D49" s="21">
        <v>148</v>
      </c>
      <c r="E49" s="21">
        <v>145</v>
      </c>
      <c r="F49" s="21">
        <v>145</v>
      </c>
      <c r="G49" s="21">
        <v>144</v>
      </c>
      <c r="H49" s="21">
        <v>136</v>
      </c>
      <c r="I49" s="21">
        <v>134</v>
      </c>
      <c r="J49" s="21">
        <v>126</v>
      </c>
      <c r="K49" s="21">
        <v>120</v>
      </c>
      <c r="L49" s="21">
        <v>116</v>
      </c>
      <c r="M49" s="21">
        <v>108</v>
      </c>
      <c r="N49" s="21">
        <v>103</v>
      </c>
      <c r="O49" s="21">
        <v>101</v>
      </c>
      <c r="P49" s="21">
        <v>98</v>
      </c>
      <c r="Q49" s="21">
        <v>88</v>
      </c>
      <c r="R49" s="21">
        <v>81</v>
      </c>
      <c r="S49" s="21">
        <v>80</v>
      </c>
      <c r="T49" s="21">
        <v>68</v>
      </c>
      <c r="U49" s="21">
        <v>70</v>
      </c>
      <c r="V49" s="21">
        <v>63</v>
      </c>
      <c r="W49" s="21">
        <v>58</v>
      </c>
      <c r="X49" s="21">
        <v>55</v>
      </c>
      <c r="Y49" s="21">
        <v>55</v>
      </c>
      <c r="Z49" s="21">
        <v>52</v>
      </c>
      <c r="AA49" s="21">
        <v>52</v>
      </c>
      <c r="AB49" s="21">
        <v>48</v>
      </c>
      <c r="AC49" s="21">
        <v>44</v>
      </c>
    </row>
    <row r="50" spans="1:29" x14ac:dyDescent="0.2">
      <c r="B50" t="s">
        <v>13</v>
      </c>
      <c r="C50" s="21">
        <v>114</v>
      </c>
      <c r="D50" s="21">
        <v>113</v>
      </c>
      <c r="E50" s="21">
        <v>114</v>
      </c>
      <c r="F50" s="21">
        <v>111</v>
      </c>
      <c r="G50" s="21">
        <v>109</v>
      </c>
      <c r="H50" s="21">
        <v>105</v>
      </c>
      <c r="I50" s="21">
        <v>102</v>
      </c>
      <c r="J50" s="21">
        <v>98</v>
      </c>
      <c r="K50" s="21">
        <v>96</v>
      </c>
      <c r="L50" s="21">
        <v>95</v>
      </c>
      <c r="M50" s="21">
        <v>92</v>
      </c>
      <c r="N50" s="21">
        <v>82</v>
      </c>
      <c r="O50" s="21">
        <v>79</v>
      </c>
      <c r="P50" s="21">
        <v>72</v>
      </c>
      <c r="Q50" s="21">
        <v>67</v>
      </c>
      <c r="R50" s="21">
        <v>65</v>
      </c>
      <c r="S50" s="21">
        <v>66</v>
      </c>
      <c r="T50" s="21">
        <v>58</v>
      </c>
      <c r="U50" s="21">
        <v>60</v>
      </c>
      <c r="V50" s="21">
        <v>55</v>
      </c>
      <c r="W50" s="21">
        <v>53</v>
      </c>
      <c r="X50" s="21">
        <v>52</v>
      </c>
      <c r="Y50" s="21">
        <v>49</v>
      </c>
      <c r="Z50" s="21">
        <v>45</v>
      </c>
      <c r="AA50" s="21">
        <v>44</v>
      </c>
      <c r="AB50" s="21">
        <v>42</v>
      </c>
      <c r="AC50" s="21">
        <v>41</v>
      </c>
    </row>
    <row r="51" spans="1:29" x14ac:dyDescent="0.2">
      <c r="B51" t="s">
        <v>15</v>
      </c>
      <c r="C51" s="21">
        <v>100</v>
      </c>
      <c r="D51" s="21">
        <v>99</v>
      </c>
      <c r="E51" s="21">
        <v>100</v>
      </c>
      <c r="F51" s="21">
        <v>97</v>
      </c>
      <c r="G51" s="21">
        <v>94</v>
      </c>
      <c r="H51" s="21">
        <v>89</v>
      </c>
      <c r="I51" s="21">
        <v>81</v>
      </c>
      <c r="J51" s="21">
        <v>78</v>
      </c>
      <c r="K51" s="21">
        <v>73</v>
      </c>
      <c r="L51" s="21">
        <v>69</v>
      </c>
      <c r="M51" s="21">
        <v>67</v>
      </c>
      <c r="N51" s="21">
        <v>64</v>
      </c>
      <c r="O51" s="21">
        <v>61</v>
      </c>
      <c r="P51" s="21">
        <v>54</v>
      </c>
      <c r="Q51" s="21">
        <v>49</v>
      </c>
      <c r="R51" s="21">
        <v>47</v>
      </c>
      <c r="S51" s="21">
        <v>43</v>
      </c>
      <c r="T51" s="21">
        <v>42</v>
      </c>
      <c r="U51" s="21">
        <v>40</v>
      </c>
      <c r="V51" s="21">
        <v>37</v>
      </c>
      <c r="W51" s="21">
        <v>38</v>
      </c>
      <c r="X51" s="21">
        <v>39</v>
      </c>
      <c r="Y51" s="21">
        <v>38</v>
      </c>
      <c r="Z51" s="21">
        <v>38</v>
      </c>
      <c r="AA51" s="21">
        <v>33</v>
      </c>
      <c r="AB51" s="21">
        <v>34</v>
      </c>
      <c r="AC51" s="21">
        <v>32</v>
      </c>
    </row>
    <row r="52" spans="1:29" x14ac:dyDescent="0.2">
      <c r="A52" t="s">
        <v>105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</row>
    <row r="53" spans="1:29" x14ac:dyDescent="0.2">
      <c r="B53" t="s">
        <v>37</v>
      </c>
      <c r="C53" s="21">
        <v>33</v>
      </c>
      <c r="D53" s="21">
        <v>32</v>
      </c>
      <c r="E53" s="21">
        <v>32</v>
      </c>
      <c r="F53" s="21">
        <v>32</v>
      </c>
      <c r="G53" s="21">
        <v>29</v>
      </c>
      <c r="H53" s="21">
        <v>28</v>
      </c>
      <c r="I53" s="21">
        <v>25</v>
      </c>
      <c r="J53" s="21">
        <v>23</v>
      </c>
      <c r="K53" s="21">
        <v>19</v>
      </c>
      <c r="L53" s="21">
        <v>18</v>
      </c>
      <c r="M53" s="21">
        <v>17</v>
      </c>
      <c r="N53" s="21">
        <v>17</v>
      </c>
      <c r="O53" s="21">
        <v>15</v>
      </c>
      <c r="P53" s="21">
        <v>11</v>
      </c>
      <c r="Q53" s="21">
        <v>10</v>
      </c>
      <c r="R53" s="21">
        <v>9</v>
      </c>
      <c r="S53" s="21">
        <v>9</v>
      </c>
      <c r="T53" s="21">
        <v>9</v>
      </c>
      <c r="U53" s="21">
        <v>9</v>
      </c>
      <c r="V53" s="21">
        <v>9</v>
      </c>
      <c r="W53" s="21">
        <v>10</v>
      </c>
      <c r="X53" s="21">
        <v>10</v>
      </c>
      <c r="Y53" s="21">
        <v>10</v>
      </c>
      <c r="Z53" s="21">
        <v>8</v>
      </c>
      <c r="AA53" s="21">
        <v>8</v>
      </c>
      <c r="AB53" s="21">
        <v>7</v>
      </c>
      <c r="AC53" s="21">
        <v>7</v>
      </c>
    </row>
    <row r="54" spans="1:29" x14ac:dyDescent="0.2">
      <c r="B54" t="s">
        <v>25</v>
      </c>
      <c r="C54" s="21">
        <v>28</v>
      </c>
      <c r="D54" s="21">
        <v>28</v>
      </c>
      <c r="E54" s="21">
        <v>28</v>
      </c>
      <c r="F54" s="21">
        <v>26</v>
      </c>
      <c r="G54" s="21">
        <v>25</v>
      </c>
      <c r="H54" s="21">
        <v>21</v>
      </c>
      <c r="I54" s="21">
        <v>20</v>
      </c>
      <c r="J54" s="21">
        <v>19</v>
      </c>
      <c r="K54" s="21">
        <v>17</v>
      </c>
      <c r="L54" s="21">
        <v>17</v>
      </c>
      <c r="M54" s="21">
        <v>17</v>
      </c>
      <c r="N54" s="21">
        <v>17</v>
      </c>
      <c r="O54" s="21">
        <v>17</v>
      </c>
      <c r="P54" s="21">
        <v>17</v>
      </c>
      <c r="Q54" s="21">
        <v>15</v>
      </c>
      <c r="R54" s="21">
        <v>12</v>
      </c>
      <c r="S54" s="21">
        <v>13</v>
      </c>
      <c r="T54" s="21">
        <v>12</v>
      </c>
      <c r="U54" s="21">
        <v>12</v>
      </c>
      <c r="V54" s="21">
        <v>12</v>
      </c>
      <c r="W54" s="21">
        <v>11</v>
      </c>
      <c r="X54" s="21">
        <v>11</v>
      </c>
      <c r="Y54" s="21">
        <v>11</v>
      </c>
      <c r="Z54" s="21">
        <v>11</v>
      </c>
      <c r="AA54" s="21">
        <v>12</v>
      </c>
      <c r="AB54" s="21">
        <v>11</v>
      </c>
      <c r="AC54" s="21">
        <v>11</v>
      </c>
    </row>
    <row r="55" spans="1:29" x14ac:dyDescent="0.2">
      <c r="B55" t="s">
        <v>33</v>
      </c>
      <c r="C55" s="21">
        <v>20</v>
      </c>
      <c r="D55" s="21">
        <v>21</v>
      </c>
      <c r="E55" s="21">
        <v>21</v>
      </c>
      <c r="F55" s="21">
        <v>20</v>
      </c>
      <c r="G55" s="21">
        <v>20</v>
      </c>
      <c r="H55" s="21">
        <v>19</v>
      </c>
      <c r="I55" s="21">
        <v>15</v>
      </c>
      <c r="J55" s="21">
        <v>15</v>
      </c>
      <c r="K55" s="21">
        <v>15</v>
      </c>
      <c r="L55" s="21">
        <v>14</v>
      </c>
      <c r="M55" s="21">
        <v>15</v>
      </c>
      <c r="N55" s="21">
        <v>10</v>
      </c>
      <c r="O55" s="21">
        <v>7</v>
      </c>
      <c r="P55" s="21">
        <v>5</v>
      </c>
      <c r="Q55" s="21">
        <v>3</v>
      </c>
      <c r="R55" s="21">
        <v>3</v>
      </c>
      <c r="S55" s="21">
        <v>3</v>
      </c>
      <c r="T55" s="21">
        <v>3</v>
      </c>
      <c r="U55" s="21">
        <v>3</v>
      </c>
      <c r="V55" s="21">
        <v>3</v>
      </c>
      <c r="W55" s="21">
        <v>2</v>
      </c>
      <c r="X55" s="21">
        <v>2</v>
      </c>
      <c r="Y55" s="21">
        <v>2</v>
      </c>
      <c r="Z55" s="21">
        <v>2</v>
      </c>
      <c r="AA55" s="21">
        <v>2</v>
      </c>
      <c r="AB55" s="21">
        <v>2</v>
      </c>
      <c r="AC55" s="21">
        <v>1</v>
      </c>
    </row>
    <row r="56" spans="1:29" x14ac:dyDescent="0.2">
      <c r="B56" t="s">
        <v>27</v>
      </c>
      <c r="C56" s="21">
        <v>108</v>
      </c>
      <c r="D56" s="21">
        <v>108</v>
      </c>
      <c r="E56" s="21">
        <v>106</v>
      </c>
      <c r="F56" s="21">
        <v>104</v>
      </c>
      <c r="G56" s="21">
        <v>102</v>
      </c>
      <c r="H56" s="21">
        <v>96</v>
      </c>
      <c r="I56" s="21">
        <v>94</v>
      </c>
      <c r="J56" s="21">
        <v>89</v>
      </c>
      <c r="K56" s="21">
        <v>85</v>
      </c>
      <c r="L56" s="21">
        <v>83</v>
      </c>
      <c r="M56" s="21">
        <v>75</v>
      </c>
      <c r="N56" s="21">
        <v>67</v>
      </c>
      <c r="O56" s="21">
        <v>65</v>
      </c>
      <c r="P56" s="21">
        <v>61</v>
      </c>
      <c r="Q56" s="21">
        <v>55</v>
      </c>
      <c r="R56" s="21">
        <v>50</v>
      </c>
      <c r="S56" s="21">
        <v>49</v>
      </c>
      <c r="T56" s="21">
        <v>49</v>
      </c>
      <c r="U56" s="21">
        <v>45</v>
      </c>
      <c r="V56" s="21">
        <v>43</v>
      </c>
      <c r="W56" s="21">
        <v>43</v>
      </c>
      <c r="X56" s="21">
        <v>40</v>
      </c>
      <c r="Y56" s="21">
        <v>39</v>
      </c>
      <c r="Z56" s="21">
        <v>40</v>
      </c>
      <c r="AA56" s="21">
        <v>34</v>
      </c>
      <c r="AB56" s="21">
        <v>34</v>
      </c>
      <c r="AC56" s="21">
        <v>33</v>
      </c>
    </row>
    <row r="57" spans="1:29" x14ac:dyDescent="0.2">
      <c r="B57" t="s">
        <v>35</v>
      </c>
      <c r="C57" s="21">
        <v>196</v>
      </c>
      <c r="D57" s="21">
        <v>195</v>
      </c>
      <c r="E57" s="21">
        <v>193</v>
      </c>
      <c r="F57" s="21">
        <v>190</v>
      </c>
      <c r="G57" s="21">
        <v>183</v>
      </c>
      <c r="H57" s="21">
        <v>176</v>
      </c>
      <c r="I57" s="21">
        <v>153</v>
      </c>
      <c r="J57" s="21">
        <v>139</v>
      </c>
      <c r="K57" s="21">
        <v>126</v>
      </c>
      <c r="L57" s="21">
        <v>120</v>
      </c>
      <c r="M57" s="21">
        <v>112</v>
      </c>
      <c r="N57" s="21">
        <v>101</v>
      </c>
      <c r="O57" s="21">
        <v>83</v>
      </c>
      <c r="P57" s="21">
        <v>76</v>
      </c>
      <c r="Q57" s="21">
        <v>74</v>
      </c>
      <c r="R57" s="21">
        <v>72</v>
      </c>
      <c r="S57" s="21">
        <v>72</v>
      </c>
      <c r="T57" s="21">
        <v>72</v>
      </c>
      <c r="U57" s="21">
        <v>69</v>
      </c>
      <c r="V57" s="21">
        <v>58</v>
      </c>
      <c r="W57" s="21">
        <v>51</v>
      </c>
      <c r="X57" s="21">
        <v>48</v>
      </c>
      <c r="Y57" s="21">
        <v>46</v>
      </c>
      <c r="Z57" s="21">
        <v>43</v>
      </c>
      <c r="AA57" s="21">
        <v>39</v>
      </c>
      <c r="AB57" s="21">
        <v>36</v>
      </c>
      <c r="AC57" s="21">
        <v>35</v>
      </c>
    </row>
    <row r="58" spans="1:29" x14ac:dyDescent="0.2">
      <c r="B58" t="s">
        <v>29</v>
      </c>
      <c r="C58" s="21">
        <v>32</v>
      </c>
      <c r="D58" s="21">
        <v>30</v>
      </c>
      <c r="E58" s="21">
        <v>30</v>
      </c>
      <c r="F58" s="21">
        <v>30</v>
      </c>
      <c r="G58" s="21">
        <v>29</v>
      </c>
      <c r="H58" s="21">
        <v>29</v>
      </c>
      <c r="I58" s="21">
        <v>28</v>
      </c>
      <c r="J58" s="21">
        <v>28</v>
      </c>
      <c r="K58" s="21">
        <v>28</v>
      </c>
      <c r="L58" s="21">
        <v>26</v>
      </c>
      <c r="M58" s="21">
        <v>27</v>
      </c>
      <c r="N58" s="21">
        <v>24</v>
      </c>
      <c r="O58" s="21">
        <v>21</v>
      </c>
      <c r="P58" s="21">
        <v>21</v>
      </c>
      <c r="Q58" s="21">
        <v>18</v>
      </c>
      <c r="R58" s="21">
        <v>18</v>
      </c>
      <c r="S58" s="21">
        <v>19</v>
      </c>
      <c r="T58" s="21">
        <v>17</v>
      </c>
      <c r="U58" s="21">
        <v>16</v>
      </c>
      <c r="V58" s="21">
        <v>15</v>
      </c>
      <c r="W58" s="21">
        <v>15</v>
      </c>
      <c r="X58" s="21">
        <v>15</v>
      </c>
      <c r="Y58" s="21">
        <v>15</v>
      </c>
      <c r="Z58" s="21">
        <v>14</v>
      </c>
      <c r="AA58" s="21">
        <v>13</v>
      </c>
      <c r="AB58" s="21">
        <v>13</v>
      </c>
      <c r="AC58" s="21">
        <v>12</v>
      </c>
    </row>
    <row r="59" spans="1:29" x14ac:dyDescent="0.2">
      <c r="A59" t="s">
        <v>94</v>
      </c>
      <c r="C59" s="21">
        <v>5136</v>
      </c>
      <c r="D59" s="21">
        <v>5103</v>
      </c>
      <c r="E59" s="21">
        <v>5065</v>
      </c>
      <c r="F59" s="21">
        <v>4921</v>
      </c>
      <c r="G59" s="21">
        <v>4733</v>
      </c>
      <c r="H59" s="21">
        <v>4557</v>
      </c>
      <c r="I59" s="21">
        <v>4151</v>
      </c>
      <c r="J59" s="21">
        <v>3902</v>
      </c>
      <c r="K59" s="21">
        <v>3683</v>
      </c>
      <c r="L59" s="21">
        <v>3519</v>
      </c>
      <c r="M59" s="21">
        <v>3366</v>
      </c>
      <c r="N59" s="21">
        <v>3115</v>
      </c>
      <c r="O59" s="21">
        <v>2874</v>
      </c>
      <c r="P59" s="21">
        <v>2695</v>
      </c>
      <c r="Q59" s="21">
        <v>2470</v>
      </c>
      <c r="R59" s="21">
        <v>2293</v>
      </c>
      <c r="S59" s="21">
        <v>2253</v>
      </c>
      <c r="T59" s="21">
        <v>2128</v>
      </c>
      <c r="U59" s="21">
        <v>2022</v>
      </c>
      <c r="V59" s="21">
        <v>1913</v>
      </c>
      <c r="W59" s="21">
        <v>1788</v>
      </c>
      <c r="X59" s="21">
        <v>1732</v>
      </c>
      <c r="Y59" s="21">
        <v>1698</v>
      </c>
      <c r="Z59" s="21">
        <v>1617</v>
      </c>
      <c r="AA59" s="21">
        <v>1548</v>
      </c>
      <c r="AB59" s="21">
        <v>1447</v>
      </c>
      <c r="AC59" s="21">
        <v>1386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FDDA4-0E00-426B-8B8E-31A1D83381F0}">
  <sheetPr>
    <tabColor theme="9" tint="0.79998168889431442"/>
  </sheetPr>
  <dimension ref="B1:AD79"/>
  <sheetViews>
    <sheetView showGridLines="0" showRowColHeaders="0" workbookViewId="0">
      <selection activeCell="T1" sqref="T1"/>
    </sheetView>
  </sheetViews>
  <sheetFormatPr baseColWidth="10" defaultRowHeight="12" x14ac:dyDescent="0.2"/>
  <cols>
    <col min="1" max="1" width="3.33203125" style="26" customWidth="1"/>
    <col min="2" max="2" width="16.83203125" style="25" customWidth="1"/>
    <col min="3" max="3" width="15" style="25" customWidth="1"/>
    <col min="4" max="30" width="8.83203125" style="25" customWidth="1"/>
    <col min="31" max="16384" width="12" style="26"/>
  </cols>
  <sheetData>
    <row r="1" spans="2:30" ht="52.5" customHeight="1" x14ac:dyDescent="0.2"/>
    <row r="2" spans="2:30" ht="27.75" customHeight="1" x14ac:dyDescent="0.2">
      <c r="B2" s="28" t="str">
        <f>P_leveranse!B8</f>
        <v>Innveid melkemengde til meieri i Trøndelag 1995 - 2021 i tusen liter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2:30" x14ac:dyDescent="0.2">
      <c r="B3" s="40" t="s">
        <v>95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</row>
    <row r="4" spans="2:30" s="98" customFormat="1" ht="19.5" customHeight="1" x14ac:dyDescent="0.2">
      <c r="B4" s="96" t="s">
        <v>85</v>
      </c>
      <c r="C4" s="97" t="str">
        <f>IF(P_leveranse!B15=0," ",P_leveranse!B15)</f>
        <v>kommune</v>
      </c>
      <c r="D4" s="97">
        <f>IF(P_leveranse!C15=0," ",P_leveranse!C15)</f>
        <v>1995</v>
      </c>
      <c r="E4" s="97">
        <f>IF(P_leveranse!D15=0," ",P_leveranse!D15)</f>
        <v>1996</v>
      </c>
      <c r="F4" s="97">
        <f>IF(P_leveranse!E15=0," ",P_leveranse!E15)</f>
        <v>1997</v>
      </c>
      <c r="G4" s="97">
        <f>IF(P_leveranse!F15=0," ",P_leveranse!F15)</f>
        <v>1998</v>
      </c>
      <c r="H4" s="97">
        <f>IF(P_leveranse!G15=0," ",P_leveranse!G15)</f>
        <v>1999</v>
      </c>
      <c r="I4" s="97">
        <f>IF(P_leveranse!H15=0," ",P_leveranse!H15)</f>
        <v>2000</v>
      </c>
      <c r="J4" s="97">
        <f>IF(P_leveranse!I15=0," ",P_leveranse!I15)</f>
        <v>2001</v>
      </c>
      <c r="K4" s="97">
        <f>IF(P_leveranse!J15=0," ",P_leveranse!J15)</f>
        <v>2002</v>
      </c>
      <c r="L4" s="97">
        <f>IF(P_leveranse!K15=0," ",P_leveranse!K15)</f>
        <v>2003</v>
      </c>
      <c r="M4" s="97">
        <f>IF(P_leveranse!L15=0," ",P_leveranse!L15)</f>
        <v>2004</v>
      </c>
      <c r="N4" s="97">
        <f>IF(P_leveranse!M15=0," ",P_leveranse!M15)</f>
        <v>2005</v>
      </c>
      <c r="O4" s="97">
        <f>IF(P_leveranse!N15=0," ",P_leveranse!N15)</f>
        <v>2006</v>
      </c>
      <c r="P4" s="97">
        <f>IF(P_leveranse!O15=0," ",P_leveranse!O15)</f>
        <v>2007</v>
      </c>
      <c r="Q4" s="97">
        <f>IF(P_leveranse!P15=0," ",P_leveranse!P15)</f>
        <v>2008</v>
      </c>
      <c r="R4" s="97">
        <f>IF(P_leveranse!Q15=0," ",P_leveranse!Q15)</f>
        <v>2009</v>
      </c>
      <c r="S4" s="97">
        <f>IF(P_leveranse!R15=0," ",P_leveranse!R15)</f>
        <v>2010</v>
      </c>
      <c r="T4" s="97">
        <f>IF(P_leveranse!S15=0," ",P_leveranse!S15)</f>
        <v>2011</v>
      </c>
      <c r="U4" s="97">
        <f>IF(P_leveranse!T15=0," ",P_leveranse!T15)</f>
        <v>2012</v>
      </c>
      <c r="V4" s="97">
        <f>IF(P_leveranse!U15=0," ",P_leveranse!U15)</f>
        <v>2013</v>
      </c>
      <c r="W4" s="97">
        <f>IF(P_leveranse!V15=0," ",P_leveranse!V15)</f>
        <v>2014</v>
      </c>
      <c r="X4" s="97">
        <f>IF(P_leveranse!W15=0," ",P_leveranse!W15)</f>
        <v>2015</v>
      </c>
      <c r="Y4" s="97">
        <f>IF(P_leveranse!X15=0," ",P_leveranse!X15)</f>
        <v>2016</v>
      </c>
      <c r="Z4" s="97">
        <f>IF(P_leveranse!Y15=0," ",P_leveranse!Y15)</f>
        <v>2017</v>
      </c>
      <c r="AA4" s="97">
        <f>IF(P_leveranse!Z15=0," ",P_leveranse!Z15)</f>
        <v>2018</v>
      </c>
      <c r="AB4" s="97">
        <f>IF(P_leveranse!AA15=0," ",P_leveranse!AA15)</f>
        <v>2019</v>
      </c>
      <c r="AC4" s="97">
        <f>IF(P_leveranse!AB15=0," ",P_leveranse!AB15)</f>
        <v>2020</v>
      </c>
      <c r="AD4" s="97">
        <f>IF(P_leveranse!AC15=0," ",P_leveranse!AC15)</f>
        <v>2021</v>
      </c>
    </row>
    <row r="5" spans="2:30" s="100" customFormat="1" ht="14.1" customHeight="1" x14ac:dyDescent="0.2">
      <c r="B5" s="99" t="str">
        <f>IF(P_leveranse!A16=0," ",P_leveranse!A16)</f>
        <v>Trondheim</v>
      </c>
      <c r="C5" s="27" t="str">
        <f>IF(P_leveranse!B16=0," ",P_leveranse!B16)</f>
        <v xml:space="preserve"> </v>
      </c>
      <c r="D5" s="27" t="str">
        <f>IF(P_leveranse!C16=0," ",P_leveranse!C16)</f>
        <v xml:space="preserve"> </v>
      </c>
      <c r="E5" s="27" t="str">
        <f>IF(P_leveranse!D16=0," ",P_leveranse!D16)</f>
        <v xml:space="preserve"> </v>
      </c>
      <c r="F5" s="27" t="str">
        <f>IF(P_leveranse!E16=0," ",P_leveranse!E16)</f>
        <v xml:space="preserve"> </v>
      </c>
      <c r="G5" s="27" t="str">
        <f>IF(P_leveranse!F16=0," ",P_leveranse!F16)</f>
        <v xml:space="preserve"> </v>
      </c>
      <c r="H5" s="27" t="str">
        <f>IF(P_leveranse!G16=0," ",P_leveranse!G16)</f>
        <v xml:space="preserve"> </v>
      </c>
      <c r="I5" s="27" t="str">
        <f>IF(P_leveranse!H16=0," ",P_leveranse!H16)</f>
        <v xml:space="preserve"> </v>
      </c>
      <c r="J5" s="27" t="str">
        <f>IF(P_leveranse!I16=0," ",P_leveranse!I16)</f>
        <v xml:space="preserve"> </v>
      </c>
      <c r="K5" s="27" t="str">
        <f>IF(P_leveranse!J16=0," ",P_leveranse!J16)</f>
        <v xml:space="preserve"> </v>
      </c>
      <c r="L5" s="27" t="str">
        <f>IF(P_leveranse!K16=0," ",P_leveranse!K16)</f>
        <v xml:space="preserve"> </v>
      </c>
      <c r="M5" s="27" t="str">
        <f>IF(P_leveranse!L16=0," ",P_leveranse!L16)</f>
        <v xml:space="preserve"> </v>
      </c>
      <c r="N5" s="27" t="str">
        <f>IF(P_leveranse!M16=0," ",P_leveranse!M16)</f>
        <v xml:space="preserve"> </v>
      </c>
      <c r="O5" s="27" t="str">
        <f>IF(P_leveranse!N16=0," ",P_leveranse!N16)</f>
        <v xml:space="preserve"> </v>
      </c>
      <c r="P5" s="27" t="str">
        <f>IF(P_leveranse!O16=0," ",P_leveranse!O16)</f>
        <v xml:space="preserve"> </v>
      </c>
      <c r="Q5" s="27" t="str">
        <f>IF(P_leveranse!P16=0," ",P_leveranse!P16)</f>
        <v xml:space="preserve"> </v>
      </c>
      <c r="R5" s="27" t="str">
        <f>IF(P_leveranse!Q16=0," ",P_leveranse!Q16)</f>
        <v xml:space="preserve"> </v>
      </c>
      <c r="S5" s="27" t="str">
        <f>IF(P_leveranse!R16=0," ",P_leveranse!R16)</f>
        <v xml:space="preserve"> </v>
      </c>
      <c r="T5" s="27" t="str">
        <f>IF(P_leveranse!S16=0," ",P_leveranse!S16)</f>
        <v xml:space="preserve"> </v>
      </c>
      <c r="U5" s="27" t="str">
        <f>IF(P_leveranse!T16=0," ",P_leveranse!T16)</f>
        <v xml:space="preserve"> </v>
      </c>
      <c r="V5" s="27" t="str">
        <f>IF(P_leveranse!U16=0," ",P_leveranse!U16)</f>
        <v xml:space="preserve"> </v>
      </c>
      <c r="W5" s="27" t="str">
        <f>IF(P_leveranse!V16=0," ",P_leveranse!V16)</f>
        <v xml:space="preserve"> </v>
      </c>
      <c r="X5" s="27" t="str">
        <f>IF(P_leveranse!W16=0," ",P_leveranse!W16)</f>
        <v xml:space="preserve"> </v>
      </c>
      <c r="Y5" s="27" t="str">
        <f>IF(P_leveranse!X16=0," ",P_leveranse!X16)</f>
        <v xml:space="preserve"> </v>
      </c>
      <c r="Z5" s="27" t="str">
        <f>IF(P_leveranse!Y16=0," ",P_leveranse!Y16)</f>
        <v xml:space="preserve"> </v>
      </c>
      <c r="AA5" s="27" t="str">
        <f>IF(P_leveranse!Z16=0," ",P_leveranse!Z16)</f>
        <v xml:space="preserve"> </v>
      </c>
      <c r="AB5" s="27" t="str">
        <f>IF(P_leveranse!AA16=0," ",P_leveranse!AA16)</f>
        <v xml:space="preserve"> </v>
      </c>
      <c r="AC5" s="27" t="str">
        <f>IF(P_leveranse!AB16=0," ",P_leveranse!AB16)</f>
        <v xml:space="preserve"> </v>
      </c>
      <c r="AD5" s="27" t="str">
        <f>IF(P_leveranse!AC16=0," ",P_leveranse!AC16)</f>
        <v xml:space="preserve"> </v>
      </c>
    </row>
    <row r="6" spans="2:30" s="100" customFormat="1" ht="14.1" customHeight="1" x14ac:dyDescent="0.2">
      <c r="B6" s="99" t="str">
        <f>IF(P_leveranse!A17=0," ",P_leveranse!A17)</f>
        <v xml:space="preserve"> </v>
      </c>
      <c r="C6" s="27" t="str">
        <f>IF(P_leveranse!B17=0," ",P_leveranse!B17)</f>
        <v>Trondheim</v>
      </c>
      <c r="D6" s="27">
        <f>IF(P_leveranse!C17=0," ",P_leveranse!C17)</f>
        <v>8663</v>
      </c>
      <c r="E6" s="27">
        <f>IF(P_leveranse!D17=0," ",P_leveranse!D17)</f>
        <v>8402</v>
      </c>
      <c r="F6" s="27">
        <f>IF(P_leveranse!E17=0," ",P_leveranse!E17)</f>
        <v>8327.3640000000014</v>
      </c>
      <c r="G6" s="27">
        <f>IF(P_leveranse!F17=0," ",P_leveranse!F17)</f>
        <v>8071.4409999999998</v>
      </c>
      <c r="H6" s="27">
        <f>IF(P_leveranse!G17=0," ",P_leveranse!G17)</f>
        <v>8003.652</v>
      </c>
      <c r="I6" s="27">
        <f>IF(P_leveranse!H17=0," ",P_leveranse!H17)</f>
        <v>7485.0139999999992</v>
      </c>
      <c r="J6" s="27">
        <f>IF(P_leveranse!I17=0," ",P_leveranse!I17)</f>
        <v>6965.2870000000003</v>
      </c>
      <c r="K6" s="27">
        <f>IF(P_leveranse!J17=0," ",P_leveranse!J17)</f>
        <v>6590.7820000000002</v>
      </c>
      <c r="L6" s="27">
        <f>IF(P_leveranse!K17=0," ",P_leveranse!K17)</f>
        <v>6361.7939999999999</v>
      </c>
      <c r="M6" s="27">
        <f>IF(P_leveranse!L17=0," ",P_leveranse!L17)</f>
        <v>6308</v>
      </c>
      <c r="N6" s="27">
        <f>IF(P_leveranse!M17=0," ",P_leveranse!M17)</f>
        <v>6105</v>
      </c>
      <c r="O6" s="27">
        <f>IF(P_leveranse!N17=0," ",P_leveranse!N17)</f>
        <v>5640</v>
      </c>
      <c r="P6" s="27">
        <f>IF(P_leveranse!O17=0," ",P_leveranse!O17)</f>
        <v>5796</v>
      </c>
      <c r="Q6" s="27">
        <f>IF(P_leveranse!P17=0," ",P_leveranse!P17)</f>
        <v>5515</v>
      </c>
      <c r="R6" s="27">
        <f>IF(P_leveranse!Q17=0," ",P_leveranse!Q17)</f>
        <v>5445</v>
      </c>
      <c r="S6" s="27">
        <f>IF(P_leveranse!R17=0," ",P_leveranse!R17)</f>
        <v>5626.6409999999996</v>
      </c>
      <c r="T6" s="27">
        <f>IF(P_leveranse!S17=0," ",P_leveranse!S17)</f>
        <v>5602.0849999999991</v>
      </c>
      <c r="U6" s="27">
        <f>IF(P_leveranse!T17=0," ",P_leveranse!T17)</f>
        <v>5616.8870000000006</v>
      </c>
      <c r="V6" s="27">
        <f>IF(P_leveranse!U17=0," ",P_leveranse!U17)</f>
        <v>5747.9369999999999</v>
      </c>
      <c r="W6" s="27">
        <f>IF(P_leveranse!V17=0," ",P_leveranse!V17)</f>
        <v>5497.5049999999992</v>
      </c>
      <c r="X6" s="27">
        <f>IF(P_leveranse!W17=0," ",P_leveranse!W17)</f>
        <v>5531.37</v>
      </c>
      <c r="Y6" s="27">
        <f>IF(P_leveranse!X17=0," ",P_leveranse!X17)</f>
        <v>5503.1949999999997</v>
      </c>
      <c r="Z6" s="27">
        <f>IF(P_leveranse!Y17=0," ",P_leveranse!Y17)</f>
        <v>4924.7280000000001</v>
      </c>
      <c r="AA6" s="27">
        <f>IF(P_leveranse!Z17=0," ",P_leveranse!Z17)</f>
        <v>4605.3389999999999</v>
      </c>
      <c r="AB6" s="27">
        <f>IF(P_leveranse!AA17=0," ",P_leveranse!AA17)</f>
        <v>4333.0590000000002</v>
      </c>
      <c r="AC6" s="27">
        <f>IF(P_leveranse!AB17=0," ",P_leveranse!AB17)</f>
        <v>4166.2809999999999</v>
      </c>
      <c r="AD6" s="27">
        <f>IF(P_leveranse!AC17=0," ",P_leveranse!AC17)</f>
        <v>4105.4089999999997</v>
      </c>
    </row>
    <row r="7" spans="2:30" s="100" customFormat="1" ht="14.1" customHeight="1" x14ac:dyDescent="0.2">
      <c r="B7" s="99" t="str">
        <f>IF(P_leveranse!A18=0," ",P_leveranse!A18)</f>
        <v>Inn-Trøndelag</v>
      </c>
      <c r="C7" s="27" t="str">
        <f>IF(P_leveranse!B18=0," ",P_leveranse!B18)</f>
        <v xml:space="preserve"> </v>
      </c>
      <c r="D7" s="27" t="str">
        <f>IF(P_leveranse!C18=0," ",P_leveranse!C18)</f>
        <v xml:space="preserve"> </v>
      </c>
      <c r="E7" s="27" t="str">
        <f>IF(P_leveranse!D18=0," ",P_leveranse!D18)</f>
        <v xml:space="preserve"> </v>
      </c>
      <c r="F7" s="27" t="str">
        <f>IF(P_leveranse!E18=0," ",P_leveranse!E18)</f>
        <v xml:space="preserve"> </v>
      </c>
      <c r="G7" s="27" t="str">
        <f>IF(P_leveranse!F18=0," ",P_leveranse!F18)</f>
        <v xml:space="preserve"> </v>
      </c>
      <c r="H7" s="27" t="str">
        <f>IF(P_leveranse!G18=0," ",P_leveranse!G18)</f>
        <v xml:space="preserve"> </v>
      </c>
      <c r="I7" s="27" t="str">
        <f>IF(P_leveranse!H18=0," ",P_leveranse!H18)</f>
        <v xml:space="preserve"> </v>
      </c>
      <c r="J7" s="27" t="str">
        <f>IF(P_leveranse!I18=0," ",P_leveranse!I18)</f>
        <v xml:space="preserve"> </v>
      </c>
      <c r="K7" s="27" t="str">
        <f>IF(P_leveranse!J18=0," ",P_leveranse!J18)</f>
        <v xml:space="preserve"> </v>
      </c>
      <c r="L7" s="27" t="str">
        <f>IF(P_leveranse!K18=0," ",P_leveranse!K18)</f>
        <v xml:space="preserve"> </v>
      </c>
      <c r="M7" s="27" t="str">
        <f>IF(P_leveranse!L18=0," ",P_leveranse!L18)</f>
        <v xml:space="preserve"> </v>
      </c>
      <c r="N7" s="27" t="str">
        <f>IF(P_leveranse!M18=0," ",P_leveranse!M18)</f>
        <v xml:space="preserve"> </v>
      </c>
      <c r="O7" s="27" t="str">
        <f>IF(P_leveranse!N18=0," ",P_leveranse!N18)</f>
        <v xml:space="preserve"> </v>
      </c>
      <c r="P7" s="27" t="str">
        <f>IF(P_leveranse!O18=0," ",P_leveranse!O18)</f>
        <v xml:space="preserve"> </v>
      </c>
      <c r="Q7" s="27" t="str">
        <f>IF(P_leveranse!P18=0," ",P_leveranse!P18)</f>
        <v xml:space="preserve"> </v>
      </c>
      <c r="R7" s="27" t="str">
        <f>IF(P_leveranse!Q18=0," ",P_leveranse!Q18)</f>
        <v xml:space="preserve"> </v>
      </c>
      <c r="S7" s="27" t="str">
        <f>IF(P_leveranse!R18=0," ",P_leveranse!R18)</f>
        <v xml:space="preserve"> </v>
      </c>
      <c r="T7" s="27" t="str">
        <f>IF(P_leveranse!S18=0," ",P_leveranse!S18)</f>
        <v xml:space="preserve"> </v>
      </c>
      <c r="U7" s="27" t="str">
        <f>IF(P_leveranse!T18=0," ",P_leveranse!T18)</f>
        <v xml:space="preserve"> </v>
      </c>
      <c r="V7" s="27" t="str">
        <f>IF(P_leveranse!U18=0," ",P_leveranse!U18)</f>
        <v xml:space="preserve"> </v>
      </c>
      <c r="W7" s="27" t="str">
        <f>IF(P_leveranse!V18=0," ",P_leveranse!V18)</f>
        <v xml:space="preserve"> </v>
      </c>
      <c r="X7" s="27" t="str">
        <f>IF(P_leveranse!W18=0," ",P_leveranse!W18)</f>
        <v xml:space="preserve"> </v>
      </c>
      <c r="Y7" s="27" t="str">
        <f>IF(P_leveranse!X18=0," ",P_leveranse!X18)</f>
        <v xml:space="preserve"> </v>
      </c>
      <c r="Z7" s="27" t="str">
        <f>IF(P_leveranse!Y18=0," ",P_leveranse!Y18)</f>
        <v xml:space="preserve"> </v>
      </c>
      <c r="AA7" s="27" t="str">
        <f>IF(P_leveranse!Z18=0," ",P_leveranse!Z18)</f>
        <v xml:space="preserve"> </v>
      </c>
      <c r="AB7" s="27" t="str">
        <f>IF(P_leveranse!AA18=0," ",P_leveranse!AA18)</f>
        <v xml:space="preserve"> </v>
      </c>
      <c r="AC7" s="27" t="str">
        <f>IF(P_leveranse!AB18=0," ",P_leveranse!AB18)</f>
        <v xml:space="preserve"> </v>
      </c>
      <c r="AD7" s="27" t="str">
        <f>IF(P_leveranse!AC18=0," ",P_leveranse!AC18)</f>
        <v xml:space="preserve"> </v>
      </c>
    </row>
    <row r="8" spans="2:30" s="100" customFormat="1" ht="14.1" customHeight="1" x14ac:dyDescent="0.2">
      <c r="B8" s="99" t="str">
        <f>IF(P_leveranse!A19=0," ",P_leveranse!A19)</f>
        <v xml:space="preserve"> </v>
      </c>
      <c r="C8" s="27" t="str">
        <f>IF(P_leveranse!B19=0," ",P_leveranse!B19)</f>
        <v>Inderøy</v>
      </c>
      <c r="D8" s="27">
        <f>IF(P_leveranse!C19=0," ",P_leveranse!C19)</f>
        <v>11375</v>
      </c>
      <c r="E8" s="27">
        <f>IF(P_leveranse!D19=0," ",P_leveranse!D19)</f>
        <v>11300</v>
      </c>
      <c r="F8" s="27">
        <f>IF(P_leveranse!E19=0," ",P_leveranse!E19)</f>
        <v>11433.595000000001</v>
      </c>
      <c r="G8" s="27">
        <f>IF(P_leveranse!F19=0," ",P_leveranse!F19)</f>
        <v>11353.659</v>
      </c>
      <c r="H8" s="27">
        <f>IF(P_leveranse!G19=0," ",P_leveranse!G19)</f>
        <v>11084.574999999999</v>
      </c>
      <c r="I8" s="27">
        <f>IF(P_leveranse!H19=0," ",P_leveranse!H19)</f>
        <v>10658.557999999999</v>
      </c>
      <c r="J8" s="27">
        <f>IF(P_leveranse!I19=0," ",P_leveranse!I19)</f>
        <v>10468.142</v>
      </c>
      <c r="K8" s="27">
        <f>IF(P_leveranse!J19=0," ",P_leveranse!J19)</f>
        <v>10360.717000000001</v>
      </c>
      <c r="L8" s="27">
        <f>IF(P_leveranse!K19=0," ",P_leveranse!K19)</f>
        <v>10343.941999999999</v>
      </c>
      <c r="M8" s="27">
        <f>IF(P_leveranse!L19=0," ",P_leveranse!L19)</f>
        <v>10411</v>
      </c>
      <c r="N8" s="27">
        <f>IF(P_leveranse!M19=0," ",P_leveranse!M19)</f>
        <v>10359</v>
      </c>
      <c r="O8" s="27">
        <f>IF(P_leveranse!N19=0," ",P_leveranse!N19)</f>
        <v>10328</v>
      </c>
      <c r="P8" s="27">
        <f>IF(P_leveranse!O19=0," ",P_leveranse!O19)</f>
        <v>11004</v>
      </c>
      <c r="Q8" s="27">
        <f>IF(P_leveranse!P19=0," ",P_leveranse!P19)</f>
        <v>11142</v>
      </c>
      <c r="R8" s="27">
        <f>IF(P_leveranse!Q19=0," ",P_leveranse!Q19)</f>
        <v>10844</v>
      </c>
      <c r="S8" s="27">
        <f>IF(P_leveranse!R19=0," ",P_leveranse!R19)</f>
        <v>11000.744999999999</v>
      </c>
      <c r="T8" s="27">
        <f>IF(P_leveranse!S19=0," ",P_leveranse!S19)</f>
        <v>10910.924999999999</v>
      </c>
      <c r="U8" s="27">
        <f>IF(P_leveranse!T19=0," ",P_leveranse!T19)</f>
        <v>11505.438</v>
      </c>
      <c r="V8" s="27">
        <f>IF(P_leveranse!U19=0," ",P_leveranse!U19)</f>
        <v>11307.945</v>
      </c>
      <c r="W8" s="27">
        <f>IF(P_leveranse!V19=0," ",P_leveranse!V19)</f>
        <v>10952.475</v>
      </c>
      <c r="X8" s="27">
        <f>IF(P_leveranse!W19=0," ",P_leveranse!W19)</f>
        <v>11639.433999999999</v>
      </c>
      <c r="Y8" s="27">
        <f>IF(P_leveranse!X19=0," ",P_leveranse!X19)</f>
        <v>11508.27</v>
      </c>
      <c r="Z8" s="27">
        <f>IF(P_leveranse!Y19=0," ",P_leveranse!Y19)</f>
        <v>11411.453</v>
      </c>
      <c r="AA8" s="27">
        <f>IF(P_leveranse!Z19=0," ",P_leveranse!Z19)</f>
        <v>11342.187</v>
      </c>
      <c r="AB8" s="27">
        <f>IF(P_leveranse!AA19=0," ",P_leveranse!AA19)</f>
        <v>11370.775</v>
      </c>
      <c r="AC8" s="27">
        <f>IF(P_leveranse!AB19=0," ",P_leveranse!AB19)</f>
        <v>11050.699000000001</v>
      </c>
      <c r="AD8" s="27">
        <f>IF(P_leveranse!AC19=0," ",P_leveranse!AC19)</f>
        <v>11941.591</v>
      </c>
    </row>
    <row r="9" spans="2:30" s="100" customFormat="1" ht="14.1" customHeight="1" x14ac:dyDescent="0.2">
      <c r="B9" s="99" t="str">
        <f>IF(P_leveranse!A20=0," ",P_leveranse!A20)</f>
        <v xml:space="preserve"> </v>
      </c>
      <c r="C9" s="27" t="str">
        <f>IF(P_leveranse!B20=0," ",P_leveranse!B20)</f>
        <v>Levanger</v>
      </c>
      <c r="D9" s="27">
        <f>IF(P_leveranse!C20=0," ",P_leveranse!C20)</f>
        <v>22409</v>
      </c>
      <c r="E9" s="27">
        <f>IF(P_leveranse!D20=0," ",P_leveranse!D20)</f>
        <v>22502</v>
      </c>
      <c r="F9" s="27">
        <f>IF(P_leveranse!E20=0," ",P_leveranse!E20)</f>
        <v>22723.046999999999</v>
      </c>
      <c r="G9" s="27">
        <f>IF(P_leveranse!F20=0," ",P_leveranse!F20)</f>
        <v>22892.685000000001</v>
      </c>
      <c r="H9" s="27">
        <f>IF(P_leveranse!G20=0," ",P_leveranse!G20)</f>
        <v>22834.182000000001</v>
      </c>
      <c r="I9" s="27">
        <f>IF(P_leveranse!H20=0," ",P_leveranse!H20)</f>
        <v>21686.887999999999</v>
      </c>
      <c r="J9" s="27">
        <f>IF(P_leveranse!I20=0," ",P_leveranse!I20)</f>
        <v>21139.303</v>
      </c>
      <c r="K9" s="27">
        <f>IF(P_leveranse!J20=0," ",P_leveranse!J20)</f>
        <v>21981.388999999999</v>
      </c>
      <c r="L9" s="27">
        <f>IF(P_leveranse!K20=0," ",P_leveranse!K20)</f>
        <v>21848.625</v>
      </c>
      <c r="M9" s="27">
        <f>IF(P_leveranse!L20=0," ",P_leveranse!L20)</f>
        <v>21915</v>
      </c>
      <c r="N9" s="27">
        <f>IF(P_leveranse!M20=0," ",P_leveranse!M20)</f>
        <v>22043</v>
      </c>
      <c r="O9" s="27">
        <f>IF(P_leveranse!N20=0," ",P_leveranse!N20)</f>
        <v>22221</v>
      </c>
      <c r="P9" s="27">
        <f>IF(P_leveranse!O20=0," ",P_leveranse!O20)</f>
        <v>23676</v>
      </c>
      <c r="Q9" s="27">
        <f>IF(P_leveranse!P20=0," ",P_leveranse!P20)</f>
        <v>23820</v>
      </c>
      <c r="R9" s="27">
        <f>IF(P_leveranse!Q20=0," ",P_leveranse!Q20)</f>
        <v>22862</v>
      </c>
      <c r="S9" s="27">
        <f>IF(P_leveranse!R20=0," ",P_leveranse!R20)</f>
        <v>23259.714</v>
      </c>
      <c r="T9" s="27">
        <f>IF(P_leveranse!S20=0," ",P_leveranse!S20)</f>
        <v>23653.679</v>
      </c>
      <c r="U9" s="27">
        <f>IF(P_leveranse!T20=0," ",P_leveranse!T20)</f>
        <v>24675.584999999999</v>
      </c>
      <c r="V9" s="27">
        <f>IF(P_leveranse!U20=0," ",P_leveranse!U20)</f>
        <v>24718.043000000001</v>
      </c>
      <c r="W9" s="27">
        <f>IF(P_leveranse!V20=0," ",P_leveranse!V20)</f>
        <v>24759.148000000001</v>
      </c>
      <c r="X9" s="27">
        <f>IF(P_leveranse!W20=0," ",P_leveranse!W20)</f>
        <v>24742.710999999999</v>
      </c>
      <c r="Y9" s="27">
        <f>IF(P_leveranse!X20=0," ",P_leveranse!X20)</f>
        <v>24167.937999999998</v>
      </c>
      <c r="Z9" s="27">
        <f>IF(P_leveranse!Y20=0," ",P_leveranse!Y20)</f>
        <v>23770.491999999998</v>
      </c>
      <c r="AA9" s="27">
        <f>IF(P_leveranse!Z20=0," ",P_leveranse!Z20)</f>
        <v>24460.425999999999</v>
      </c>
      <c r="AB9" s="27">
        <f>IF(P_leveranse!AA20=0," ",P_leveranse!AA20)</f>
        <v>24418.646000000001</v>
      </c>
      <c r="AC9" s="27">
        <f>IF(P_leveranse!AB20=0," ",P_leveranse!AB20)</f>
        <v>24282.395</v>
      </c>
      <c r="AD9" s="27">
        <f>IF(P_leveranse!AC20=0," ",P_leveranse!AC20)</f>
        <v>24702.777999999998</v>
      </c>
    </row>
    <row r="10" spans="2:30" s="100" customFormat="1" ht="14.1" customHeight="1" x14ac:dyDescent="0.2">
      <c r="B10" s="99" t="str">
        <f>IF(P_leveranse!A21=0," ",P_leveranse!A21)</f>
        <v xml:space="preserve"> </v>
      </c>
      <c r="C10" s="27" t="str">
        <f>IF(P_leveranse!B21=0," ",P_leveranse!B21)</f>
        <v>Snåsa</v>
      </c>
      <c r="D10" s="27">
        <f>IF(P_leveranse!C21=0," ",P_leveranse!C21)</f>
        <v>8425</v>
      </c>
      <c r="E10" s="27">
        <f>IF(P_leveranse!D21=0," ",P_leveranse!D21)</f>
        <v>8355</v>
      </c>
      <c r="F10" s="27">
        <f>IF(P_leveranse!E21=0," ",P_leveranse!E21)</f>
        <v>8598.8860000000004</v>
      </c>
      <c r="G10" s="27">
        <f>IF(P_leveranse!F21=0," ",P_leveranse!F21)</f>
        <v>8615.9169999999995</v>
      </c>
      <c r="H10" s="27">
        <f>IF(P_leveranse!G21=0," ",P_leveranse!G21)</f>
        <v>8476.6659999999993</v>
      </c>
      <c r="I10" s="27">
        <f>IF(P_leveranse!H21=0," ",P_leveranse!H21)</f>
        <v>8188.7889999999998</v>
      </c>
      <c r="J10" s="27">
        <f>IF(P_leveranse!I21=0," ",P_leveranse!I21)</f>
        <v>7982.3230000000003</v>
      </c>
      <c r="K10" s="27">
        <f>IF(P_leveranse!J21=0," ",P_leveranse!J21)</f>
        <v>8223.7999999999993</v>
      </c>
      <c r="L10" s="27">
        <f>IF(P_leveranse!K21=0," ",P_leveranse!K21)</f>
        <v>8351.7510000000002</v>
      </c>
      <c r="M10" s="27">
        <f>IF(P_leveranse!L21=0," ",P_leveranse!L21)</f>
        <v>8185</v>
      </c>
      <c r="N10" s="27">
        <f>IF(P_leveranse!M21=0," ",P_leveranse!M21)</f>
        <v>8224</v>
      </c>
      <c r="O10" s="27">
        <f>IF(P_leveranse!N21=0," ",P_leveranse!N21)</f>
        <v>8286</v>
      </c>
      <c r="P10" s="27">
        <f>IF(P_leveranse!O21=0," ",P_leveranse!O21)</f>
        <v>8726</v>
      </c>
      <c r="Q10" s="27">
        <f>IF(P_leveranse!P21=0," ",P_leveranse!P21)</f>
        <v>8217</v>
      </c>
      <c r="R10" s="27">
        <f>IF(P_leveranse!Q21=0," ",P_leveranse!Q21)</f>
        <v>8183</v>
      </c>
      <c r="S10" s="27">
        <f>IF(P_leveranse!R21=0," ",P_leveranse!R21)</f>
        <v>8197.4850000000006</v>
      </c>
      <c r="T10" s="27">
        <f>IF(P_leveranse!S21=0," ",P_leveranse!S21)</f>
        <v>8249.9050000000007</v>
      </c>
      <c r="U10" s="27">
        <f>IF(P_leveranse!T21=0," ",P_leveranse!T21)</f>
        <v>8586.0280000000002</v>
      </c>
      <c r="V10" s="27">
        <f>IF(P_leveranse!U21=0," ",P_leveranse!U21)</f>
        <v>8397.4609999999993</v>
      </c>
      <c r="W10" s="27">
        <f>IF(P_leveranse!V21=0," ",P_leveranse!V21)</f>
        <v>7898.0990000000002</v>
      </c>
      <c r="X10" s="27">
        <f>IF(P_leveranse!W21=0," ",P_leveranse!W21)</f>
        <v>8089.7669999999998</v>
      </c>
      <c r="Y10" s="27">
        <f>IF(P_leveranse!X21=0," ",P_leveranse!X21)</f>
        <v>8055.3959999999997</v>
      </c>
      <c r="Z10" s="27">
        <f>IF(P_leveranse!Y21=0," ",P_leveranse!Y21)</f>
        <v>7902.7579999999998</v>
      </c>
      <c r="AA10" s="27">
        <f>IF(P_leveranse!Z21=0," ",P_leveranse!Z21)</f>
        <v>8160.1530000000002</v>
      </c>
      <c r="AB10" s="27">
        <f>IF(P_leveranse!AA21=0," ",P_leveranse!AA21)</f>
        <v>8257.3919999999998</v>
      </c>
      <c r="AC10" s="27">
        <f>IF(P_leveranse!AB21=0," ",P_leveranse!AB21)</f>
        <v>8024.1030000000001</v>
      </c>
      <c r="AD10" s="27">
        <f>IF(P_leveranse!AC21=0," ",P_leveranse!AC21)</f>
        <v>8122.6260000000002</v>
      </c>
    </row>
    <row r="11" spans="2:30" s="100" customFormat="1" ht="14.1" customHeight="1" x14ac:dyDescent="0.2">
      <c r="B11" s="99" t="str">
        <f>IF(P_leveranse!A22=0," ",P_leveranse!A22)</f>
        <v xml:space="preserve"> </v>
      </c>
      <c r="C11" s="99" t="str">
        <f>IF(P_leveranse!B22=0," ",P_leveranse!B22)</f>
        <v>Steinkjer</v>
      </c>
      <c r="D11" s="99">
        <f>IF(P_leveranse!C22=0," ",P_leveranse!C22)</f>
        <v>35299</v>
      </c>
      <c r="E11" s="27">
        <f>IF(P_leveranse!D22=0," ",P_leveranse!D22)</f>
        <v>34875</v>
      </c>
      <c r="F11" s="27">
        <f>IF(P_leveranse!E22=0," ",P_leveranse!E22)</f>
        <v>35175.239000000001</v>
      </c>
      <c r="G11" s="27">
        <f>IF(P_leveranse!F22=0," ",P_leveranse!F22)</f>
        <v>35496.803</v>
      </c>
      <c r="H11" s="27">
        <f>IF(P_leveranse!G22=0," ",P_leveranse!G22)</f>
        <v>34630.764000000003</v>
      </c>
      <c r="I11" s="27">
        <f>IF(P_leveranse!H22=0," ",P_leveranse!H22)</f>
        <v>32987.921999999999</v>
      </c>
      <c r="J11" s="27">
        <f>IF(P_leveranse!I22=0," ",P_leveranse!I22)</f>
        <v>32009.182000000001</v>
      </c>
      <c r="K11" s="27">
        <f>IF(P_leveranse!J22=0," ",P_leveranse!J22)</f>
        <v>32716.830999999998</v>
      </c>
      <c r="L11" s="27">
        <f>IF(P_leveranse!K22=0," ",P_leveranse!K22)</f>
        <v>33417.557000000001</v>
      </c>
      <c r="M11" s="27">
        <f>IF(P_leveranse!L22=0," ",P_leveranse!L22)</f>
        <v>33989</v>
      </c>
      <c r="N11" s="27">
        <f>IF(P_leveranse!M22=0," ",P_leveranse!M22)</f>
        <v>33991</v>
      </c>
      <c r="O11" s="27">
        <f>IF(P_leveranse!N22=0," ",P_leveranse!N22)</f>
        <v>33669</v>
      </c>
      <c r="P11" s="27">
        <f>IF(P_leveranse!O22=0," ",P_leveranse!O22)</f>
        <v>35500</v>
      </c>
      <c r="Q11" s="27">
        <f>IF(P_leveranse!P22=0," ",P_leveranse!P22)</f>
        <v>34105</v>
      </c>
      <c r="R11" s="27">
        <f>IF(P_leveranse!Q22=0," ",P_leveranse!Q22)</f>
        <v>33773</v>
      </c>
      <c r="S11" s="27">
        <f>IF(P_leveranse!R22=0," ",P_leveranse!R22)</f>
        <v>34143.03</v>
      </c>
      <c r="T11" s="27">
        <f>IF(P_leveranse!S22=0," ",P_leveranse!S22)</f>
        <v>33526.135999999999</v>
      </c>
      <c r="U11" s="27">
        <f>IF(P_leveranse!T22=0," ",P_leveranse!T22)</f>
        <v>34750.088000000003</v>
      </c>
      <c r="V11" s="27">
        <f>IF(P_leveranse!U22=0," ",P_leveranse!U22)</f>
        <v>34016.409</v>
      </c>
      <c r="W11" s="27">
        <f>IF(P_leveranse!V22=0," ",P_leveranse!V22)</f>
        <v>32745.102000000003</v>
      </c>
      <c r="X11" s="27">
        <f>IF(P_leveranse!W22=0," ",P_leveranse!W22)</f>
        <v>32846.731</v>
      </c>
      <c r="Y11" s="27">
        <f>IF(P_leveranse!X22=0," ",P_leveranse!X22)</f>
        <v>32842.423000000003</v>
      </c>
      <c r="Z11" s="27">
        <f>IF(P_leveranse!Y22=0," ",P_leveranse!Y22)</f>
        <v>31470.800999999999</v>
      </c>
      <c r="AA11" s="27">
        <f>IF(P_leveranse!Z22=0," ",P_leveranse!Z22)</f>
        <v>32453.233</v>
      </c>
      <c r="AB11" s="27">
        <f>IF(P_leveranse!AA22=0," ",P_leveranse!AA22)</f>
        <v>31466.701000000001</v>
      </c>
      <c r="AC11" s="27">
        <f>IF(P_leveranse!AB22=0," ",P_leveranse!AB22)</f>
        <v>30350.847000000002</v>
      </c>
      <c r="AD11" s="27">
        <f>IF(P_leveranse!AC22=0," ",P_leveranse!AC22)</f>
        <v>31255.558000000001</v>
      </c>
    </row>
    <row r="12" spans="2:30" s="100" customFormat="1" ht="14.1" customHeight="1" x14ac:dyDescent="0.2">
      <c r="B12" s="99" t="str">
        <f>IF(P_leveranse!A23=0," ",P_leveranse!A23)</f>
        <v xml:space="preserve"> </v>
      </c>
      <c r="C12" s="99" t="str">
        <f>IF(P_leveranse!B23=0," ",P_leveranse!B23)</f>
        <v>Verdal</v>
      </c>
      <c r="D12" s="99">
        <f>IF(P_leveranse!C23=0," ",P_leveranse!C23)</f>
        <v>16856</v>
      </c>
      <c r="E12" s="27">
        <f>IF(P_leveranse!D23=0," ",P_leveranse!D23)</f>
        <v>16639</v>
      </c>
      <c r="F12" s="27">
        <f>IF(P_leveranse!E23=0," ",P_leveranse!E23)</f>
        <v>17151.184000000001</v>
      </c>
      <c r="G12" s="27">
        <f>IF(P_leveranse!F23=0," ",P_leveranse!F23)</f>
        <v>16914.411</v>
      </c>
      <c r="H12" s="27">
        <f>IF(P_leveranse!G23=0," ",P_leveranse!G23)</f>
        <v>16557.784</v>
      </c>
      <c r="I12" s="27">
        <f>IF(P_leveranse!H23=0," ",P_leveranse!H23)</f>
        <v>15154.995000000001</v>
      </c>
      <c r="J12" s="27">
        <f>IF(P_leveranse!I23=0," ",P_leveranse!I23)</f>
        <v>14420.949000000001</v>
      </c>
      <c r="K12" s="27">
        <f>IF(P_leveranse!J23=0," ",P_leveranse!J23)</f>
        <v>14503.772999999999</v>
      </c>
      <c r="L12" s="27">
        <f>IF(P_leveranse!K23=0," ",P_leveranse!K23)</f>
        <v>14445.289000000001</v>
      </c>
      <c r="M12" s="27">
        <f>IF(P_leveranse!L23=0," ",P_leveranse!L23)</f>
        <v>14079</v>
      </c>
      <c r="N12" s="27">
        <f>IF(P_leveranse!M23=0," ",P_leveranse!M23)</f>
        <v>14026</v>
      </c>
      <c r="O12" s="27">
        <f>IF(P_leveranse!N23=0," ",P_leveranse!N23)</f>
        <v>13729</v>
      </c>
      <c r="P12" s="27">
        <f>IF(P_leveranse!O23=0," ",P_leveranse!O23)</f>
        <v>14342</v>
      </c>
      <c r="Q12" s="27">
        <f>IF(P_leveranse!P23=0," ",P_leveranse!P23)</f>
        <v>13759</v>
      </c>
      <c r="R12" s="27">
        <f>IF(P_leveranse!Q23=0," ",P_leveranse!Q23)</f>
        <v>12604</v>
      </c>
      <c r="S12" s="27">
        <f>IF(P_leveranse!R23=0," ",P_leveranse!R23)</f>
        <v>12342.958000000001</v>
      </c>
      <c r="T12" s="27">
        <f>IF(P_leveranse!S23=0," ",P_leveranse!S23)</f>
        <v>12169.393</v>
      </c>
      <c r="U12" s="27">
        <f>IF(P_leveranse!T23=0," ",P_leveranse!T23)</f>
        <v>13219.297</v>
      </c>
      <c r="V12" s="27">
        <f>IF(P_leveranse!U23=0," ",P_leveranse!U23)</f>
        <v>12487.918</v>
      </c>
      <c r="W12" s="27">
        <f>IF(P_leveranse!V23=0," ",P_leveranse!V23)</f>
        <v>12489.277</v>
      </c>
      <c r="X12" s="27">
        <f>IF(P_leveranse!W23=0," ",P_leveranse!W23)</f>
        <v>13003.958000000001</v>
      </c>
      <c r="Y12" s="27">
        <f>IF(P_leveranse!X23=0," ",P_leveranse!X23)</f>
        <v>13033.710999999999</v>
      </c>
      <c r="Z12" s="27">
        <f>IF(P_leveranse!Y23=0," ",P_leveranse!Y23)</f>
        <v>12933.694</v>
      </c>
      <c r="AA12" s="27">
        <f>IF(P_leveranse!Z23=0," ",P_leveranse!Z23)</f>
        <v>13281.125</v>
      </c>
      <c r="AB12" s="27">
        <f>IF(P_leveranse!AA23=0," ",P_leveranse!AA23)</f>
        <v>12989.2</v>
      </c>
      <c r="AC12" s="27">
        <f>IF(P_leveranse!AB23=0," ",P_leveranse!AB23)</f>
        <v>13132.902</v>
      </c>
      <c r="AD12" s="27">
        <f>IF(P_leveranse!AC23=0," ",P_leveranse!AC23)</f>
        <v>13458.721</v>
      </c>
    </row>
    <row r="13" spans="2:30" s="100" customFormat="1" ht="14.1" customHeight="1" x14ac:dyDescent="0.2">
      <c r="B13" s="99" t="str">
        <f>IF(P_leveranse!A24=0," ",P_leveranse!A24)</f>
        <v>Namdalsregionen</v>
      </c>
      <c r="C13" s="99" t="str">
        <f>IF(P_leveranse!B24=0," ",P_leveranse!B24)</f>
        <v xml:space="preserve"> </v>
      </c>
      <c r="D13" s="99" t="str">
        <f>IF(P_leveranse!C24=0," ",P_leveranse!C24)</f>
        <v xml:space="preserve"> </v>
      </c>
      <c r="E13" s="27" t="str">
        <f>IF(P_leveranse!D24=0," ",P_leveranse!D24)</f>
        <v xml:space="preserve"> </v>
      </c>
      <c r="F13" s="27" t="str">
        <f>IF(P_leveranse!E24=0," ",P_leveranse!E24)</f>
        <v xml:space="preserve"> </v>
      </c>
      <c r="G13" s="27" t="str">
        <f>IF(P_leveranse!F24=0," ",P_leveranse!F24)</f>
        <v xml:space="preserve"> </v>
      </c>
      <c r="H13" s="27" t="str">
        <f>IF(P_leveranse!G24=0," ",P_leveranse!G24)</f>
        <v xml:space="preserve"> </v>
      </c>
      <c r="I13" s="27" t="str">
        <f>IF(P_leveranse!H24=0," ",P_leveranse!H24)</f>
        <v xml:space="preserve"> </v>
      </c>
      <c r="J13" s="27" t="str">
        <f>IF(P_leveranse!I24=0," ",P_leveranse!I24)</f>
        <v xml:space="preserve"> </v>
      </c>
      <c r="K13" s="27" t="str">
        <f>IF(P_leveranse!J24=0," ",P_leveranse!J24)</f>
        <v xml:space="preserve"> </v>
      </c>
      <c r="L13" s="27" t="str">
        <f>IF(P_leveranse!K24=0," ",P_leveranse!K24)</f>
        <v xml:space="preserve"> </v>
      </c>
      <c r="M13" s="27" t="str">
        <f>IF(P_leveranse!L24=0," ",P_leveranse!L24)</f>
        <v xml:space="preserve"> </v>
      </c>
      <c r="N13" s="27" t="str">
        <f>IF(P_leveranse!M24=0," ",P_leveranse!M24)</f>
        <v xml:space="preserve"> </v>
      </c>
      <c r="O13" s="27" t="str">
        <f>IF(P_leveranse!N24=0," ",P_leveranse!N24)</f>
        <v xml:space="preserve"> </v>
      </c>
      <c r="P13" s="27" t="str">
        <f>IF(P_leveranse!O24=0," ",P_leveranse!O24)</f>
        <v xml:space="preserve"> </v>
      </c>
      <c r="Q13" s="27" t="str">
        <f>IF(P_leveranse!P24=0," ",P_leveranse!P24)</f>
        <v xml:space="preserve"> </v>
      </c>
      <c r="R13" s="27" t="str">
        <f>IF(P_leveranse!Q24=0," ",P_leveranse!Q24)</f>
        <v xml:space="preserve"> </v>
      </c>
      <c r="S13" s="27" t="str">
        <f>IF(P_leveranse!R24=0," ",P_leveranse!R24)</f>
        <v xml:space="preserve"> </v>
      </c>
      <c r="T13" s="27" t="str">
        <f>IF(P_leveranse!S24=0," ",P_leveranse!S24)</f>
        <v xml:space="preserve"> </v>
      </c>
      <c r="U13" s="27" t="str">
        <f>IF(P_leveranse!T24=0," ",P_leveranse!T24)</f>
        <v xml:space="preserve"> </v>
      </c>
      <c r="V13" s="27" t="str">
        <f>IF(P_leveranse!U24=0," ",P_leveranse!U24)</f>
        <v xml:space="preserve"> </v>
      </c>
      <c r="W13" s="27" t="str">
        <f>IF(P_leveranse!V24=0," ",P_leveranse!V24)</f>
        <v xml:space="preserve"> </v>
      </c>
      <c r="X13" s="27" t="str">
        <f>IF(P_leveranse!W24=0," ",P_leveranse!W24)</f>
        <v xml:space="preserve"> </v>
      </c>
      <c r="Y13" s="27" t="str">
        <f>IF(P_leveranse!X24=0," ",P_leveranse!X24)</f>
        <v xml:space="preserve"> </v>
      </c>
      <c r="Z13" s="27" t="str">
        <f>IF(P_leveranse!Y24=0," ",P_leveranse!Y24)</f>
        <v xml:space="preserve"> </v>
      </c>
      <c r="AA13" s="27" t="str">
        <f>IF(P_leveranse!Z24=0," ",P_leveranse!Z24)</f>
        <v xml:space="preserve"> </v>
      </c>
      <c r="AB13" s="27" t="str">
        <f>IF(P_leveranse!AA24=0," ",P_leveranse!AA24)</f>
        <v xml:space="preserve"> </v>
      </c>
      <c r="AC13" s="27" t="str">
        <f>IF(P_leveranse!AB24=0," ",P_leveranse!AB24)</f>
        <v xml:space="preserve"> </v>
      </c>
      <c r="AD13" s="27" t="str">
        <f>IF(P_leveranse!AC24=0," ",P_leveranse!AC24)</f>
        <v xml:space="preserve"> </v>
      </c>
    </row>
    <row r="14" spans="2:30" s="100" customFormat="1" ht="14.1" customHeight="1" x14ac:dyDescent="0.2">
      <c r="B14" s="99" t="str">
        <f>IF(P_leveranse!A25=0," ",P_leveranse!A25)</f>
        <v xml:space="preserve"> </v>
      </c>
      <c r="C14" s="99" t="str">
        <f>IF(P_leveranse!B25=0," ",P_leveranse!B25)</f>
        <v>Flatanger</v>
      </c>
      <c r="D14" s="99">
        <f>IF(P_leveranse!C25=0," ",P_leveranse!C25)</f>
        <v>3036</v>
      </c>
      <c r="E14" s="27">
        <f>IF(P_leveranse!D25=0," ",P_leveranse!D25)</f>
        <v>2984</v>
      </c>
      <c r="F14" s="27">
        <f>IF(P_leveranse!E25=0," ",P_leveranse!E25)</f>
        <v>2996.402</v>
      </c>
      <c r="G14" s="27">
        <f>IF(P_leveranse!F25=0," ",P_leveranse!F25)</f>
        <v>2983.03</v>
      </c>
      <c r="H14" s="27">
        <f>IF(P_leveranse!G25=0," ",P_leveranse!G25)</f>
        <v>2990.732</v>
      </c>
      <c r="I14" s="27">
        <f>IF(P_leveranse!H25=0," ",P_leveranse!H25)</f>
        <v>2982.84</v>
      </c>
      <c r="J14" s="27">
        <f>IF(P_leveranse!I25=0," ",P_leveranse!I25)</f>
        <v>2920.26</v>
      </c>
      <c r="K14" s="27">
        <f>IF(P_leveranse!J25=0," ",P_leveranse!J25)</f>
        <v>2864.0540000000001</v>
      </c>
      <c r="L14" s="27">
        <f>IF(P_leveranse!K25=0," ",P_leveranse!K25)</f>
        <v>2687.7359999999999</v>
      </c>
      <c r="M14" s="27">
        <f>IF(P_leveranse!L25=0," ",P_leveranse!L25)</f>
        <v>2608</v>
      </c>
      <c r="N14" s="27">
        <f>IF(P_leveranse!M25=0," ",P_leveranse!M25)</f>
        <v>2528</v>
      </c>
      <c r="O14" s="27">
        <f>IF(P_leveranse!N25=0," ",P_leveranse!N25)</f>
        <v>2404</v>
      </c>
      <c r="P14" s="27">
        <f>IF(P_leveranse!O25=0," ",P_leveranse!O25)</f>
        <v>2158</v>
      </c>
      <c r="Q14" s="27">
        <f>IF(P_leveranse!P25=0," ",P_leveranse!P25)</f>
        <v>1944</v>
      </c>
      <c r="R14" s="27">
        <f>IF(P_leveranse!Q25=0," ",P_leveranse!Q25)</f>
        <v>1974</v>
      </c>
      <c r="S14" s="27">
        <f>IF(P_leveranse!R25=0," ",P_leveranse!R25)</f>
        <v>2133.5819999999999</v>
      </c>
      <c r="T14" s="27">
        <f>IF(P_leveranse!S25=0," ",P_leveranse!S25)</f>
        <v>2146.2579999999998</v>
      </c>
      <c r="U14" s="27">
        <f>IF(P_leveranse!T25=0," ",P_leveranse!T25)</f>
        <v>2326.931</v>
      </c>
      <c r="V14" s="27">
        <f>IF(P_leveranse!U25=0," ",P_leveranse!U25)</f>
        <v>2223.4740000000002</v>
      </c>
      <c r="W14" s="27">
        <f>IF(P_leveranse!V25=0," ",P_leveranse!V25)</f>
        <v>2265.9470000000001</v>
      </c>
      <c r="X14" s="27">
        <f>IF(P_leveranse!W25=0," ",P_leveranse!W25)</f>
        <v>2131.009</v>
      </c>
      <c r="Y14" s="27">
        <f>IF(P_leveranse!X25=0," ",P_leveranse!X25)</f>
        <v>1955.259</v>
      </c>
      <c r="Z14" s="27">
        <f>IF(P_leveranse!Y25=0," ",P_leveranse!Y25)</f>
        <v>1925.424</v>
      </c>
      <c r="AA14" s="27">
        <f>IF(P_leveranse!Z25=0," ",P_leveranse!Z25)</f>
        <v>1916.7070000000001</v>
      </c>
      <c r="AB14" s="27">
        <f>IF(P_leveranse!AA25=0," ",P_leveranse!AA25)</f>
        <v>1883.184</v>
      </c>
      <c r="AC14" s="27">
        <f>IF(P_leveranse!AB25=0," ",P_leveranse!AB25)</f>
        <v>1675.8430000000001</v>
      </c>
      <c r="AD14" s="27">
        <f>IF(P_leveranse!AC25=0," ",P_leveranse!AC25)</f>
        <v>1822.68</v>
      </c>
    </row>
    <row r="15" spans="2:30" s="100" customFormat="1" ht="14.1" customHeight="1" x14ac:dyDescent="0.2">
      <c r="B15" s="99" t="str">
        <f>IF(P_leveranse!A26=0," ",P_leveranse!A26)</f>
        <v xml:space="preserve"> </v>
      </c>
      <c r="C15" s="99" t="str">
        <f>IF(P_leveranse!B26=0," ",P_leveranse!B26)</f>
        <v>Grong</v>
      </c>
      <c r="D15" s="99">
        <f>IF(P_leveranse!C26=0," ",P_leveranse!C26)</f>
        <v>4383</v>
      </c>
      <c r="E15" s="27">
        <f>IF(P_leveranse!D26=0," ",P_leveranse!D26)</f>
        <v>4297</v>
      </c>
      <c r="F15" s="27">
        <f>IF(P_leveranse!E26=0," ",P_leveranse!E26)</f>
        <v>4369.7420000000002</v>
      </c>
      <c r="G15" s="27">
        <f>IF(P_leveranse!F26=0," ",P_leveranse!F26)</f>
        <v>4389.2619999999997</v>
      </c>
      <c r="H15" s="27">
        <f>IF(P_leveranse!G26=0," ",P_leveranse!G26)</f>
        <v>4409.0079999999998</v>
      </c>
      <c r="I15" s="27">
        <f>IF(P_leveranse!H26=0," ",P_leveranse!H26)</f>
        <v>4142.3059999999996</v>
      </c>
      <c r="J15" s="27">
        <f>IF(P_leveranse!I26=0," ",P_leveranse!I26)</f>
        <v>4089.5279999999998</v>
      </c>
      <c r="K15" s="27">
        <f>IF(P_leveranse!J26=0," ",P_leveranse!J26)</f>
        <v>4309.9690000000001</v>
      </c>
      <c r="L15" s="27">
        <f>IF(P_leveranse!K26=0," ",P_leveranse!K26)</f>
        <v>4486.1019999999999</v>
      </c>
      <c r="M15" s="27">
        <f>IF(P_leveranse!L26=0," ",P_leveranse!L26)</f>
        <v>4271</v>
      </c>
      <c r="N15" s="27">
        <f>IF(P_leveranse!M26=0," ",P_leveranse!M26)</f>
        <v>4244</v>
      </c>
      <c r="O15" s="27">
        <f>IF(P_leveranse!N26=0," ",P_leveranse!N26)</f>
        <v>4074</v>
      </c>
      <c r="P15" s="27">
        <f>IF(P_leveranse!O26=0," ",P_leveranse!O26)</f>
        <v>4433</v>
      </c>
      <c r="Q15" s="27">
        <f>IF(P_leveranse!P26=0," ",P_leveranse!P26)</f>
        <v>4382</v>
      </c>
      <c r="R15" s="27">
        <f>IF(P_leveranse!Q26=0," ",P_leveranse!Q26)</f>
        <v>4388</v>
      </c>
      <c r="S15" s="27">
        <f>IF(P_leveranse!R26=0," ",P_leveranse!R26)</f>
        <v>4532.5739999999996</v>
      </c>
      <c r="T15" s="27">
        <f>IF(P_leveranse!S26=0," ",P_leveranse!S26)</f>
        <v>4610.5680000000002</v>
      </c>
      <c r="U15" s="27">
        <f>IF(P_leveranse!T26=0," ",P_leveranse!T26)</f>
        <v>5136.8130000000001</v>
      </c>
      <c r="V15" s="27">
        <f>IF(P_leveranse!U26=0," ",P_leveranse!U26)</f>
        <v>5376.2929999999997</v>
      </c>
      <c r="W15" s="27">
        <f>IF(P_leveranse!V26=0," ",P_leveranse!V26)</f>
        <v>5600.5950000000003</v>
      </c>
      <c r="X15" s="27">
        <f>IF(P_leveranse!W26=0," ",P_leveranse!W26)</f>
        <v>5801.4250000000002</v>
      </c>
      <c r="Y15" s="27">
        <f>IF(P_leveranse!X26=0," ",P_leveranse!X26)</f>
        <v>5544.7619999999997</v>
      </c>
      <c r="Z15" s="27">
        <f>IF(P_leveranse!Y26=0," ",P_leveranse!Y26)</f>
        <v>5557.3029999999999</v>
      </c>
      <c r="AA15" s="27">
        <f>IF(P_leveranse!Z26=0," ",P_leveranse!Z26)</f>
        <v>5778.6459999999997</v>
      </c>
      <c r="AB15" s="27">
        <f>IF(P_leveranse!AA26=0," ",P_leveranse!AA26)</f>
        <v>5838.9080000000004</v>
      </c>
      <c r="AC15" s="27">
        <f>IF(P_leveranse!AB26=0," ",P_leveranse!AB26)</f>
        <v>5949.7790000000005</v>
      </c>
      <c r="AD15" s="27">
        <f>IF(P_leveranse!AC26=0," ",P_leveranse!AC26)</f>
        <v>6250.4620000000004</v>
      </c>
    </row>
    <row r="16" spans="2:30" s="100" customFormat="1" ht="14.1" customHeight="1" x14ac:dyDescent="0.2">
      <c r="B16" s="99" t="str">
        <f>IF(P_leveranse!A27=0," ",P_leveranse!A27)</f>
        <v xml:space="preserve"> </v>
      </c>
      <c r="C16" s="99" t="str">
        <f>IF(P_leveranse!B27=0," ",P_leveranse!B27)</f>
        <v>Høylandet</v>
      </c>
      <c r="D16" s="99">
        <f>IF(P_leveranse!C27=0," ",P_leveranse!C27)</f>
        <v>5837</v>
      </c>
      <c r="E16" s="27">
        <f>IF(P_leveranse!D27=0," ",P_leveranse!D27)</f>
        <v>5619</v>
      </c>
      <c r="F16" s="27">
        <f>IF(P_leveranse!E27=0," ",P_leveranse!E27)</f>
        <v>5761.0829999999996</v>
      </c>
      <c r="G16" s="27">
        <f>IF(P_leveranse!F27=0," ",P_leveranse!F27)</f>
        <v>5715.2529999999997</v>
      </c>
      <c r="H16" s="27">
        <f>IF(P_leveranse!G27=0," ",P_leveranse!G27)</f>
        <v>5632.22</v>
      </c>
      <c r="I16" s="27">
        <f>IF(P_leveranse!H27=0," ",P_leveranse!H27)</f>
        <v>5706.9089999999997</v>
      </c>
      <c r="J16" s="27">
        <f>IF(P_leveranse!I27=0," ",P_leveranse!I27)</f>
        <v>5455.1890000000003</v>
      </c>
      <c r="K16" s="27">
        <f>IF(P_leveranse!J27=0," ",P_leveranse!J27)</f>
        <v>5296.6819999999998</v>
      </c>
      <c r="L16" s="27">
        <f>IF(P_leveranse!K27=0," ",P_leveranse!K27)</f>
        <v>5490.4830000000002</v>
      </c>
      <c r="M16" s="27">
        <f>IF(P_leveranse!L27=0," ",P_leveranse!L27)</f>
        <v>5463</v>
      </c>
      <c r="N16" s="27">
        <f>IF(P_leveranse!M27=0," ",P_leveranse!M27)</f>
        <v>5506</v>
      </c>
      <c r="O16" s="27">
        <f>IF(P_leveranse!N27=0," ",P_leveranse!N27)</f>
        <v>5584</v>
      </c>
      <c r="P16" s="27">
        <f>IF(P_leveranse!O27=0," ",P_leveranse!O27)</f>
        <v>5786</v>
      </c>
      <c r="Q16" s="27">
        <f>IF(P_leveranse!P27=0," ",P_leveranse!P27)</f>
        <v>5683</v>
      </c>
      <c r="R16" s="27">
        <f>IF(P_leveranse!Q27=0," ",P_leveranse!Q27)</f>
        <v>5619</v>
      </c>
      <c r="S16" s="27">
        <f>IF(P_leveranse!R27=0," ",P_leveranse!R27)</f>
        <v>5841.7259999999997</v>
      </c>
      <c r="T16" s="27">
        <f>IF(P_leveranse!S27=0," ",P_leveranse!S27)</f>
        <v>5779.2359999999999</v>
      </c>
      <c r="U16" s="27">
        <f>IF(P_leveranse!T27=0," ",P_leveranse!T27)</f>
        <v>5789.99</v>
      </c>
      <c r="V16" s="27">
        <f>IF(P_leveranse!U27=0," ",P_leveranse!U27)</f>
        <v>5621.5659999999998</v>
      </c>
      <c r="W16" s="27">
        <f>IF(P_leveranse!V27=0," ",P_leveranse!V27)</f>
        <v>5603.9080000000004</v>
      </c>
      <c r="X16" s="27">
        <f>IF(P_leveranse!W27=0," ",P_leveranse!W27)</f>
        <v>5613.375</v>
      </c>
      <c r="Y16" s="27">
        <f>IF(P_leveranse!X27=0," ",P_leveranse!X27)</f>
        <v>5597.64</v>
      </c>
      <c r="Z16" s="27">
        <f>IF(P_leveranse!Y27=0," ",P_leveranse!Y27)</f>
        <v>5269.6549999999997</v>
      </c>
      <c r="AA16" s="27">
        <f>IF(P_leveranse!Z27=0," ",P_leveranse!Z27)</f>
        <v>5401.7640000000001</v>
      </c>
      <c r="AB16" s="27">
        <f>IF(P_leveranse!AA27=0," ",P_leveranse!AA27)</f>
        <v>5412.44</v>
      </c>
      <c r="AC16" s="27">
        <f>IF(P_leveranse!AB27=0," ",P_leveranse!AB27)</f>
        <v>5510.299</v>
      </c>
      <c r="AD16" s="27">
        <f>IF(P_leveranse!AC27=0," ",P_leveranse!AC27)</f>
        <v>5523.7780000000002</v>
      </c>
    </row>
    <row r="17" spans="2:30" s="100" customFormat="1" ht="14.1" customHeight="1" x14ac:dyDescent="0.2">
      <c r="B17" s="99" t="str">
        <f>IF(P_leveranse!A28=0," ",P_leveranse!A28)</f>
        <v xml:space="preserve"> </v>
      </c>
      <c r="C17" s="99" t="str">
        <f>IF(P_leveranse!B28=0," ",P_leveranse!B28)</f>
        <v>Leka</v>
      </c>
      <c r="D17" s="99">
        <f>IF(P_leveranse!C28=0," ",P_leveranse!C28)</f>
        <v>3392</v>
      </c>
      <c r="E17" s="27">
        <f>IF(P_leveranse!D28=0," ",P_leveranse!D28)</f>
        <v>3417</v>
      </c>
      <c r="F17" s="27">
        <f>IF(P_leveranse!E28=0," ",P_leveranse!E28)</f>
        <v>3493.4769999999999</v>
      </c>
      <c r="G17" s="27">
        <f>IF(P_leveranse!F28=0," ",P_leveranse!F28)</f>
        <v>3467.41</v>
      </c>
      <c r="H17" s="27">
        <f>IF(P_leveranse!G28=0," ",P_leveranse!G28)</f>
        <v>3459.3009999999999</v>
      </c>
      <c r="I17" s="27">
        <f>IF(P_leveranse!H28=0," ",P_leveranse!H28)</f>
        <v>3175.0320000000002</v>
      </c>
      <c r="J17" s="27">
        <f>IF(P_leveranse!I28=0," ",P_leveranse!I28)</f>
        <v>3097.5859999999998</v>
      </c>
      <c r="K17" s="27">
        <f>IF(P_leveranse!J28=0," ",P_leveranse!J28)</f>
        <v>3186.95</v>
      </c>
      <c r="L17" s="27">
        <f>IF(P_leveranse!K28=0," ",P_leveranse!K28)</f>
        <v>3385.2040000000002</v>
      </c>
      <c r="M17" s="27">
        <f>IF(P_leveranse!L28=0," ",P_leveranse!L28)</f>
        <v>3387</v>
      </c>
      <c r="N17" s="27">
        <f>IF(P_leveranse!M28=0," ",P_leveranse!M28)</f>
        <v>3230</v>
      </c>
      <c r="O17" s="27">
        <f>IF(P_leveranse!N28=0," ",P_leveranse!N28)</f>
        <v>3302</v>
      </c>
      <c r="P17" s="27">
        <f>IF(P_leveranse!O28=0," ",P_leveranse!O28)</f>
        <v>3485</v>
      </c>
      <c r="Q17" s="27">
        <f>IF(P_leveranse!P28=0," ",P_leveranse!P28)</f>
        <v>3530</v>
      </c>
      <c r="R17" s="27">
        <f>IF(P_leveranse!Q28=0," ",P_leveranse!Q28)</f>
        <v>3668</v>
      </c>
      <c r="S17" s="27">
        <f>IF(P_leveranse!R28=0," ",P_leveranse!R28)</f>
        <v>3613.616</v>
      </c>
      <c r="T17" s="27">
        <f>IF(P_leveranse!S28=0," ",P_leveranse!S28)</f>
        <v>3675.3339999999998</v>
      </c>
      <c r="U17" s="27">
        <f>IF(P_leveranse!T28=0," ",P_leveranse!T28)</f>
        <v>3916.66</v>
      </c>
      <c r="V17" s="27">
        <f>IF(P_leveranse!U28=0," ",P_leveranse!U28)</f>
        <v>3844.6</v>
      </c>
      <c r="W17" s="27">
        <f>IF(P_leveranse!V28=0," ",P_leveranse!V28)</f>
        <v>3780.2959999999998</v>
      </c>
      <c r="X17" s="27">
        <f>IF(P_leveranse!W28=0," ",P_leveranse!W28)</f>
        <v>3746.7240000000002</v>
      </c>
      <c r="Y17" s="27">
        <f>IF(P_leveranse!X28=0," ",P_leveranse!X28)</f>
        <v>3453.7489999999998</v>
      </c>
      <c r="Z17" s="27">
        <f>IF(P_leveranse!Y28=0," ",P_leveranse!Y28)</f>
        <v>3133.3150000000001</v>
      </c>
      <c r="AA17" s="27">
        <f>IF(P_leveranse!Z28=0," ",P_leveranse!Z28)</f>
        <v>3279.6570000000002</v>
      </c>
      <c r="AB17" s="27">
        <f>IF(P_leveranse!AA28=0," ",P_leveranse!AA28)</f>
        <v>2884.6759999999999</v>
      </c>
      <c r="AC17" s="27">
        <f>IF(P_leveranse!AB28=0," ",P_leveranse!AB28)</f>
        <v>2611.8240000000001</v>
      </c>
      <c r="AD17" s="27">
        <f>IF(P_leveranse!AC28=0," ",P_leveranse!AC28)</f>
        <v>2473.0149999999999</v>
      </c>
    </row>
    <row r="18" spans="2:30" s="100" customFormat="1" ht="14.1" customHeight="1" x14ac:dyDescent="0.2">
      <c r="B18" s="99" t="str">
        <f>IF(P_leveranse!A29=0," ",P_leveranse!A29)</f>
        <v xml:space="preserve"> </v>
      </c>
      <c r="C18" s="99" t="str">
        <f>IF(P_leveranse!B29=0," ",P_leveranse!B29)</f>
        <v>Lierne</v>
      </c>
      <c r="D18" s="99">
        <f>IF(P_leveranse!C29=0," ",P_leveranse!C29)</f>
        <v>3415</v>
      </c>
      <c r="E18" s="27">
        <f>IF(P_leveranse!D29=0," ",P_leveranse!D29)</f>
        <v>3626</v>
      </c>
      <c r="F18" s="27">
        <f>IF(P_leveranse!E29=0," ",P_leveranse!E29)</f>
        <v>3766.4209999999998</v>
      </c>
      <c r="G18" s="27">
        <f>IF(P_leveranse!F29=0," ",P_leveranse!F29)</f>
        <v>3644.4059999999999</v>
      </c>
      <c r="H18" s="27">
        <f>IF(P_leveranse!G29=0," ",P_leveranse!G29)</f>
        <v>3768.0079999999998</v>
      </c>
      <c r="I18" s="27">
        <f>IF(P_leveranse!H29=0," ",P_leveranse!H29)</f>
        <v>3798.328</v>
      </c>
      <c r="J18" s="27">
        <f>IF(P_leveranse!I29=0," ",P_leveranse!I29)</f>
        <v>3827.38</v>
      </c>
      <c r="K18" s="27">
        <f>IF(P_leveranse!J29=0," ",P_leveranse!J29)</f>
        <v>3832.8490000000002</v>
      </c>
      <c r="L18" s="27">
        <f>IF(P_leveranse!K29=0," ",P_leveranse!K29)</f>
        <v>4078.1950000000002</v>
      </c>
      <c r="M18" s="27">
        <f>IF(P_leveranse!L29=0," ",P_leveranse!L29)</f>
        <v>3922</v>
      </c>
      <c r="N18" s="27">
        <f>IF(P_leveranse!M29=0," ",P_leveranse!M29)</f>
        <v>4036</v>
      </c>
      <c r="O18" s="27">
        <f>IF(P_leveranse!N29=0," ",P_leveranse!N29)</f>
        <v>3984</v>
      </c>
      <c r="P18" s="27">
        <f>IF(P_leveranse!O29=0," ",P_leveranse!O29)</f>
        <v>4138</v>
      </c>
      <c r="Q18" s="27">
        <f>IF(P_leveranse!P29=0," ",P_leveranse!P29)</f>
        <v>4260</v>
      </c>
      <c r="R18" s="27">
        <f>IF(P_leveranse!Q29=0," ",P_leveranse!Q29)</f>
        <v>4049</v>
      </c>
      <c r="S18" s="27">
        <f>IF(P_leveranse!R29=0," ",P_leveranse!R29)</f>
        <v>4077.9560000000001</v>
      </c>
      <c r="T18" s="27">
        <f>IF(P_leveranse!S29=0," ",P_leveranse!S29)</f>
        <v>3481.0369999999998</v>
      </c>
      <c r="U18" s="27">
        <f>IF(P_leveranse!T29=0," ",P_leveranse!T29)</f>
        <v>3264.1010000000001</v>
      </c>
      <c r="V18" s="27">
        <f>IF(P_leveranse!U29=0," ",P_leveranse!U29)</f>
        <v>3326.489</v>
      </c>
      <c r="W18" s="27">
        <f>IF(P_leveranse!V29=0," ",P_leveranse!V29)</f>
        <v>3099.8130000000001</v>
      </c>
      <c r="X18" s="27">
        <f>IF(P_leveranse!W29=0," ",P_leveranse!W29)</f>
        <v>3542.3589999999999</v>
      </c>
      <c r="Y18" s="27">
        <f>IF(P_leveranse!X29=0," ",P_leveranse!X29)</f>
        <v>3788.739</v>
      </c>
      <c r="Z18" s="27">
        <f>IF(P_leveranse!Y29=0," ",P_leveranse!Y29)</f>
        <v>3909.7530000000002</v>
      </c>
      <c r="AA18" s="27">
        <f>IF(P_leveranse!Z29=0," ",P_leveranse!Z29)</f>
        <v>3922.2640000000001</v>
      </c>
      <c r="AB18" s="27">
        <f>IF(P_leveranse!AA29=0," ",P_leveranse!AA29)</f>
        <v>3819.4960000000001</v>
      </c>
      <c r="AC18" s="27">
        <f>IF(P_leveranse!AB29=0," ",P_leveranse!AB29)</f>
        <v>3773.4670000000001</v>
      </c>
      <c r="AD18" s="27">
        <f>IF(P_leveranse!AC29=0," ",P_leveranse!AC29)</f>
        <v>3495.5770000000002</v>
      </c>
    </row>
    <row r="19" spans="2:30" s="100" customFormat="1" ht="14.1" customHeight="1" x14ac:dyDescent="0.2">
      <c r="B19" s="99" t="str">
        <f>IF(P_leveranse!A30=0," ",P_leveranse!A30)</f>
        <v xml:space="preserve"> </v>
      </c>
      <c r="C19" s="99" t="str">
        <f>IF(P_leveranse!B30=0," ",P_leveranse!B30)</f>
        <v>Namskogan</v>
      </c>
      <c r="D19" s="99">
        <f>IF(P_leveranse!C30=0," ",P_leveranse!C30)</f>
        <v>1658</v>
      </c>
      <c r="E19" s="27">
        <f>IF(P_leveranse!D30=0," ",P_leveranse!D30)</f>
        <v>1626</v>
      </c>
      <c r="F19" s="27">
        <f>IF(P_leveranse!E30=0," ",P_leveranse!E30)</f>
        <v>1616.143</v>
      </c>
      <c r="G19" s="27">
        <f>IF(P_leveranse!F30=0," ",P_leveranse!F30)</f>
        <v>1573.191</v>
      </c>
      <c r="H19" s="27">
        <f>IF(P_leveranse!G30=0," ",P_leveranse!G30)</f>
        <v>1627.9690000000001</v>
      </c>
      <c r="I19" s="27">
        <f>IF(P_leveranse!H30=0," ",P_leveranse!H30)</f>
        <v>1516.8810000000001</v>
      </c>
      <c r="J19" s="27">
        <f>IF(P_leveranse!I30=0," ",P_leveranse!I30)</f>
        <v>1356.7570000000001</v>
      </c>
      <c r="K19" s="27">
        <f>IF(P_leveranse!J30=0," ",P_leveranse!J30)</f>
        <v>1343.569</v>
      </c>
      <c r="L19" s="27">
        <f>IF(P_leveranse!K30=0," ",P_leveranse!K30)</f>
        <v>1391.9570000000001</v>
      </c>
      <c r="M19" s="27">
        <f>IF(P_leveranse!L30=0," ",P_leveranse!L30)</f>
        <v>1400</v>
      </c>
      <c r="N19" s="27">
        <f>IF(P_leveranse!M30=0," ",P_leveranse!M30)</f>
        <v>1439</v>
      </c>
      <c r="O19" s="27">
        <f>IF(P_leveranse!N30=0," ",P_leveranse!N30)</f>
        <v>1446</v>
      </c>
      <c r="P19" s="27">
        <f>IF(P_leveranse!O30=0," ",P_leveranse!O30)</f>
        <v>1347</v>
      </c>
      <c r="Q19" s="27">
        <f>IF(P_leveranse!P30=0," ",P_leveranse!P30)</f>
        <v>1334</v>
      </c>
      <c r="R19" s="27">
        <f>IF(P_leveranse!Q30=0," ",P_leveranse!Q30)</f>
        <v>1339</v>
      </c>
      <c r="S19" s="27">
        <f>IF(P_leveranse!R30=0," ",P_leveranse!R30)</f>
        <v>1371.44</v>
      </c>
      <c r="T19" s="27">
        <f>IF(P_leveranse!S30=0," ",P_leveranse!S30)</f>
        <v>1432.4559999999999</v>
      </c>
      <c r="U19" s="27">
        <f>IF(P_leveranse!T30=0," ",P_leveranse!T30)</f>
        <v>1446.0329999999999</v>
      </c>
      <c r="V19" s="27">
        <f>IF(P_leveranse!U30=0," ",P_leveranse!U30)</f>
        <v>1577.3620000000001</v>
      </c>
      <c r="W19" s="27">
        <f>IF(P_leveranse!V30=0," ",P_leveranse!V30)</f>
        <v>1585.44</v>
      </c>
      <c r="X19" s="27">
        <f>IF(P_leveranse!W30=0," ",P_leveranse!W30)</f>
        <v>1671.626</v>
      </c>
      <c r="Y19" s="27">
        <f>IF(P_leveranse!X30=0," ",P_leveranse!X30)</f>
        <v>1797.222</v>
      </c>
      <c r="Z19" s="27">
        <f>IF(P_leveranse!Y30=0," ",P_leveranse!Y30)</f>
        <v>1793.2950000000001</v>
      </c>
      <c r="AA19" s="27">
        <f>IF(P_leveranse!Z30=0," ",P_leveranse!Z30)</f>
        <v>1729.116</v>
      </c>
      <c r="AB19" s="27">
        <f>IF(P_leveranse!AA30=0," ",P_leveranse!AA30)</f>
        <v>1890.6780000000001</v>
      </c>
      <c r="AC19" s="27">
        <f>IF(P_leveranse!AB30=0," ",P_leveranse!AB30)</f>
        <v>1950.8889999999999</v>
      </c>
      <c r="AD19" s="27">
        <f>IF(P_leveranse!AC30=0," ",P_leveranse!AC30)</f>
        <v>2053.6080000000002</v>
      </c>
    </row>
    <row r="20" spans="2:30" s="100" customFormat="1" ht="14.1" customHeight="1" x14ac:dyDescent="0.2">
      <c r="B20" s="99" t="str">
        <f>IF(P_leveranse!A31=0," ",P_leveranse!A31)</f>
        <v xml:space="preserve"> </v>
      </c>
      <c r="C20" s="99" t="str">
        <f>IF(P_leveranse!B31=0," ",P_leveranse!B31)</f>
        <v>Namsos</v>
      </c>
      <c r="D20" s="99">
        <f>IF(P_leveranse!C31=0," ",P_leveranse!C31)</f>
        <v>18355</v>
      </c>
      <c r="E20" s="27">
        <f>IF(P_leveranse!D31=0," ",P_leveranse!D31)</f>
        <v>18158</v>
      </c>
      <c r="F20" s="27">
        <f>IF(P_leveranse!E31=0," ",P_leveranse!E31)</f>
        <v>18435.436999999998</v>
      </c>
      <c r="G20" s="27">
        <f>IF(P_leveranse!F31=0," ",P_leveranse!F31)</f>
        <v>18229.064000000002</v>
      </c>
      <c r="H20" s="27">
        <f>IF(P_leveranse!G31=0," ",P_leveranse!G31)</f>
        <v>17736.026000000002</v>
      </c>
      <c r="I20" s="27">
        <f>IF(P_leveranse!H31=0," ",P_leveranse!H31)</f>
        <v>16676.021000000001</v>
      </c>
      <c r="J20" s="27">
        <f>IF(P_leveranse!I31=0," ",P_leveranse!I31)</f>
        <v>16215.75</v>
      </c>
      <c r="K20" s="27">
        <f>IF(P_leveranse!J31=0," ",P_leveranse!J31)</f>
        <v>16314.929</v>
      </c>
      <c r="L20" s="27">
        <f>IF(P_leveranse!K31=0," ",P_leveranse!K31)</f>
        <v>16788.613000000001</v>
      </c>
      <c r="M20" s="27">
        <f>IF(P_leveranse!L31=0," ",P_leveranse!L31)</f>
        <v>16606</v>
      </c>
      <c r="N20" s="27">
        <f>IF(P_leveranse!M31=0," ",P_leveranse!M31)</f>
        <v>16560</v>
      </c>
      <c r="O20" s="27">
        <f>IF(P_leveranse!N31=0," ",P_leveranse!N31)</f>
        <v>16501</v>
      </c>
      <c r="P20" s="27">
        <f>IF(P_leveranse!O31=0," ",P_leveranse!O31)</f>
        <v>17421</v>
      </c>
      <c r="Q20" s="27">
        <f>IF(P_leveranse!P31=0," ",P_leveranse!P31)</f>
        <v>17236</v>
      </c>
      <c r="R20" s="27">
        <f>IF(P_leveranse!Q31=0," ",P_leveranse!Q31)</f>
        <v>17654</v>
      </c>
      <c r="S20" s="27">
        <f>IF(P_leveranse!R31=0," ",P_leveranse!R31)</f>
        <v>18059.806999999997</v>
      </c>
      <c r="T20" s="27">
        <f>IF(P_leveranse!S31=0," ",P_leveranse!S31)</f>
        <v>17548.925000000003</v>
      </c>
      <c r="U20" s="27">
        <f>IF(P_leveranse!T31=0," ",P_leveranse!T31)</f>
        <v>17933.217000000001</v>
      </c>
      <c r="V20" s="27">
        <f>IF(P_leveranse!U31=0," ",P_leveranse!U31)</f>
        <v>17960.827000000001</v>
      </c>
      <c r="W20" s="27">
        <f>IF(P_leveranse!V31=0," ",P_leveranse!V31)</f>
        <v>18280.037000000004</v>
      </c>
      <c r="X20" s="27">
        <f>IF(P_leveranse!W31=0," ",P_leveranse!W31)</f>
        <v>19267.064000000002</v>
      </c>
      <c r="Y20" s="27">
        <f>IF(P_leveranse!X31=0," ",P_leveranse!X31)</f>
        <v>19113.955000000002</v>
      </c>
      <c r="Z20" s="27">
        <f>IF(P_leveranse!Y31=0," ",P_leveranse!Y31)</f>
        <v>18563.710999999999</v>
      </c>
      <c r="AA20" s="27">
        <f>IF(P_leveranse!Z31=0," ",P_leveranse!Z31)</f>
        <v>19103.689000000002</v>
      </c>
      <c r="AB20" s="27">
        <f>IF(P_leveranse!AA31=0," ",P_leveranse!AA31)</f>
        <v>19299.296000000002</v>
      </c>
      <c r="AC20" s="27">
        <f>IF(P_leveranse!AB31=0," ",P_leveranse!AB31)</f>
        <v>19500.185000000001</v>
      </c>
      <c r="AD20" s="27">
        <f>IF(P_leveranse!AC31=0," ",P_leveranse!AC31)</f>
        <v>19943.111000000001</v>
      </c>
    </row>
    <row r="21" spans="2:30" s="100" customFormat="1" ht="14.1" customHeight="1" x14ac:dyDescent="0.2">
      <c r="B21" s="99" t="str">
        <f>IF(P_leveranse!A32=0," ",P_leveranse!A32)</f>
        <v xml:space="preserve"> </v>
      </c>
      <c r="C21" s="99" t="str">
        <f>IF(P_leveranse!B32=0," ",P_leveranse!B32)</f>
        <v>Nærøysund</v>
      </c>
      <c r="D21" s="99">
        <f>IF(P_leveranse!C32=0," ",P_leveranse!C32)</f>
        <v>16564</v>
      </c>
      <c r="E21" s="27">
        <f>IF(P_leveranse!D32=0," ",P_leveranse!D32)</f>
        <v>16539</v>
      </c>
      <c r="F21" s="27">
        <f>IF(P_leveranse!E32=0," ",P_leveranse!E32)</f>
        <v>16887.010999999999</v>
      </c>
      <c r="G21" s="27">
        <f>IF(P_leveranse!F32=0," ",P_leveranse!F32)</f>
        <v>16948.062999999998</v>
      </c>
      <c r="H21" s="27">
        <f>IF(P_leveranse!G32=0," ",P_leveranse!G32)</f>
        <v>16309.86</v>
      </c>
      <c r="I21" s="27">
        <f>IF(P_leveranse!H32=0," ",P_leveranse!H32)</f>
        <v>15612.446</v>
      </c>
      <c r="J21" s="27">
        <f>IF(P_leveranse!I32=0," ",P_leveranse!I32)</f>
        <v>15280.421999999999</v>
      </c>
      <c r="K21" s="27">
        <f>IF(P_leveranse!J32=0," ",P_leveranse!J32)</f>
        <v>15514.687000000002</v>
      </c>
      <c r="L21" s="27">
        <f>IF(P_leveranse!K32=0," ",P_leveranse!K32)</f>
        <v>16046.971</v>
      </c>
      <c r="M21" s="27">
        <f>IF(P_leveranse!L32=0," ",P_leveranse!L32)</f>
        <v>15965</v>
      </c>
      <c r="N21" s="27">
        <f>IF(P_leveranse!M32=0," ",P_leveranse!M32)</f>
        <v>15953</v>
      </c>
      <c r="O21" s="27">
        <f>IF(P_leveranse!N32=0," ",P_leveranse!N32)</f>
        <v>16285</v>
      </c>
      <c r="P21" s="27">
        <f>IF(P_leveranse!O32=0," ",P_leveranse!O32)</f>
        <v>17504</v>
      </c>
      <c r="Q21" s="27">
        <f>IF(P_leveranse!P32=0," ",P_leveranse!P32)</f>
        <v>17003</v>
      </c>
      <c r="R21" s="27">
        <f>IF(P_leveranse!Q32=0," ",P_leveranse!Q32)</f>
        <v>17193</v>
      </c>
      <c r="S21" s="27">
        <f>IF(P_leveranse!R32=0," ",P_leveranse!R32)</f>
        <v>17710.257999999998</v>
      </c>
      <c r="T21" s="27">
        <f>IF(P_leveranse!S32=0," ",P_leveranse!S32)</f>
        <v>17412.375</v>
      </c>
      <c r="U21" s="27">
        <f>IF(P_leveranse!T32=0," ",P_leveranse!T32)</f>
        <v>18195.659</v>
      </c>
      <c r="V21" s="27">
        <f>IF(P_leveranse!U32=0," ",P_leveranse!U32)</f>
        <v>18408.723999999998</v>
      </c>
      <c r="W21" s="27">
        <f>IF(P_leveranse!V32=0," ",P_leveranse!V32)</f>
        <v>17972.186999999998</v>
      </c>
      <c r="X21" s="27">
        <f>IF(P_leveranse!W32=0," ",P_leveranse!W32)</f>
        <v>18651.099999999999</v>
      </c>
      <c r="Y21" s="27">
        <f>IF(P_leveranse!X32=0," ",P_leveranse!X32)</f>
        <v>18558.819</v>
      </c>
      <c r="Z21" s="27">
        <f>IF(P_leveranse!Y32=0," ",P_leveranse!Y32)</f>
        <v>18405.050999999999</v>
      </c>
      <c r="AA21" s="27">
        <f>IF(P_leveranse!Z32=0," ",P_leveranse!Z32)</f>
        <v>18965.379999999997</v>
      </c>
      <c r="AB21" s="27">
        <f>IF(P_leveranse!AA32=0," ",P_leveranse!AA32)</f>
        <v>18378.775000000001</v>
      </c>
      <c r="AC21" s="27">
        <f>IF(P_leveranse!AB32=0," ",P_leveranse!AB32)</f>
        <v>18493.792000000001</v>
      </c>
      <c r="AD21" s="27">
        <f>IF(P_leveranse!AC32=0," ",P_leveranse!AC32)</f>
        <v>18142.583999999999</v>
      </c>
    </row>
    <row r="22" spans="2:30" s="100" customFormat="1" ht="14.1" customHeight="1" x14ac:dyDescent="0.2">
      <c r="B22" s="99" t="str">
        <f>IF(P_leveranse!A33=0," ",P_leveranse!A33)</f>
        <v xml:space="preserve"> </v>
      </c>
      <c r="C22" s="99" t="str">
        <f>IF(P_leveranse!B33=0," ",P_leveranse!B33)</f>
        <v>Overhalla</v>
      </c>
      <c r="D22" s="99">
        <f>IF(P_leveranse!C33=0," ",P_leveranse!C33)</f>
        <v>8908</v>
      </c>
      <c r="E22" s="27">
        <f>IF(P_leveranse!D33=0," ",P_leveranse!D33)</f>
        <v>8705</v>
      </c>
      <c r="F22" s="27">
        <f>IF(P_leveranse!E33=0," ",P_leveranse!E33)</f>
        <v>8882.5280000000002</v>
      </c>
      <c r="G22" s="27">
        <f>IF(P_leveranse!F33=0," ",P_leveranse!F33)</f>
        <v>8929.0059999999994</v>
      </c>
      <c r="H22" s="27">
        <f>IF(P_leveranse!G33=0," ",P_leveranse!G33)</f>
        <v>8893.7980000000007</v>
      </c>
      <c r="I22" s="27">
        <f>IF(P_leveranse!H33=0," ",P_leveranse!H33)</f>
        <v>8583.3860000000004</v>
      </c>
      <c r="J22" s="27">
        <f>IF(P_leveranse!I33=0," ",P_leveranse!I33)</f>
        <v>8563.0609999999997</v>
      </c>
      <c r="K22" s="27">
        <f>IF(P_leveranse!J33=0," ",P_leveranse!J33)</f>
        <v>8679.23</v>
      </c>
      <c r="L22" s="27">
        <f>IF(P_leveranse!K33=0," ",P_leveranse!K33)</f>
        <v>9030.1959999999999</v>
      </c>
      <c r="M22" s="27">
        <f>IF(P_leveranse!L33=0," ",P_leveranse!L33)</f>
        <v>8818</v>
      </c>
      <c r="N22" s="27">
        <f>IF(P_leveranse!M33=0," ",P_leveranse!M33)</f>
        <v>8732</v>
      </c>
      <c r="O22" s="27">
        <f>IF(P_leveranse!N33=0," ",P_leveranse!N33)</f>
        <v>8886</v>
      </c>
      <c r="P22" s="27">
        <f>IF(P_leveranse!O33=0," ",P_leveranse!O33)</f>
        <v>9603</v>
      </c>
      <c r="Q22" s="27">
        <f>IF(P_leveranse!P33=0," ",P_leveranse!P33)</f>
        <v>9721</v>
      </c>
      <c r="R22" s="27">
        <f>IF(P_leveranse!Q33=0," ",P_leveranse!Q33)</f>
        <v>9810</v>
      </c>
      <c r="S22" s="27">
        <f>IF(P_leveranse!R33=0," ",P_leveranse!R33)</f>
        <v>10304.589</v>
      </c>
      <c r="T22" s="27">
        <f>IF(P_leveranse!S33=0," ",P_leveranse!S33)</f>
        <v>10139.902</v>
      </c>
      <c r="U22" s="27">
        <f>IF(P_leveranse!T33=0," ",P_leveranse!T33)</f>
        <v>10781.986000000001</v>
      </c>
      <c r="V22" s="27">
        <f>IF(P_leveranse!U33=0," ",P_leveranse!U33)</f>
        <v>11027.831</v>
      </c>
      <c r="W22" s="27">
        <f>IF(P_leveranse!V33=0," ",P_leveranse!V33)</f>
        <v>10892.964</v>
      </c>
      <c r="X22" s="27">
        <f>IF(P_leveranse!W33=0," ",P_leveranse!W33)</f>
        <v>11385.965</v>
      </c>
      <c r="Y22" s="27">
        <f>IF(P_leveranse!X33=0," ",P_leveranse!X33)</f>
        <v>11028.538</v>
      </c>
      <c r="Z22" s="27">
        <f>IF(P_leveranse!Y33=0," ",P_leveranse!Y33)</f>
        <v>10523.075999999999</v>
      </c>
      <c r="AA22" s="27">
        <f>IF(P_leveranse!Z33=0," ",P_leveranse!Z33)</f>
        <v>10562.953</v>
      </c>
      <c r="AB22" s="27">
        <f>IF(P_leveranse!AA33=0," ",P_leveranse!AA33)</f>
        <v>10618.043</v>
      </c>
      <c r="AC22" s="27">
        <f>IF(P_leveranse!AB33=0," ",P_leveranse!AB33)</f>
        <v>10950.343000000001</v>
      </c>
      <c r="AD22" s="27">
        <f>IF(P_leveranse!AC33=0," ",P_leveranse!AC33)</f>
        <v>10938.125</v>
      </c>
    </row>
    <row r="23" spans="2:30" s="100" customFormat="1" ht="14.1" customHeight="1" x14ac:dyDescent="0.2">
      <c r="B23" s="99" t="str">
        <f>IF(P_leveranse!A34=0," ",P_leveranse!A34)</f>
        <v xml:space="preserve"> </v>
      </c>
      <c r="C23" s="99" t="str">
        <f>IF(P_leveranse!B34=0," ",P_leveranse!B34)</f>
        <v>Røyrvik</v>
      </c>
      <c r="D23" s="99">
        <f>IF(P_leveranse!C34=0," ",P_leveranse!C34)</f>
        <v>739</v>
      </c>
      <c r="E23" s="27">
        <f>IF(P_leveranse!D34=0," ",P_leveranse!D34)</f>
        <v>796</v>
      </c>
      <c r="F23" s="27">
        <f>IF(P_leveranse!E34=0," ",P_leveranse!E34)</f>
        <v>806.41300000000001</v>
      </c>
      <c r="G23" s="27">
        <f>IF(P_leveranse!F34=0," ",P_leveranse!F34)</f>
        <v>862.51599999999996</v>
      </c>
      <c r="H23" s="27">
        <f>IF(P_leveranse!G34=0," ",P_leveranse!G34)</f>
        <v>831.07100000000003</v>
      </c>
      <c r="I23" s="27">
        <f>IF(P_leveranse!H34=0," ",P_leveranse!H34)</f>
        <v>823.27599999999995</v>
      </c>
      <c r="J23" s="27">
        <f>IF(P_leveranse!I34=0," ",P_leveranse!I34)</f>
        <v>768.01599999999996</v>
      </c>
      <c r="K23" s="27">
        <f>IF(P_leveranse!J34=0," ",P_leveranse!J34)</f>
        <v>754.37099999999998</v>
      </c>
      <c r="L23" s="27">
        <f>IF(P_leveranse!K34=0," ",P_leveranse!K34)</f>
        <v>782.94299999999998</v>
      </c>
      <c r="M23" s="27">
        <f>IF(P_leveranse!L34=0," ",P_leveranse!L34)</f>
        <v>713</v>
      </c>
      <c r="N23" s="27">
        <f>IF(P_leveranse!M34=0," ",P_leveranse!M34)</f>
        <v>604</v>
      </c>
      <c r="O23" s="27">
        <f>IF(P_leveranse!N34=0," ",P_leveranse!N34)</f>
        <v>602</v>
      </c>
      <c r="P23" s="27">
        <f>IF(P_leveranse!O34=0," ",P_leveranse!O34)</f>
        <v>614</v>
      </c>
      <c r="Q23" s="27">
        <f>IF(P_leveranse!P34=0," ",P_leveranse!P34)</f>
        <v>563</v>
      </c>
      <c r="R23" s="27">
        <f>IF(P_leveranse!Q34=0," ",P_leveranse!Q34)</f>
        <v>525</v>
      </c>
      <c r="S23" s="27">
        <f>IF(P_leveranse!R34=0," ",P_leveranse!R34)</f>
        <v>523.28800000000001</v>
      </c>
      <c r="T23" s="27">
        <f>IF(P_leveranse!S34=0," ",P_leveranse!S34)</f>
        <v>552.99300000000005</v>
      </c>
      <c r="U23" s="27">
        <f>IF(P_leveranse!T34=0," ",P_leveranse!T34)</f>
        <v>535.59400000000005</v>
      </c>
      <c r="V23" s="27">
        <f>IF(P_leveranse!U34=0," ",P_leveranse!U34)</f>
        <v>543.18200000000002</v>
      </c>
      <c r="W23" s="27">
        <f>IF(P_leveranse!V34=0," ",P_leveranse!V34)</f>
        <v>504.45299999999997</v>
      </c>
      <c r="X23" s="27">
        <f>IF(P_leveranse!W34=0," ",P_leveranse!W34)</f>
        <v>530.25</v>
      </c>
      <c r="Y23" s="27">
        <f>IF(P_leveranse!X34=0," ",P_leveranse!X34)</f>
        <v>487.25200000000001</v>
      </c>
      <c r="Z23" s="27">
        <f>IF(P_leveranse!Y34=0," ",P_leveranse!Y34)</f>
        <v>565.76300000000003</v>
      </c>
      <c r="AA23" s="27">
        <f>IF(P_leveranse!Z34=0," ",P_leveranse!Z34)</f>
        <v>410.36700000000002</v>
      </c>
      <c r="AB23" s="27">
        <f>IF(P_leveranse!AA34=0," ",P_leveranse!AA34)</f>
        <v>398.339</v>
      </c>
      <c r="AC23" s="27">
        <f>IF(P_leveranse!AB34=0," ",P_leveranse!AB34)</f>
        <v>371.00200000000001</v>
      </c>
      <c r="AD23" s="27">
        <f>IF(P_leveranse!AC34=0," ",P_leveranse!AC34)</f>
        <v>287.245</v>
      </c>
    </row>
    <row r="24" spans="2:30" s="100" customFormat="1" ht="14.1" customHeight="1" x14ac:dyDescent="0.2">
      <c r="B24" s="99" t="str">
        <f>IF(P_leveranse!A35=0," ",P_leveranse!A35)</f>
        <v>Orkdalsregionen</v>
      </c>
      <c r="C24" s="27" t="str">
        <f>IF(P_leveranse!B35=0," ",P_leveranse!B35)</f>
        <v xml:space="preserve"> </v>
      </c>
      <c r="D24" s="27" t="str">
        <f>IF(P_leveranse!C35=0," ",P_leveranse!C35)</f>
        <v xml:space="preserve"> </v>
      </c>
      <c r="E24" s="27" t="str">
        <f>IF(P_leveranse!D35=0," ",P_leveranse!D35)</f>
        <v xml:space="preserve"> </v>
      </c>
      <c r="F24" s="27" t="str">
        <f>IF(P_leveranse!E35=0," ",P_leveranse!E35)</f>
        <v xml:space="preserve"> </v>
      </c>
      <c r="G24" s="27" t="str">
        <f>IF(P_leveranse!F35=0," ",P_leveranse!F35)</f>
        <v xml:space="preserve"> </v>
      </c>
      <c r="H24" s="27" t="str">
        <f>IF(P_leveranse!G35=0," ",P_leveranse!G35)</f>
        <v xml:space="preserve"> </v>
      </c>
      <c r="I24" s="27" t="str">
        <f>IF(P_leveranse!H35=0," ",P_leveranse!H35)</f>
        <v xml:space="preserve"> </v>
      </c>
      <c r="J24" s="27" t="str">
        <f>IF(P_leveranse!I35=0," ",P_leveranse!I35)</f>
        <v xml:space="preserve"> </v>
      </c>
      <c r="K24" s="27" t="str">
        <f>IF(P_leveranse!J35=0," ",P_leveranse!J35)</f>
        <v xml:space="preserve"> </v>
      </c>
      <c r="L24" s="27" t="str">
        <f>IF(P_leveranse!K35=0," ",P_leveranse!K35)</f>
        <v xml:space="preserve"> </v>
      </c>
      <c r="M24" s="27" t="str">
        <f>IF(P_leveranse!L35=0," ",P_leveranse!L35)</f>
        <v xml:space="preserve"> </v>
      </c>
      <c r="N24" s="27" t="str">
        <f>IF(P_leveranse!M35=0," ",P_leveranse!M35)</f>
        <v xml:space="preserve"> </v>
      </c>
      <c r="O24" s="27" t="str">
        <f>IF(P_leveranse!N35=0," ",P_leveranse!N35)</f>
        <v xml:space="preserve"> </v>
      </c>
      <c r="P24" s="27" t="str">
        <f>IF(P_leveranse!O35=0," ",P_leveranse!O35)</f>
        <v xml:space="preserve"> </v>
      </c>
      <c r="Q24" s="27" t="str">
        <f>IF(P_leveranse!P35=0," ",P_leveranse!P35)</f>
        <v xml:space="preserve"> </v>
      </c>
      <c r="R24" s="27" t="str">
        <f>IF(P_leveranse!Q35=0," ",P_leveranse!Q35)</f>
        <v xml:space="preserve"> </v>
      </c>
      <c r="S24" s="27" t="str">
        <f>IF(P_leveranse!R35=0," ",P_leveranse!R35)</f>
        <v xml:space="preserve"> </v>
      </c>
      <c r="T24" s="27" t="str">
        <f>IF(P_leveranse!S35=0," ",P_leveranse!S35)</f>
        <v xml:space="preserve"> </v>
      </c>
      <c r="U24" s="27" t="str">
        <f>IF(P_leveranse!T35=0," ",P_leveranse!T35)</f>
        <v xml:space="preserve"> </v>
      </c>
      <c r="V24" s="27" t="str">
        <f>IF(P_leveranse!U35=0," ",P_leveranse!U35)</f>
        <v xml:space="preserve"> </v>
      </c>
      <c r="W24" s="27" t="str">
        <f>IF(P_leveranse!V35=0," ",P_leveranse!V35)</f>
        <v xml:space="preserve"> </v>
      </c>
      <c r="X24" s="27" t="str">
        <f>IF(P_leveranse!W35=0," ",P_leveranse!W35)</f>
        <v xml:space="preserve"> </v>
      </c>
      <c r="Y24" s="27" t="str">
        <f>IF(P_leveranse!X35=0," ",P_leveranse!X35)</f>
        <v xml:space="preserve"> </v>
      </c>
      <c r="Z24" s="27" t="str">
        <f>IF(P_leveranse!Y35=0," ",P_leveranse!Y35)</f>
        <v xml:space="preserve"> </v>
      </c>
      <c r="AA24" s="27" t="str">
        <f>IF(P_leveranse!Z35=0," ",P_leveranse!Z35)</f>
        <v xml:space="preserve"> </v>
      </c>
      <c r="AB24" s="27" t="str">
        <f>IF(P_leveranse!AA35=0," ",P_leveranse!AA35)</f>
        <v xml:space="preserve"> </v>
      </c>
      <c r="AC24" s="27" t="str">
        <f>IF(P_leveranse!AB35=0," ",P_leveranse!AB35)</f>
        <v xml:space="preserve"> </v>
      </c>
      <c r="AD24" s="27" t="str">
        <f>IF(P_leveranse!AC35=0," ",P_leveranse!AC35)</f>
        <v xml:space="preserve"> </v>
      </c>
    </row>
    <row r="25" spans="2:30" s="100" customFormat="1" ht="14.1" customHeight="1" x14ac:dyDescent="0.2">
      <c r="B25" s="99" t="str">
        <f>IF(P_leveranse!A36=0," ",P_leveranse!A36)</f>
        <v xml:space="preserve"> </v>
      </c>
      <c r="C25" s="27" t="str">
        <f>IF(P_leveranse!B36=0," ",P_leveranse!B36)</f>
        <v>Frøya</v>
      </c>
      <c r="D25" s="27">
        <f>IF(P_leveranse!C36=0," ",P_leveranse!C36)</f>
        <v>1110</v>
      </c>
      <c r="E25" s="27">
        <f>IF(P_leveranse!D36=0," ",P_leveranse!D36)</f>
        <v>1025</v>
      </c>
      <c r="F25" s="27">
        <f>IF(P_leveranse!E36=0," ",P_leveranse!E36)</f>
        <v>1000.182</v>
      </c>
      <c r="G25" s="27">
        <f>IF(P_leveranse!F36=0," ",P_leveranse!F36)</f>
        <v>1042.0170000000001</v>
      </c>
      <c r="H25" s="27">
        <f>IF(P_leveranse!G36=0," ",P_leveranse!G36)</f>
        <v>1077.423</v>
      </c>
      <c r="I25" s="27">
        <f>IF(P_leveranse!H36=0," ",P_leveranse!H36)</f>
        <v>998.26599999999996</v>
      </c>
      <c r="J25" s="27">
        <f>IF(P_leveranse!I36=0," ",P_leveranse!I36)</f>
        <v>880.88199999999995</v>
      </c>
      <c r="K25" s="27">
        <f>IF(P_leveranse!J36=0," ",P_leveranse!J36)</f>
        <v>868.923</v>
      </c>
      <c r="L25" s="27">
        <f>IF(P_leveranse!K36=0," ",P_leveranse!K36)</f>
        <v>924.48</v>
      </c>
      <c r="M25" s="27">
        <f>IF(P_leveranse!L36=0," ",P_leveranse!L36)</f>
        <v>787</v>
      </c>
      <c r="N25" s="27">
        <f>IF(P_leveranse!M36=0," ",P_leveranse!M36)</f>
        <v>832</v>
      </c>
      <c r="O25" s="27">
        <f>IF(P_leveranse!N36=0," ",P_leveranse!N36)</f>
        <v>823</v>
      </c>
      <c r="P25" s="27">
        <f>IF(P_leveranse!O36=0," ",P_leveranse!O36)</f>
        <v>647</v>
      </c>
      <c r="Q25" s="27">
        <f>IF(P_leveranse!P36=0," ",P_leveranse!P36)</f>
        <v>474</v>
      </c>
      <c r="R25" s="27">
        <f>IF(P_leveranse!Q36=0," ",P_leveranse!Q36)</f>
        <v>471</v>
      </c>
      <c r="S25" s="27">
        <f>IF(P_leveranse!R36=0," ",P_leveranse!R36)</f>
        <v>466.64100000000002</v>
      </c>
      <c r="T25" s="27">
        <f>IF(P_leveranse!S36=0," ",P_leveranse!S36)</f>
        <v>465.7</v>
      </c>
      <c r="U25" s="27">
        <f>IF(P_leveranse!T36=0," ",P_leveranse!T36)</f>
        <v>556.35599999999999</v>
      </c>
      <c r="V25" s="27">
        <f>IF(P_leveranse!U36=0," ",P_leveranse!U36)</f>
        <v>515.05700000000002</v>
      </c>
      <c r="W25" s="27">
        <f>IF(P_leveranse!V36=0," ",P_leveranse!V36)</f>
        <v>518.14300000000003</v>
      </c>
      <c r="X25" s="27">
        <f>IF(P_leveranse!W36=0," ",P_leveranse!W36)</f>
        <v>461.27699999999999</v>
      </c>
      <c r="Y25" s="27">
        <f>IF(P_leveranse!X36=0," ",P_leveranse!X36)</f>
        <v>508.65100000000001</v>
      </c>
      <c r="Z25" s="27">
        <f>IF(P_leveranse!Y36=0," ",P_leveranse!Y36)</f>
        <v>516.76400000000001</v>
      </c>
      <c r="AA25" s="27">
        <f>IF(P_leveranse!Z36=0," ",P_leveranse!Z36)</f>
        <v>524.39400000000001</v>
      </c>
      <c r="AB25" s="27">
        <f>IF(P_leveranse!AA36=0," ",P_leveranse!AA36)</f>
        <v>525.89400000000001</v>
      </c>
      <c r="AC25" s="27">
        <f>IF(P_leveranse!AB36=0," ",P_leveranse!AB36)</f>
        <v>535.17899999999997</v>
      </c>
      <c r="AD25" s="27">
        <f>IF(P_leveranse!AC36=0," ",P_leveranse!AC36)</f>
        <v>601.28300000000002</v>
      </c>
    </row>
    <row r="26" spans="2:30" s="100" customFormat="1" ht="14.1" customHeight="1" x14ac:dyDescent="0.2">
      <c r="B26" s="99" t="str">
        <f>IF(P_leveranse!A37=0," ",P_leveranse!A37)</f>
        <v xml:space="preserve"> </v>
      </c>
      <c r="C26" s="27" t="str">
        <f>IF(P_leveranse!B37=0," ",P_leveranse!B37)</f>
        <v>Heim</v>
      </c>
      <c r="D26" s="27">
        <f>IF(P_leveranse!C37=0," ",P_leveranse!C37)</f>
        <v>11040</v>
      </c>
      <c r="E26" s="27">
        <f>IF(P_leveranse!D37=0," ",P_leveranse!D37)</f>
        <v>10911</v>
      </c>
      <c r="F26" s="27">
        <f>IF(P_leveranse!E37=0," ",P_leveranse!E37)</f>
        <v>10917.606</v>
      </c>
      <c r="G26" s="27">
        <f>IF(P_leveranse!F37=0," ",P_leveranse!F37)</f>
        <v>10875.105</v>
      </c>
      <c r="H26" s="27">
        <f>IF(P_leveranse!G37=0," ",P_leveranse!G37)</f>
        <v>10968.315000000001</v>
      </c>
      <c r="I26" s="27">
        <f>IF(P_leveranse!H37=0," ",P_leveranse!H37)</f>
        <v>10273.038</v>
      </c>
      <c r="J26" s="27">
        <f>IF(P_leveranse!I37=0," ",P_leveranse!I37)</f>
        <v>9817.1440000000002</v>
      </c>
      <c r="K26" s="27">
        <f>IF(P_leveranse!J37=0," ",P_leveranse!J37)</f>
        <v>9527.277</v>
      </c>
      <c r="L26" s="27">
        <f>IF(P_leveranse!K37=0," ",P_leveranse!K37)</f>
        <v>9613.893</v>
      </c>
      <c r="M26" s="27">
        <f>IF(P_leveranse!L37=0," ",P_leveranse!L37)</f>
        <v>9399</v>
      </c>
      <c r="N26" s="27">
        <f>IF(P_leveranse!M37=0," ",P_leveranse!M37)</f>
        <v>9444</v>
      </c>
      <c r="O26" s="27">
        <f>IF(P_leveranse!N37=0," ",P_leveranse!N37)</f>
        <v>9436</v>
      </c>
      <c r="P26" s="27">
        <f>IF(P_leveranse!O37=0," ",P_leveranse!O37)</f>
        <v>9786</v>
      </c>
      <c r="Q26" s="27">
        <f>IF(P_leveranse!P37=0," ",P_leveranse!P37)</f>
        <v>9401</v>
      </c>
      <c r="R26" s="27">
        <f>IF(P_leveranse!Q37=0," ",P_leveranse!Q37)</f>
        <v>9577</v>
      </c>
      <c r="S26" s="27">
        <f>IF(P_leveranse!R37=0," ",P_leveranse!R37)</f>
        <v>9763.6579999999994</v>
      </c>
      <c r="T26" s="27">
        <f>IF(P_leveranse!S37=0," ",P_leveranse!S37)</f>
        <v>9383.94</v>
      </c>
      <c r="U26" s="27">
        <f>IF(P_leveranse!T37=0," ",P_leveranse!T37)</f>
        <v>9473.8090000000011</v>
      </c>
      <c r="V26" s="27">
        <f>IF(P_leveranse!U37=0," ",P_leveranse!U37)</f>
        <v>9651.5660000000007</v>
      </c>
      <c r="W26" s="27">
        <f>IF(P_leveranse!V37=0," ",P_leveranse!V37)</f>
        <v>9873.143</v>
      </c>
      <c r="X26" s="27">
        <f>IF(P_leveranse!W37=0," ",P_leveranse!W37)</f>
        <v>10306.627</v>
      </c>
      <c r="Y26" s="27">
        <f>IF(P_leveranse!X37=0," ",P_leveranse!X37)</f>
        <v>10820.98</v>
      </c>
      <c r="Z26" s="27">
        <f>IF(P_leveranse!Y37=0," ",P_leveranse!Y37)</f>
        <v>10662.263999999999</v>
      </c>
      <c r="AA26" s="27">
        <f>IF(P_leveranse!Z37=0," ",P_leveranse!Z37)</f>
        <v>10978.662</v>
      </c>
      <c r="AB26" s="27">
        <f>IF(P_leveranse!AA37=0," ",P_leveranse!AA37)</f>
        <v>10436.031999999999</v>
      </c>
      <c r="AC26" s="27">
        <f>IF(P_leveranse!AB37=0," ",P_leveranse!AB37)</f>
        <v>11094.625</v>
      </c>
      <c r="AD26" s="27">
        <f>IF(P_leveranse!AC37=0," ",P_leveranse!AC37)</f>
        <v>11279.573</v>
      </c>
    </row>
    <row r="27" spans="2:30" s="100" customFormat="1" ht="14.1" customHeight="1" x14ac:dyDescent="0.2">
      <c r="B27" s="99" t="str">
        <f>IF(P_leveranse!A38=0," ",P_leveranse!A38)</f>
        <v xml:space="preserve"> </v>
      </c>
      <c r="C27" s="27" t="str">
        <f>IF(P_leveranse!B38=0," ",P_leveranse!B38)</f>
        <v>Hitra</v>
      </c>
      <c r="D27" s="27">
        <f>IF(P_leveranse!C38=0," ",P_leveranse!C38)</f>
        <v>4185</v>
      </c>
      <c r="E27" s="27">
        <f>IF(P_leveranse!D38=0," ",P_leveranse!D38)</f>
        <v>4182</v>
      </c>
      <c r="F27" s="27">
        <f>IF(P_leveranse!E38=0," ",P_leveranse!E38)</f>
        <v>4021.2310000000002</v>
      </c>
      <c r="G27" s="27">
        <f>IF(P_leveranse!F38=0," ",P_leveranse!F38)</f>
        <v>3989.24</v>
      </c>
      <c r="H27" s="27">
        <f>IF(P_leveranse!G38=0," ",P_leveranse!G38)</f>
        <v>3904.703</v>
      </c>
      <c r="I27" s="27">
        <f>IF(P_leveranse!H38=0," ",P_leveranse!H38)</f>
        <v>3595.2779999999998</v>
      </c>
      <c r="J27" s="27">
        <f>IF(P_leveranse!I38=0," ",P_leveranse!I38)</f>
        <v>3243.6979999999999</v>
      </c>
      <c r="K27" s="27">
        <f>IF(P_leveranse!J38=0," ",P_leveranse!J38)</f>
        <v>3115.0059999999999</v>
      </c>
      <c r="L27" s="27">
        <f>IF(P_leveranse!K38=0," ",P_leveranse!K38)</f>
        <v>3132.1489999999999</v>
      </c>
      <c r="M27" s="27">
        <f>IF(P_leveranse!L38=0," ",P_leveranse!L38)</f>
        <v>3050</v>
      </c>
      <c r="N27" s="27">
        <f>IF(P_leveranse!M38=0," ",P_leveranse!M38)</f>
        <v>2964</v>
      </c>
      <c r="O27" s="27">
        <f>IF(P_leveranse!N38=0," ",P_leveranse!N38)</f>
        <v>3006</v>
      </c>
      <c r="P27" s="27">
        <f>IF(P_leveranse!O38=0," ",P_leveranse!O38)</f>
        <v>2861</v>
      </c>
      <c r="Q27" s="27">
        <f>IF(P_leveranse!P38=0," ",P_leveranse!P38)</f>
        <v>2683</v>
      </c>
      <c r="R27" s="27">
        <f>IF(P_leveranse!Q38=0," ",P_leveranse!Q38)</f>
        <v>2345</v>
      </c>
      <c r="S27" s="27">
        <f>IF(P_leveranse!R38=0," ",P_leveranse!R38)</f>
        <v>2250.8409999999999</v>
      </c>
      <c r="T27" s="27">
        <f>IF(P_leveranse!S38=0," ",P_leveranse!S38)</f>
        <v>2150.58</v>
      </c>
      <c r="U27" s="27">
        <f>IF(P_leveranse!T38=0," ",P_leveranse!T38)</f>
        <v>2065.5970000000002</v>
      </c>
      <c r="V27" s="27">
        <f>IF(P_leveranse!U38=0," ",P_leveranse!U38)</f>
        <v>1844.3689999999999</v>
      </c>
      <c r="W27" s="27">
        <f>IF(P_leveranse!V38=0," ",P_leveranse!V38)</f>
        <v>1668.2190000000001</v>
      </c>
      <c r="X27" s="27">
        <f>IF(P_leveranse!W38=0," ",P_leveranse!W38)</f>
        <v>1662.845</v>
      </c>
      <c r="Y27" s="27">
        <f>IF(P_leveranse!X38=0," ",P_leveranse!X38)</f>
        <v>1569.252</v>
      </c>
      <c r="Z27" s="27">
        <f>IF(P_leveranse!Y38=0," ",P_leveranse!Y38)</f>
        <v>1444.095</v>
      </c>
      <c r="AA27" s="27">
        <f>IF(P_leveranse!Z38=0," ",P_leveranse!Z38)</f>
        <v>1448.63</v>
      </c>
      <c r="AB27" s="27">
        <f>IF(P_leveranse!AA38=0," ",P_leveranse!AA38)</f>
        <v>1378.3789999999999</v>
      </c>
      <c r="AC27" s="27">
        <f>IF(P_leveranse!AB38=0," ",P_leveranse!AB38)</f>
        <v>2540.1529999999998</v>
      </c>
      <c r="AD27" s="27">
        <f>IF(P_leveranse!AC38=0," ",P_leveranse!AC38)</f>
        <v>2694.2139999999999</v>
      </c>
    </row>
    <row r="28" spans="2:30" s="100" customFormat="1" ht="14.1" customHeight="1" x14ac:dyDescent="0.2">
      <c r="B28" s="99" t="str">
        <f>IF(P_leveranse!A39=0," ",P_leveranse!A39)</f>
        <v xml:space="preserve"> </v>
      </c>
      <c r="C28" s="27" t="str">
        <f>IF(P_leveranse!B39=0," ",P_leveranse!B39)</f>
        <v>Orkland</v>
      </c>
      <c r="D28" s="27">
        <f>IF(P_leveranse!C39=0," ",P_leveranse!C39)</f>
        <v>29371</v>
      </c>
      <c r="E28" s="27">
        <f>IF(P_leveranse!D39=0," ",P_leveranse!D39)</f>
        <v>28581</v>
      </c>
      <c r="F28" s="27">
        <f>IF(P_leveranse!E39=0," ",P_leveranse!E39)</f>
        <v>28762.056</v>
      </c>
      <c r="G28" s="27">
        <f>IF(P_leveranse!F39=0," ",P_leveranse!F39)</f>
        <v>28753.093000000001</v>
      </c>
      <c r="H28" s="27">
        <f>IF(P_leveranse!G39=0," ",P_leveranse!G39)</f>
        <v>28191.046999999999</v>
      </c>
      <c r="I28" s="27">
        <f>IF(P_leveranse!H39=0," ",P_leveranse!H39)</f>
        <v>26612.553999999996</v>
      </c>
      <c r="J28" s="27">
        <f>IF(P_leveranse!I39=0," ",P_leveranse!I39)</f>
        <v>25648.38</v>
      </c>
      <c r="K28" s="27">
        <f>IF(P_leveranse!J39=0," ",P_leveranse!J39)</f>
        <v>25537.587999999996</v>
      </c>
      <c r="L28" s="27">
        <f>IF(P_leveranse!K39=0," ",P_leveranse!K39)</f>
        <v>25801.607999999997</v>
      </c>
      <c r="M28" s="27">
        <f>IF(P_leveranse!L39=0," ",P_leveranse!L39)</f>
        <v>26414</v>
      </c>
      <c r="N28" s="27">
        <f>IF(P_leveranse!M39=0," ",P_leveranse!M39)</f>
        <v>26624</v>
      </c>
      <c r="O28" s="27">
        <f>IF(P_leveranse!N39=0," ",P_leveranse!N39)</f>
        <v>26460</v>
      </c>
      <c r="P28" s="27">
        <f>IF(P_leveranse!O39=0," ",P_leveranse!O39)</f>
        <v>27984</v>
      </c>
      <c r="Q28" s="27">
        <f>IF(P_leveranse!P39=0," ",P_leveranse!P39)</f>
        <v>27584</v>
      </c>
      <c r="R28" s="27">
        <f>IF(P_leveranse!Q39=0," ",P_leveranse!Q39)</f>
        <v>27779</v>
      </c>
      <c r="S28" s="27">
        <f>IF(P_leveranse!R39=0," ",P_leveranse!R39)</f>
        <v>27959.364999999998</v>
      </c>
      <c r="T28" s="27">
        <f>IF(P_leveranse!S39=0," ",P_leveranse!S39)</f>
        <v>27752.071</v>
      </c>
      <c r="U28" s="27">
        <f>IF(P_leveranse!T39=0," ",P_leveranse!T39)</f>
        <v>29457.537000000004</v>
      </c>
      <c r="V28" s="27">
        <f>IF(P_leveranse!U39=0," ",P_leveranse!U39)</f>
        <v>29292.697999999997</v>
      </c>
      <c r="W28" s="27">
        <f>IF(P_leveranse!V39=0," ",P_leveranse!V39)</f>
        <v>28818.863999999998</v>
      </c>
      <c r="X28" s="27">
        <f>IF(P_leveranse!W39=0," ",P_leveranse!W39)</f>
        <v>29961.58</v>
      </c>
      <c r="Y28" s="27">
        <f>IF(P_leveranse!X39=0," ",P_leveranse!X39)</f>
        <v>30097.703999999998</v>
      </c>
      <c r="Z28" s="27">
        <f>IF(P_leveranse!Y39=0," ",P_leveranse!Y39)</f>
        <v>29739.348999999998</v>
      </c>
      <c r="AA28" s="27">
        <f>IF(P_leveranse!Z39=0," ",P_leveranse!Z39)</f>
        <v>29932.895</v>
      </c>
      <c r="AB28" s="27">
        <f>IF(P_leveranse!AA39=0," ",P_leveranse!AA39)</f>
        <v>28220.262999999999</v>
      </c>
      <c r="AC28" s="27">
        <f>IF(P_leveranse!AB39=0," ",P_leveranse!AB39)</f>
        <v>25585.536</v>
      </c>
      <c r="AD28" s="27">
        <f>IF(P_leveranse!AC39=0," ",P_leveranse!AC39)</f>
        <v>26955.494999999999</v>
      </c>
    </row>
    <row r="29" spans="2:30" s="100" customFormat="1" ht="14.1" customHeight="1" x14ac:dyDescent="0.2">
      <c r="B29" s="99" t="str">
        <f>IF(P_leveranse!A40=0," ",P_leveranse!A40)</f>
        <v xml:space="preserve"> </v>
      </c>
      <c r="C29" s="27" t="str">
        <f>IF(P_leveranse!B40=0," ",P_leveranse!B40)</f>
        <v>Rindal</v>
      </c>
      <c r="D29" s="27">
        <f>IF(P_leveranse!C40=0," ",P_leveranse!C40)</f>
        <v>9330</v>
      </c>
      <c r="E29" s="27">
        <f>IF(P_leveranse!D40=0," ",P_leveranse!D40)</f>
        <v>9093</v>
      </c>
      <c r="F29" s="27">
        <f>IF(P_leveranse!E40=0," ",P_leveranse!E40)</f>
        <v>9001.8799999999992</v>
      </c>
      <c r="G29" s="27">
        <f>IF(P_leveranse!F40=0," ",P_leveranse!F40)</f>
        <v>8993.1419999999998</v>
      </c>
      <c r="H29" s="27">
        <f>IF(P_leveranse!G40=0," ",P_leveranse!G40)</f>
        <v>9032.3410000000003</v>
      </c>
      <c r="I29" s="27">
        <f>IF(P_leveranse!H40=0," ",P_leveranse!H40)</f>
        <v>8680.4699999999993</v>
      </c>
      <c r="J29" s="27">
        <f>IF(P_leveranse!I40=0," ",P_leveranse!I40)</f>
        <v>8411.1219999999994</v>
      </c>
      <c r="K29" s="27">
        <f>IF(P_leveranse!J40=0," ",P_leveranse!J40)</f>
        <v>8298.1779999999999</v>
      </c>
      <c r="L29" s="27">
        <f>IF(P_leveranse!K40=0," ",P_leveranse!K40)</f>
        <v>8685.3109999999997</v>
      </c>
      <c r="M29" s="27">
        <f>IF(P_leveranse!L40=0," ",P_leveranse!L40)</f>
        <v>8873</v>
      </c>
      <c r="N29" s="27">
        <f>IF(P_leveranse!M40=0," ",P_leveranse!M40)</f>
        <v>8750</v>
      </c>
      <c r="O29" s="27">
        <f>IF(P_leveranse!N40=0," ",P_leveranse!N40)</f>
        <v>8800</v>
      </c>
      <c r="P29" s="27">
        <f>IF(P_leveranse!O40=0," ",P_leveranse!O40)</f>
        <v>8934</v>
      </c>
      <c r="Q29" s="27">
        <f>IF(P_leveranse!P40=0," ",P_leveranse!P40)</f>
        <v>9009</v>
      </c>
      <c r="R29" s="27">
        <f>IF(P_leveranse!Q40=0," ",P_leveranse!Q40)</f>
        <v>9261</v>
      </c>
      <c r="S29" s="27">
        <f>IF(P_leveranse!R40=0," ",P_leveranse!R40)</f>
        <v>9690.1</v>
      </c>
      <c r="T29" s="27">
        <f>IF(P_leveranse!S40=0," ",P_leveranse!S40)</f>
        <v>9599.33</v>
      </c>
      <c r="U29" s="27">
        <f>IF(P_leveranse!T40=0," ",P_leveranse!T40)</f>
        <v>9687.4089999999997</v>
      </c>
      <c r="V29" s="27">
        <f>IF(P_leveranse!U40=0," ",P_leveranse!U40)</f>
        <v>9459.2180000000008</v>
      </c>
      <c r="W29" s="27">
        <f>IF(P_leveranse!V40=0," ",P_leveranse!V40)</f>
        <v>9285.9439999999995</v>
      </c>
      <c r="X29" s="27">
        <f>IF(P_leveranse!W40=0," ",P_leveranse!W40)</f>
        <v>9467.8449999999993</v>
      </c>
      <c r="Y29" s="27">
        <f>IF(P_leveranse!X40=0," ",P_leveranse!X40)</f>
        <v>9970.3880000000008</v>
      </c>
      <c r="Z29" s="27">
        <f>IF(P_leveranse!Y40=0," ",P_leveranse!Y40)</f>
        <v>10095.886</v>
      </c>
      <c r="AA29" s="27">
        <f>IF(P_leveranse!Z40=0," ",P_leveranse!Z40)</f>
        <v>10492.811</v>
      </c>
      <c r="AB29" s="27">
        <f>IF(P_leveranse!AA40=0," ",P_leveranse!AA40)</f>
        <v>10418.496999999999</v>
      </c>
      <c r="AC29" s="27">
        <f>IF(P_leveranse!AB40=0," ",P_leveranse!AB40)</f>
        <v>10260.280000000001</v>
      </c>
      <c r="AD29" s="27">
        <f>IF(P_leveranse!AC40=0," ",P_leveranse!AC40)</f>
        <v>10654.691999999999</v>
      </c>
    </row>
    <row r="30" spans="2:30" s="100" customFormat="1" ht="14.1" customHeight="1" x14ac:dyDescent="0.2">
      <c r="B30" s="99" t="str">
        <f>IF(P_leveranse!A41=0," ",P_leveranse!A41)</f>
        <v xml:space="preserve"> </v>
      </c>
      <c r="C30" s="27" t="str">
        <f>IF(P_leveranse!B41=0," ",P_leveranse!B41)</f>
        <v>Skaun</v>
      </c>
      <c r="D30" s="27">
        <f>IF(P_leveranse!C41=0," ",P_leveranse!C41)</f>
        <v>5527</v>
      </c>
      <c r="E30" s="27">
        <f>IF(P_leveranse!D41=0," ",P_leveranse!D41)</f>
        <v>5406</v>
      </c>
      <c r="F30" s="27">
        <f>IF(P_leveranse!E41=0," ",P_leveranse!E41)</f>
        <v>5409.1080000000002</v>
      </c>
      <c r="G30" s="27">
        <f>IF(P_leveranse!F41=0," ",P_leveranse!F41)</f>
        <v>5203.8019999999997</v>
      </c>
      <c r="H30" s="27">
        <f>IF(P_leveranse!G41=0," ",P_leveranse!G41)</f>
        <v>5095.8050000000003</v>
      </c>
      <c r="I30" s="27">
        <f>IF(P_leveranse!H41=0," ",P_leveranse!H41)</f>
        <v>4714.4530000000004</v>
      </c>
      <c r="J30" s="27">
        <f>IF(P_leveranse!I41=0," ",P_leveranse!I41)</f>
        <v>4534.6409999999996</v>
      </c>
      <c r="K30" s="27">
        <f>IF(P_leveranse!J41=0," ",P_leveranse!J41)</f>
        <v>4363.0309999999999</v>
      </c>
      <c r="L30" s="27">
        <f>IF(P_leveranse!K41=0," ",P_leveranse!K41)</f>
        <v>4328.4040000000005</v>
      </c>
      <c r="M30" s="27">
        <f>IF(P_leveranse!L41=0," ",P_leveranse!L41)</f>
        <v>4124</v>
      </c>
      <c r="N30" s="27">
        <f>IF(P_leveranse!M41=0," ",P_leveranse!M41)</f>
        <v>3825</v>
      </c>
      <c r="O30" s="27">
        <f>IF(P_leveranse!N41=0," ",P_leveranse!N41)</f>
        <v>3857</v>
      </c>
      <c r="P30" s="27">
        <f>IF(P_leveranse!O41=0," ",P_leveranse!O41)</f>
        <v>3723</v>
      </c>
      <c r="Q30" s="27">
        <f>IF(P_leveranse!P41=0," ",P_leveranse!P41)</f>
        <v>3870</v>
      </c>
      <c r="R30" s="27">
        <f>IF(P_leveranse!Q41=0," ",P_leveranse!Q41)</f>
        <v>3606</v>
      </c>
      <c r="S30" s="27">
        <f>IF(P_leveranse!R41=0," ",P_leveranse!R41)</f>
        <v>3642.4549999999999</v>
      </c>
      <c r="T30" s="27">
        <f>IF(P_leveranse!S41=0," ",P_leveranse!S41)</f>
        <v>3293.7660000000001</v>
      </c>
      <c r="U30" s="27">
        <f>IF(P_leveranse!T41=0," ",P_leveranse!T41)</f>
        <v>3251.9650000000001</v>
      </c>
      <c r="V30" s="27">
        <f>IF(P_leveranse!U41=0," ",P_leveranse!U41)</f>
        <v>3314.826</v>
      </c>
      <c r="W30" s="27">
        <f>IF(P_leveranse!V41=0," ",P_leveranse!V41)</f>
        <v>3200.4360000000001</v>
      </c>
      <c r="X30" s="27">
        <f>IF(P_leveranse!W41=0," ",P_leveranse!W41)</f>
        <v>2893.1950000000002</v>
      </c>
      <c r="Y30" s="27">
        <f>IF(P_leveranse!X41=0," ",P_leveranse!X41)</f>
        <v>2817.873</v>
      </c>
      <c r="Z30" s="27">
        <f>IF(P_leveranse!Y41=0," ",P_leveranse!Y41)</f>
        <v>2907.6970000000001</v>
      </c>
      <c r="AA30" s="27">
        <f>IF(P_leveranse!Z41=0," ",P_leveranse!Z41)</f>
        <v>3077.8649999999998</v>
      </c>
      <c r="AB30" s="27">
        <f>IF(P_leveranse!AA41=0," ",P_leveranse!AA41)</f>
        <v>3087.8580000000002</v>
      </c>
      <c r="AC30" s="27">
        <f>IF(P_leveranse!AB41=0," ",P_leveranse!AB41)</f>
        <v>2928.8560000000002</v>
      </c>
      <c r="AD30" s="27">
        <f>IF(P_leveranse!AC41=0," ",P_leveranse!AC41)</f>
        <v>2995.8510000000001</v>
      </c>
    </row>
    <row r="31" spans="2:30" s="100" customFormat="1" ht="14.1" customHeight="1" x14ac:dyDescent="0.2">
      <c r="B31" s="99" t="str">
        <f>IF(P_leveranse!A42=0," ",P_leveranse!A42)</f>
        <v>Fosenregionen</v>
      </c>
      <c r="C31" s="27" t="str">
        <f>IF(P_leveranse!B42=0," ",P_leveranse!B42)</f>
        <v xml:space="preserve"> </v>
      </c>
      <c r="D31" s="27" t="str">
        <f>IF(P_leveranse!C42=0," ",P_leveranse!C42)</f>
        <v xml:space="preserve"> </v>
      </c>
      <c r="E31" s="27" t="str">
        <f>IF(P_leveranse!D42=0," ",P_leveranse!D42)</f>
        <v xml:space="preserve"> </v>
      </c>
      <c r="F31" s="27" t="str">
        <f>IF(P_leveranse!E42=0," ",P_leveranse!E42)</f>
        <v xml:space="preserve"> </v>
      </c>
      <c r="G31" s="27" t="str">
        <f>IF(P_leveranse!F42=0," ",P_leveranse!F42)</f>
        <v xml:space="preserve"> </v>
      </c>
      <c r="H31" s="27" t="str">
        <f>IF(P_leveranse!G42=0," ",P_leveranse!G42)</f>
        <v xml:space="preserve"> </v>
      </c>
      <c r="I31" s="27" t="str">
        <f>IF(P_leveranse!H42=0," ",P_leveranse!H42)</f>
        <v xml:space="preserve"> </v>
      </c>
      <c r="J31" s="27" t="str">
        <f>IF(P_leveranse!I42=0," ",P_leveranse!I42)</f>
        <v xml:space="preserve"> </v>
      </c>
      <c r="K31" s="27" t="str">
        <f>IF(P_leveranse!J42=0," ",P_leveranse!J42)</f>
        <v xml:space="preserve"> </v>
      </c>
      <c r="L31" s="27" t="str">
        <f>IF(P_leveranse!K42=0," ",P_leveranse!K42)</f>
        <v xml:space="preserve"> </v>
      </c>
      <c r="M31" s="27" t="str">
        <f>IF(P_leveranse!L42=0," ",P_leveranse!L42)</f>
        <v xml:space="preserve"> </v>
      </c>
      <c r="N31" s="27" t="str">
        <f>IF(P_leveranse!M42=0," ",P_leveranse!M42)</f>
        <v xml:space="preserve"> </v>
      </c>
      <c r="O31" s="27" t="str">
        <f>IF(P_leveranse!N42=0," ",P_leveranse!N42)</f>
        <v xml:space="preserve"> </v>
      </c>
      <c r="P31" s="27" t="str">
        <f>IF(P_leveranse!O42=0," ",P_leveranse!O42)</f>
        <v xml:space="preserve"> </v>
      </c>
      <c r="Q31" s="27" t="str">
        <f>IF(P_leveranse!P42=0," ",P_leveranse!P42)</f>
        <v xml:space="preserve"> </v>
      </c>
      <c r="R31" s="27" t="str">
        <f>IF(P_leveranse!Q42=0," ",P_leveranse!Q42)</f>
        <v xml:space="preserve"> </v>
      </c>
      <c r="S31" s="27" t="str">
        <f>IF(P_leveranse!R42=0," ",P_leveranse!R42)</f>
        <v xml:space="preserve"> </v>
      </c>
      <c r="T31" s="27" t="str">
        <f>IF(P_leveranse!S42=0," ",P_leveranse!S42)</f>
        <v xml:space="preserve"> </v>
      </c>
      <c r="U31" s="27" t="str">
        <f>IF(P_leveranse!T42=0," ",P_leveranse!T42)</f>
        <v xml:space="preserve"> </v>
      </c>
      <c r="V31" s="27" t="str">
        <f>IF(P_leveranse!U42=0," ",P_leveranse!U42)</f>
        <v xml:space="preserve"> </v>
      </c>
      <c r="W31" s="27" t="str">
        <f>IF(P_leveranse!V42=0," ",P_leveranse!V42)</f>
        <v xml:space="preserve"> </v>
      </c>
      <c r="X31" s="27" t="str">
        <f>IF(P_leveranse!W42=0," ",P_leveranse!W42)</f>
        <v xml:space="preserve"> </v>
      </c>
      <c r="Y31" s="27" t="str">
        <f>IF(P_leveranse!X42=0," ",P_leveranse!X42)</f>
        <v xml:space="preserve"> </v>
      </c>
      <c r="Z31" s="27" t="str">
        <f>IF(P_leveranse!Y42=0," ",P_leveranse!Y42)</f>
        <v xml:space="preserve"> </v>
      </c>
      <c r="AA31" s="27" t="str">
        <f>IF(P_leveranse!Z42=0," ",P_leveranse!Z42)</f>
        <v xml:space="preserve"> </v>
      </c>
      <c r="AB31" s="27" t="str">
        <f>IF(P_leveranse!AA42=0," ",P_leveranse!AA42)</f>
        <v xml:space="preserve"> </v>
      </c>
      <c r="AC31" s="27" t="str">
        <f>IF(P_leveranse!AB42=0," ",P_leveranse!AB42)</f>
        <v xml:space="preserve"> </v>
      </c>
      <c r="AD31" s="27" t="str">
        <f>IF(P_leveranse!AC42=0," ",P_leveranse!AC42)</f>
        <v xml:space="preserve"> </v>
      </c>
    </row>
    <row r="32" spans="2:30" s="100" customFormat="1" ht="14.1" customHeight="1" x14ac:dyDescent="0.2">
      <c r="B32" s="99" t="str">
        <f>IF(P_leveranse!A43=0," ",P_leveranse!A43)</f>
        <v xml:space="preserve"> </v>
      </c>
      <c r="C32" s="27" t="str">
        <f>IF(P_leveranse!B43=0," ",P_leveranse!B43)</f>
        <v>Indre Fosen</v>
      </c>
      <c r="D32" s="27">
        <f>IF(P_leveranse!C43=0," ",P_leveranse!C43)</f>
        <v>22699</v>
      </c>
      <c r="E32" s="27">
        <f>IF(P_leveranse!D43=0," ",P_leveranse!D43)</f>
        <v>22453</v>
      </c>
      <c r="F32" s="27">
        <f>IF(P_leveranse!E43=0," ",P_leveranse!E43)</f>
        <v>22307.585999999999</v>
      </c>
      <c r="G32" s="27">
        <f>IF(P_leveranse!F43=0," ",P_leveranse!F43)</f>
        <v>21815.970999999998</v>
      </c>
      <c r="H32" s="27">
        <f>IF(P_leveranse!G43=0," ",P_leveranse!G43)</f>
        <v>21589.705000000002</v>
      </c>
      <c r="I32" s="27">
        <f>IF(P_leveranse!H43=0," ",P_leveranse!H43)</f>
        <v>19899.989000000001</v>
      </c>
      <c r="J32" s="27">
        <f>IF(P_leveranse!I43=0," ",P_leveranse!I43)</f>
        <v>19042.847999999998</v>
      </c>
      <c r="K32" s="27">
        <f>IF(P_leveranse!J43=0," ",P_leveranse!J43)</f>
        <v>19003.792999999998</v>
      </c>
      <c r="L32" s="27">
        <f>IF(P_leveranse!K43=0," ",P_leveranse!K43)</f>
        <v>19447.812999999998</v>
      </c>
      <c r="M32" s="27">
        <f>IF(P_leveranse!L43=0," ",P_leveranse!L43)</f>
        <v>19528</v>
      </c>
      <c r="N32" s="27">
        <f>IF(P_leveranse!M43=0," ",P_leveranse!M43)</f>
        <v>19487</v>
      </c>
      <c r="O32" s="27">
        <f>IF(P_leveranse!N43=0," ",P_leveranse!N43)</f>
        <v>19263</v>
      </c>
      <c r="P32" s="27">
        <f>IF(P_leveranse!O43=0," ",P_leveranse!O43)</f>
        <v>20082</v>
      </c>
      <c r="Q32" s="27">
        <f>IF(P_leveranse!P43=0," ",P_leveranse!P43)</f>
        <v>19702</v>
      </c>
      <c r="R32" s="27">
        <f>IF(P_leveranse!Q43=0," ",P_leveranse!Q43)</f>
        <v>19060</v>
      </c>
      <c r="S32" s="27">
        <f>IF(P_leveranse!R43=0," ",P_leveranse!R43)</f>
        <v>19195.618000000002</v>
      </c>
      <c r="T32" s="27">
        <f>IF(P_leveranse!S43=0," ",P_leveranse!S43)</f>
        <v>18522.309999999998</v>
      </c>
      <c r="U32" s="27">
        <f>IF(P_leveranse!T43=0," ",P_leveranse!T43)</f>
        <v>18882.279000000002</v>
      </c>
      <c r="V32" s="27">
        <f>IF(P_leveranse!U43=0," ",P_leveranse!U43)</f>
        <v>18271.239000000001</v>
      </c>
      <c r="W32" s="27">
        <f>IF(P_leveranse!V43=0," ",P_leveranse!V43)</f>
        <v>17818.722999999998</v>
      </c>
      <c r="X32" s="27">
        <f>IF(P_leveranse!W43=0," ",P_leveranse!W43)</f>
        <v>18200.361000000001</v>
      </c>
      <c r="Y32" s="27">
        <f>IF(P_leveranse!X43=0," ",P_leveranse!X43)</f>
        <v>18422.796000000002</v>
      </c>
      <c r="Z32" s="27">
        <f>IF(P_leveranse!Y43=0," ",P_leveranse!Y43)</f>
        <v>17964.696</v>
      </c>
      <c r="AA32" s="27">
        <f>IF(P_leveranse!Z43=0," ",P_leveranse!Z43)</f>
        <v>18228.255000000001</v>
      </c>
      <c r="AB32" s="27">
        <f>IF(P_leveranse!AA43=0," ",P_leveranse!AA43)</f>
        <v>18028.352999999999</v>
      </c>
      <c r="AC32" s="27">
        <f>IF(P_leveranse!AB43=0," ",P_leveranse!AB43)</f>
        <v>19086.334999999999</v>
      </c>
      <c r="AD32" s="27">
        <f>IF(P_leveranse!AC43=0," ",P_leveranse!AC43)</f>
        <v>20077.673999999999</v>
      </c>
    </row>
    <row r="33" spans="2:30" s="100" customFormat="1" ht="14.1" customHeight="1" x14ac:dyDescent="0.2">
      <c r="B33" s="99" t="str">
        <f>IF(P_leveranse!A44=0," ",P_leveranse!A44)</f>
        <v xml:space="preserve"> </v>
      </c>
      <c r="C33" s="27" t="str">
        <f>IF(P_leveranse!B44=0," ",P_leveranse!B44)</f>
        <v>Osen</v>
      </c>
      <c r="D33" s="27">
        <f>IF(P_leveranse!C44=0," ",P_leveranse!C44)</f>
        <v>2893</v>
      </c>
      <c r="E33" s="27">
        <f>IF(P_leveranse!D44=0," ",P_leveranse!D44)</f>
        <v>2729</v>
      </c>
      <c r="F33" s="27">
        <f>IF(P_leveranse!E44=0," ",P_leveranse!E44)</f>
        <v>2747.7420000000002</v>
      </c>
      <c r="G33" s="27">
        <f>IF(P_leveranse!F44=0," ",P_leveranse!F44)</f>
        <v>2834.16</v>
      </c>
      <c r="H33" s="27">
        <f>IF(P_leveranse!G44=0," ",P_leveranse!G44)</f>
        <v>2706.4589999999998</v>
      </c>
      <c r="I33" s="27">
        <f>IF(P_leveranse!H44=0," ",P_leveranse!H44)</f>
        <v>2356.6350000000002</v>
      </c>
      <c r="J33" s="27">
        <f>IF(P_leveranse!I44=0," ",P_leveranse!I44)</f>
        <v>2220.7710000000002</v>
      </c>
      <c r="K33" s="27">
        <f>IF(P_leveranse!J44=0," ",P_leveranse!J44)</f>
        <v>2359.16</v>
      </c>
      <c r="L33" s="27">
        <f>IF(P_leveranse!K44=0," ",P_leveranse!K44)</f>
        <v>2416.627</v>
      </c>
      <c r="M33" s="27">
        <f>IF(P_leveranse!L44=0," ",P_leveranse!L44)</f>
        <v>2477</v>
      </c>
      <c r="N33" s="27">
        <f>IF(P_leveranse!M44=0," ",P_leveranse!M44)</f>
        <v>2538</v>
      </c>
      <c r="O33" s="27">
        <f>IF(P_leveranse!N44=0," ",P_leveranse!N44)</f>
        <v>2464</v>
      </c>
      <c r="P33" s="27">
        <f>IF(P_leveranse!O44=0," ",P_leveranse!O44)</f>
        <v>2603</v>
      </c>
      <c r="Q33" s="27">
        <f>IF(P_leveranse!P44=0," ",P_leveranse!P44)</f>
        <v>2694</v>
      </c>
      <c r="R33" s="27">
        <f>IF(P_leveranse!Q44=0," ",P_leveranse!Q44)</f>
        <v>2706</v>
      </c>
      <c r="S33" s="27">
        <f>IF(P_leveranse!R44=0," ",P_leveranse!R44)</f>
        <v>2805.2629999999999</v>
      </c>
      <c r="T33" s="27">
        <f>IF(P_leveranse!S44=0," ",P_leveranse!S44)</f>
        <v>3092.2460000000001</v>
      </c>
      <c r="U33" s="27">
        <f>IF(P_leveranse!T44=0," ",P_leveranse!T44)</f>
        <v>3289.3690000000001</v>
      </c>
      <c r="V33" s="27">
        <f>IF(P_leveranse!U44=0," ",P_leveranse!U44)</f>
        <v>3219.3760000000002</v>
      </c>
      <c r="W33" s="27">
        <f>IF(P_leveranse!V44=0," ",P_leveranse!V44)</f>
        <v>3392.7730000000001</v>
      </c>
      <c r="X33" s="27">
        <f>IF(P_leveranse!W44=0," ",P_leveranse!W44)</f>
        <v>3615.1860000000001</v>
      </c>
      <c r="Y33" s="27">
        <f>IF(P_leveranse!X44=0," ",P_leveranse!X44)</f>
        <v>3715.2779999999998</v>
      </c>
      <c r="Z33" s="27">
        <f>IF(P_leveranse!Y44=0," ",P_leveranse!Y44)</f>
        <v>3529.03</v>
      </c>
      <c r="AA33" s="27">
        <f>IF(P_leveranse!Z44=0," ",P_leveranse!Z44)</f>
        <v>3569.7379999999998</v>
      </c>
      <c r="AB33" s="27">
        <f>IF(P_leveranse!AA44=0," ",P_leveranse!AA44)</f>
        <v>3427.973</v>
      </c>
      <c r="AC33" s="27">
        <f>IF(P_leveranse!AB44=0," ",P_leveranse!AB44)</f>
        <v>3356.366</v>
      </c>
      <c r="AD33" s="27">
        <f>IF(P_leveranse!AC44=0," ",P_leveranse!AC44)</f>
        <v>3491.1779999999999</v>
      </c>
    </row>
    <row r="34" spans="2:30" s="100" customFormat="1" ht="14.1" customHeight="1" x14ac:dyDescent="0.2">
      <c r="B34" s="99" t="str">
        <f>IF(P_leveranse!A45=0," ",P_leveranse!A45)</f>
        <v xml:space="preserve"> </v>
      </c>
      <c r="C34" s="27" t="str">
        <f>IF(P_leveranse!B45=0," ",P_leveranse!B45)</f>
        <v>Ørland</v>
      </c>
      <c r="D34" s="27">
        <f>IF(P_leveranse!C45=0," ",P_leveranse!C45)</f>
        <v>20363</v>
      </c>
      <c r="E34" s="27">
        <f>IF(P_leveranse!D45=0," ",P_leveranse!D45)</f>
        <v>20286</v>
      </c>
      <c r="F34" s="27">
        <f>IF(P_leveranse!E45=0," ",P_leveranse!E45)</f>
        <v>20288.334000000003</v>
      </c>
      <c r="G34" s="27">
        <f>IF(P_leveranse!F45=0," ",P_leveranse!F45)</f>
        <v>19992.453000000001</v>
      </c>
      <c r="H34" s="27">
        <f>IF(P_leveranse!G45=0," ",P_leveranse!G45)</f>
        <v>19791.495999999999</v>
      </c>
      <c r="I34" s="27">
        <f>IF(P_leveranse!H45=0," ",P_leveranse!H45)</f>
        <v>18538.475999999999</v>
      </c>
      <c r="J34" s="27">
        <f>IF(P_leveranse!I45=0," ",P_leveranse!I45)</f>
        <v>17401.472999999998</v>
      </c>
      <c r="K34" s="27">
        <f>IF(P_leveranse!J45=0," ",P_leveranse!J45)</f>
        <v>17458.705999999998</v>
      </c>
      <c r="L34" s="27">
        <f>IF(P_leveranse!K45=0," ",P_leveranse!K45)</f>
        <v>18241.594000000001</v>
      </c>
      <c r="M34" s="27">
        <f>IF(P_leveranse!L45=0," ",P_leveranse!L45)</f>
        <v>17840</v>
      </c>
      <c r="N34" s="27">
        <f>IF(P_leveranse!M45=0," ",P_leveranse!M45)</f>
        <v>17538</v>
      </c>
      <c r="O34" s="27">
        <f>IF(P_leveranse!N45=0," ",P_leveranse!N45)</f>
        <v>17114</v>
      </c>
      <c r="P34" s="27">
        <f>IF(P_leveranse!O45=0," ",P_leveranse!O45)</f>
        <v>17020</v>
      </c>
      <c r="Q34" s="27">
        <f>IF(P_leveranse!P45=0," ",P_leveranse!P45)</f>
        <v>16479</v>
      </c>
      <c r="R34" s="27">
        <f>IF(P_leveranse!Q45=0," ",P_leveranse!Q45)</f>
        <v>15478</v>
      </c>
      <c r="S34" s="27">
        <f>IF(P_leveranse!R45=0," ",P_leveranse!R45)</f>
        <v>14999.901</v>
      </c>
      <c r="T34" s="27">
        <f>IF(P_leveranse!S45=0," ",P_leveranse!S45)</f>
        <v>13988.728999999999</v>
      </c>
      <c r="U34" s="27">
        <f>IF(P_leveranse!T45=0," ",P_leveranse!T45)</f>
        <v>14395.985000000001</v>
      </c>
      <c r="V34" s="27">
        <f>IF(P_leveranse!U45=0," ",P_leveranse!U45)</f>
        <v>14391.143</v>
      </c>
      <c r="W34" s="27">
        <f>IF(P_leveranse!V45=0," ",P_leveranse!V45)</f>
        <v>14246.156999999999</v>
      </c>
      <c r="X34" s="27">
        <f>IF(P_leveranse!W45=0," ",P_leveranse!W45)</f>
        <v>14499.451000000001</v>
      </c>
      <c r="Y34" s="27">
        <f>IF(P_leveranse!X45=0," ",P_leveranse!X45)</f>
        <v>14387.159</v>
      </c>
      <c r="Z34" s="27">
        <f>IF(P_leveranse!Y45=0," ",P_leveranse!Y45)</f>
        <v>13786.636</v>
      </c>
      <c r="AA34" s="27">
        <f>IF(P_leveranse!Z45=0," ",P_leveranse!Z45)</f>
        <v>13572.994999999999</v>
      </c>
      <c r="AB34" s="27">
        <f>IF(P_leveranse!AA45=0," ",P_leveranse!AA45)</f>
        <v>13341.535</v>
      </c>
      <c r="AC34" s="27">
        <f>IF(P_leveranse!AB45=0," ",P_leveranse!AB45)</f>
        <v>13953.046</v>
      </c>
      <c r="AD34" s="27">
        <f>IF(P_leveranse!AC45=0," ",P_leveranse!AC45)</f>
        <v>13659.968999999999</v>
      </c>
    </row>
    <row r="35" spans="2:30" s="100" customFormat="1" ht="14.1" customHeight="1" x14ac:dyDescent="0.2">
      <c r="B35" s="99" t="str">
        <f>IF(P_leveranse!A46=0," ",P_leveranse!A46)</f>
        <v xml:space="preserve"> </v>
      </c>
      <c r="C35" s="27" t="str">
        <f>IF(P_leveranse!B46=0," ",P_leveranse!B46)</f>
        <v>Åfjord</v>
      </c>
      <c r="D35" s="27">
        <f>IF(P_leveranse!C46=0," ",P_leveranse!C46)</f>
        <v>14145</v>
      </c>
      <c r="E35" s="27">
        <f>IF(P_leveranse!D46=0," ",P_leveranse!D46)</f>
        <v>13657</v>
      </c>
      <c r="F35" s="27">
        <f>IF(P_leveranse!E46=0," ",P_leveranse!E46)</f>
        <v>13356.939</v>
      </c>
      <c r="G35" s="27">
        <f>IF(P_leveranse!F46=0," ",P_leveranse!F46)</f>
        <v>13180.031000000001</v>
      </c>
      <c r="H35" s="27">
        <f>IF(P_leveranse!G46=0," ",P_leveranse!G46)</f>
        <v>13200.511999999999</v>
      </c>
      <c r="I35" s="27">
        <f>IF(P_leveranse!H46=0," ",P_leveranse!H46)</f>
        <v>12496.859</v>
      </c>
      <c r="J35" s="27">
        <f>IF(P_leveranse!I46=0," ",P_leveranse!I46)</f>
        <v>11920.546999999999</v>
      </c>
      <c r="K35" s="27">
        <f>IF(P_leveranse!J46=0," ",P_leveranse!J46)</f>
        <v>12068.93</v>
      </c>
      <c r="L35" s="27">
        <f>IF(P_leveranse!K46=0," ",P_leveranse!K46)</f>
        <v>12090.941999999999</v>
      </c>
      <c r="M35" s="27">
        <f>IF(P_leveranse!L46=0," ",P_leveranse!L46)</f>
        <v>12192</v>
      </c>
      <c r="N35" s="27">
        <f>IF(P_leveranse!M46=0," ",P_leveranse!M46)</f>
        <v>12457</v>
      </c>
      <c r="O35" s="27">
        <f>IF(P_leveranse!N46=0," ",P_leveranse!N46)</f>
        <v>12660</v>
      </c>
      <c r="P35" s="27">
        <f>IF(P_leveranse!O46=0," ",P_leveranse!O46)</f>
        <v>13647</v>
      </c>
      <c r="Q35" s="27">
        <f>IF(P_leveranse!P46=0," ",P_leveranse!P46)</f>
        <v>13332</v>
      </c>
      <c r="R35" s="27">
        <f>IF(P_leveranse!Q46=0," ",P_leveranse!Q46)</f>
        <v>13489</v>
      </c>
      <c r="S35" s="27">
        <f>IF(P_leveranse!R46=0," ",P_leveranse!R46)</f>
        <v>13781.041999999999</v>
      </c>
      <c r="T35" s="27">
        <f>IF(P_leveranse!S46=0," ",P_leveranse!S46)</f>
        <v>13576.286</v>
      </c>
      <c r="U35" s="27">
        <f>IF(P_leveranse!T46=0," ",P_leveranse!T46)</f>
        <v>14248.873</v>
      </c>
      <c r="V35" s="27">
        <f>IF(P_leveranse!U46=0," ",P_leveranse!U46)</f>
        <v>14275.210000000001</v>
      </c>
      <c r="W35" s="27">
        <f>IF(P_leveranse!V46=0," ",P_leveranse!V46)</f>
        <v>14177.305</v>
      </c>
      <c r="X35" s="27">
        <f>IF(P_leveranse!W46=0," ",P_leveranse!W46)</f>
        <v>14632.634</v>
      </c>
      <c r="Y35" s="27">
        <f>IF(P_leveranse!X46=0," ",P_leveranse!X46)</f>
        <v>14441.076999999999</v>
      </c>
      <c r="Z35" s="27">
        <f>IF(P_leveranse!Y46=0," ",P_leveranse!Y46)</f>
        <v>14321.182000000001</v>
      </c>
      <c r="AA35" s="27">
        <f>IF(P_leveranse!Z46=0," ",P_leveranse!Z46)</f>
        <v>14718.678</v>
      </c>
      <c r="AB35" s="27">
        <f>IF(P_leveranse!AA46=0," ",P_leveranse!AA46)</f>
        <v>14423.726999999999</v>
      </c>
      <c r="AC35" s="27">
        <f>IF(P_leveranse!AB46=0," ",P_leveranse!AB46)</f>
        <v>14514.293</v>
      </c>
      <c r="AD35" s="27">
        <f>IF(P_leveranse!AC46=0," ",P_leveranse!AC46)</f>
        <v>15012.419</v>
      </c>
    </row>
    <row r="36" spans="2:30" s="100" customFormat="1" ht="14.1" customHeight="1" x14ac:dyDescent="0.2">
      <c r="B36" s="99" t="str">
        <f>IF(P_leveranse!A47=0," ",P_leveranse!A47)</f>
        <v>Trøndelag Sør</v>
      </c>
      <c r="C36" s="27" t="str">
        <f>IF(P_leveranse!B47=0," ",P_leveranse!B47)</f>
        <v xml:space="preserve"> </v>
      </c>
      <c r="D36" s="27" t="str">
        <f>IF(P_leveranse!C47=0," ",P_leveranse!C47)</f>
        <v xml:space="preserve"> </v>
      </c>
      <c r="E36" s="27" t="str">
        <f>IF(P_leveranse!D47=0," ",P_leveranse!D47)</f>
        <v xml:space="preserve"> </v>
      </c>
      <c r="F36" s="27" t="str">
        <f>IF(P_leveranse!E47=0," ",P_leveranse!E47)</f>
        <v xml:space="preserve"> </v>
      </c>
      <c r="G36" s="27" t="str">
        <f>IF(P_leveranse!F47=0," ",P_leveranse!F47)</f>
        <v xml:space="preserve"> </v>
      </c>
      <c r="H36" s="27" t="str">
        <f>IF(P_leveranse!G47=0," ",P_leveranse!G47)</f>
        <v xml:space="preserve"> </v>
      </c>
      <c r="I36" s="27" t="str">
        <f>IF(P_leveranse!H47=0," ",P_leveranse!H47)</f>
        <v xml:space="preserve"> </v>
      </c>
      <c r="J36" s="27" t="str">
        <f>IF(P_leveranse!I47=0," ",P_leveranse!I47)</f>
        <v xml:space="preserve"> </v>
      </c>
      <c r="K36" s="27" t="str">
        <f>IF(P_leveranse!J47=0," ",P_leveranse!J47)</f>
        <v xml:space="preserve"> </v>
      </c>
      <c r="L36" s="27" t="str">
        <f>IF(P_leveranse!K47=0," ",P_leveranse!K47)</f>
        <v xml:space="preserve"> </v>
      </c>
      <c r="M36" s="27" t="str">
        <f>IF(P_leveranse!L47=0," ",P_leveranse!L47)</f>
        <v xml:space="preserve"> </v>
      </c>
      <c r="N36" s="27" t="str">
        <f>IF(P_leveranse!M47=0," ",P_leveranse!M47)</f>
        <v xml:space="preserve"> </v>
      </c>
      <c r="O36" s="27" t="str">
        <f>IF(P_leveranse!N47=0," ",P_leveranse!N47)</f>
        <v xml:space="preserve"> </v>
      </c>
      <c r="P36" s="27" t="str">
        <f>IF(P_leveranse!O47=0," ",P_leveranse!O47)</f>
        <v xml:space="preserve"> </v>
      </c>
      <c r="Q36" s="27" t="str">
        <f>IF(P_leveranse!P47=0," ",P_leveranse!P47)</f>
        <v xml:space="preserve"> </v>
      </c>
      <c r="R36" s="27" t="str">
        <f>IF(P_leveranse!Q47=0," ",P_leveranse!Q47)</f>
        <v xml:space="preserve"> </v>
      </c>
      <c r="S36" s="27" t="str">
        <f>IF(P_leveranse!R47=0," ",P_leveranse!R47)</f>
        <v xml:space="preserve"> </v>
      </c>
      <c r="T36" s="27" t="str">
        <f>IF(P_leveranse!S47=0," ",P_leveranse!S47)</f>
        <v xml:space="preserve"> </v>
      </c>
      <c r="U36" s="27" t="str">
        <f>IF(P_leveranse!T47=0," ",P_leveranse!T47)</f>
        <v xml:space="preserve"> </v>
      </c>
      <c r="V36" s="27" t="str">
        <f>IF(P_leveranse!U47=0," ",P_leveranse!U47)</f>
        <v xml:space="preserve"> </v>
      </c>
      <c r="W36" s="27" t="str">
        <f>IF(P_leveranse!V47=0," ",P_leveranse!V47)</f>
        <v xml:space="preserve"> </v>
      </c>
      <c r="X36" s="27" t="str">
        <f>IF(P_leveranse!W47=0," ",P_leveranse!W47)</f>
        <v xml:space="preserve"> </v>
      </c>
      <c r="Y36" s="27" t="str">
        <f>IF(P_leveranse!X47=0," ",P_leveranse!X47)</f>
        <v xml:space="preserve"> </v>
      </c>
      <c r="Z36" s="27" t="str">
        <f>IF(P_leveranse!Y47=0," ",P_leveranse!Y47)</f>
        <v xml:space="preserve"> </v>
      </c>
      <c r="AA36" s="27" t="str">
        <f>IF(P_leveranse!Z47=0," ",P_leveranse!Z47)</f>
        <v xml:space="preserve"> </v>
      </c>
      <c r="AB36" s="27" t="str">
        <f>IF(P_leveranse!AA47=0," ",P_leveranse!AA47)</f>
        <v xml:space="preserve"> </v>
      </c>
      <c r="AC36" s="27" t="str">
        <f>IF(P_leveranse!AB47=0," ",P_leveranse!AB47)</f>
        <v xml:space="preserve"> </v>
      </c>
      <c r="AD36" s="27" t="str">
        <f>IF(P_leveranse!AC47=0," ",P_leveranse!AC47)</f>
        <v xml:space="preserve"> </v>
      </c>
    </row>
    <row r="37" spans="2:30" s="100" customFormat="1" ht="14.1" customHeight="1" x14ac:dyDescent="0.2">
      <c r="B37" s="99" t="str">
        <f>IF(P_leveranse!A48=0," ",P_leveranse!A48)</f>
        <v xml:space="preserve"> </v>
      </c>
      <c r="C37" s="27" t="str">
        <f>IF(P_leveranse!B48=0," ",P_leveranse!B48)</f>
        <v>Holtålen</v>
      </c>
      <c r="D37" s="27">
        <f>IF(P_leveranse!C48=0," ",P_leveranse!C48)</f>
        <v>3904</v>
      </c>
      <c r="E37" s="27">
        <f>IF(P_leveranse!D48=0," ",P_leveranse!D48)</f>
        <v>3763</v>
      </c>
      <c r="F37" s="27">
        <f>IF(P_leveranse!E48=0," ",P_leveranse!E48)</f>
        <v>3582.3679999999999</v>
      </c>
      <c r="G37" s="27">
        <f>IF(P_leveranse!F48=0," ",P_leveranse!F48)</f>
        <v>3428.9209999999998</v>
      </c>
      <c r="H37" s="27">
        <f>IF(P_leveranse!G48=0," ",P_leveranse!G48)</f>
        <v>3314.8150000000001</v>
      </c>
      <c r="I37" s="27">
        <f>IF(P_leveranse!H48=0," ",P_leveranse!H48)</f>
        <v>2858.06</v>
      </c>
      <c r="J37" s="27">
        <f>IF(P_leveranse!I48=0," ",P_leveranse!I48)</f>
        <v>2657.768</v>
      </c>
      <c r="K37" s="27">
        <f>IF(P_leveranse!J48=0," ",P_leveranse!J48)</f>
        <v>2585.2289999999998</v>
      </c>
      <c r="L37" s="27">
        <f>IF(P_leveranse!K48=0," ",P_leveranse!K48)</f>
        <v>2462.19</v>
      </c>
      <c r="M37" s="27">
        <f>IF(P_leveranse!L48=0," ",P_leveranse!L48)</f>
        <v>2498</v>
      </c>
      <c r="N37" s="27">
        <f>IF(P_leveranse!M48=0," ",P_leveranse!M48)</f>
        <v>2510</v>
      </c>
      <c r="O37" s="27">
        <f>IF(P_leveranse!N48=0," ",P_leveranse!N48)</f>
        <v>2644</v>
      </c>
      <c r="P37" s="27">
        <f>IF(P_leveranse!O48=0," ",P_leveranse!O48)</f>
        <v>2645</v>
      </c>
      <c r="Q37" s="27">
        <f>IF(P_leveranse!P48=0," ",P_leveranse!P48)</f>
        <v>2606</v>
      </c>
      <c r="R37" s="27">
        <f>IF(P_leveranse!Q48=0," ",P_leveranse!Q48)</f>
        <v>2420</v>
      </c>
      <c r="S37" s="27">
        <f>IF(P_leveranse!R48=0," ",P_leveranse!R48)</f>
        <v>2386.5569999999998</v>
      </c>
      <c r="T37" s="27">
        <f>IF(P_leveranse!S48=0," ",P_leveranse!S48)</f>
        <v>2371.6610000000001</v>
      </c>
      <c r="U37" s="27">
        <f>IF(P_leveranse!T48=0," ",P_leveranse!T48)</f>
        <v>2338.6849999999999</v>
      </c>
      <c r="V37" s="27">
        <f>IF(P_leveranse!U48=0," ",P_leveranse!U48)</f>
        <v>2255.6959999999999</v>
      </c>
      <c r="W37" s="27">
        <f>IF(P_leveranse!V48=0," ",P_leveranse!V48)</f>
        <v>2426.6309999999999</v>
      </c>
      <c r="X37" s="27">
        <f>IF(P_leveranse!W48=0," ",P_leveranse!W48)</f>
        <v>2390.3380000000002</v>
      </c>
      <c r="Y37" s="27">
        <f>IF(P_leveranse!X48=0," ",P_leveranse!X48)</f>
        <v>2385.1799999999998</v>
      </c>
      <c r="Z37" s="27">
        <f>IF(P_leveranse!Y48=0," ",P_leveranse!Y48)</f>
        <v>2286.64</v>
      </c>
      <c r="AA37" s="27">
        <f>IF(P_leveranse!Z48=0," ",P_leveranse!Z48)</f>
        <v>2277.6480000000001</v>
      </c>
      <c r="AB37" s="27">
        <f>IF(P_leveranse!AA48=0," ",P_leveranse!AA48)</f>
        <v>2085.1990000000001</v>
      </c>
      <c r="AC37" s="27">
        <f>IF(P_leveranse!AB48=0," ",P_leveranse!AB48)</f>
        <v>1942.761</v>
      </c>
      <c r="AD37" s="27">
        <f>IF(P_leveranse!AC48=0," ",P_leveranse!AC48)</f>
        <v>1986.356</v>
      </c>
    </row>
    <row r="38" spans="2:30" s="100" customFormat="1" ht="14.1" customHeight="1" x14ac:dyDescent="0.2">
      <c r="B38" s="99" t="str">
        <f>IF(P_leveranse!A49=0," ",P_leveranse!A49)</f>
        <v xml:space="preserve"> </v>
      </c>
      <c r="C38" s="27" t="str">
        <f>IF(P_leveranse!B49=0," ",P_leveranse!B49)</f>
        <v>Melhus</v>
      </c>
      <c r="D38" s="27">
        <f>IF(P_leveranse!C49=0," ",P_leveranse!C49)</f>
        <v>8486</v>
      </c>
      <c r="E38" s="27">
        <f>IF(P_leveranse!D49=0," ",P_leveranse!D49)</f>
        <v>8228</v>
      </c>
      <c r="F38" s="27">
        <f>IF(P_leveranse!E49=0," ",P_leveranse!E49)</f>
        <v>8147.7579999999998</v>
      </c>
      <c r="G38" s="27">
        <f>IF(P_leveranse!F49=0," ",P_leveranse!F49)</f>
        <v>8054.0559999999996</v>
      </c>
      <c r="H38" s="27">
        <f>IF(P_leveranse!G49=0," ",P_leveranse!G49)</f>
        <v>8079.0280000000002</v>
      </c>
      <c r="I38" s="27">
        <f>IF(P_leveranse!H49=0," ",P_leveranse!H49)</f>
        <v>7477.48</v>
      </c>
      <c r="J38" s="27">
        <f>IF(P_leveranse!I49=0," ",P_leveranse!I49)</f>
        <v>7100.5569999999998</v>
      </c>
      <c r="K38" s="27">
        <f>IF(P_leveranse!J49=0," ",P_leveranse!J49)</f>
        <v>7122.4070000000002</v>
      </c>
      <c r="L38" s="27">
        <f>IF(P_leveranse!K49=0," ",P_leveranse!K49)</f>
        <v>7287.5389999999998</v>
      </c>
      <c r="M38" s="27">
        <f>IF(P_leveranse!L49=0," ",P_leveranse!L49)</f>
        <v>7043</v>
      </c>
      <c r="N38" s="27">
        <f>IF(P_leveranse!M49=0," ",P_leveranse!M49)</f>
        <v>7087</v>
      </c>
      <c r="O38" s="27">
        <f>IF(P_leveranse!N49=0," ",P_leveranse!N49)</f>
        <v>7260</v>
      </c>
      <c r="P38" s="27">
        <f>IF(P_leveranse!O49=0," ",P_leveranse!O49)</f>
        <v>7502</v>
      </c>
      <c r="Q38" s="27">
        <f>IF(P_leveranse!P49=0," ",P_leveranse!P49)</f>
        <v>7458</v>
      </c>
      <c r="R38" s="27">
        <f>IF(P_leveranse!Q49=0," ",P_leveranse!Q49)</f>
        <v>7358</v>
      </c>
      <c r="S38" s="27">
        <f>IF(P_leveranse!R49=0," ",P_leveranse!R49)</f>
        <v>7106.2129999999997</v>
      </c>
      <c r="T38" s="27">
        <f>IF(P_leveranse!S49=0," ",P_leveranse!S49)</f>
        <v>7219.3860000000004</v>
      </c>
      <c r="U38" s="27">
        <f>IF(P_leveranse!T49=0," ",P_leveranse!T49)</f>
        <v>7357.3869999999997</v>
      </c>
      <c r="V38" s="27">
        <f>IF(P_leveranse!U49=0," ",P_leveranse!U49)</f>
        <v>7394.1180000000004</v>
      </c>
      <c r="W38" s="27">
        <f>IF(P_leveranse!V49=0," ",P_leveranse!V49)</f>
        <v>7330.049</v>
      </c>
      <c r="X38" s="27">
        <f>IF(P_leveranse!W49=0," ",P_leveranse!W49)</f>
        <v>7663.4470000000001</v>
      </c>
      <c r="Y38" s="27">
        <f>IF(P_leveranse!X49=0," ",P_leveranse!X49)</f>
        <v>7927.9</v>
      </c>
      <c r="Z38" s="27">
        <f>IF(P_leveranse!Y49=0," ",P_leveranse!Y49)</f>
        <v>7924.4570000000003</v>
      </c>
      <c r="AA38" s="27">
        <f>IF(P_leveranse!Z49=0," ",P_leveranse!Z49)</f>
        <v>8112.9589999999998</v>
      </c>
      <c r="AB38" s="27">
        <f>IF(P_leveranse!AA49=0," ",P_leveranse!AA49)</f>
        <v>8923.9459999999999</v>
      </c>
      <c r="AC38" s="27">
        <f>IF(P_leveranse!AB49=0," ",P_leveranse!AB49)</f>
        <v>9340.875</v>
      </c>
      <c r="AD38" s="27">
        <f>IF(P_leveranse!AC49=0," ",P_leveranse!AC49)</f>
        <v>8900.9619999999995</v>
      </c>
    </row>
    <row r="39" spans="2:30" s="100" customFormat="1" ht="14.1" customHeight="1" x14ac:dyDescent="0.2">
      <c r="B39" s="99" t="str">
        <f>IF(P_leveranse!A50=0," ",P_leveranse!A50)</f>
        <v xml:space="preserve"> </v>
      </c>
      <c r="C39" s="27" t="str">
        <f>IF(P_leveranse!B50=0," ",P_leveranse!B50)</f>
        <v>Midtre Gauldal</v>
      </c>
      <c r="D39" s="27">
        <f>IF(P_leveranse!C50=0," ",P_leveranse!C50)</f>
        <v>13671</v>
      </c>
      <c r="E39" s="27">
        <f>IF(P_leveranse!D50=0," ",P_leveranse!D50)</f>
        <v>13309</v>
      </c>
      <c r="F39" s="27">
        <f>IF(P_leveranse!E50=0," ",P_leveranse!E50)</f>
        <v>13263.683999999999</v>
      </c>
      <c r="G39" s="27">
        <f>IF(P_leveranse!F50=0," ",P_leveranse!F50)</f>
        <v>13234.438</v>
      </c>
      <c r="H39" s="27">
        <f>IF(P_leveranse!G50=0," ",P_leveranse!G50)</f>
        <v>12910.968000000001</v>
      </c>
      <c r="I39" s="27">
        <f>IF(P_leveranse!H50=0," ",P_leveranse!H50)</f>
        <v>12480.918</v>
      </c>
      <c r="J39" s="27">
        <f>IF(P_leveranse!I50=0," ",P_leveranse!I50)</f>
        <v>12152.121999999999</v>
      </c>
      <c r="K39" s="27">
        <f>IF(P_leveranse!J50=0," ",P_leveranse!J50)</f>
        <v>12154.929</v>
      </c>
      <c r="L39" s="27">
        <f>IF(P_leveranse!K50=0," ",P_leveranse!K50)</f>
        <v>12330.554</v>
      </c>
      <c r="M39" s="27">
        <f>IF(P_leveranse!L50=0," ",P_leveranse!L50)</f>
        <v>12437</v>
      </c>
      <c r="N39" s="27">
        <f>IF(P_leveranse!M50=0," ",P_leveranse!M50)</f>
        <v>12265</v>
      </c>
      <c r="O39" s="27">
        <f>IF(P_leveranse!N50=0," ",P_leveranse!N50)</f>
        <v>11973</v>
      </c>
      <c r="P39" s="27">
        <f>IF(P_leveranse!O50=0," ",P_leveranse!O50)</f>
        <v>12835</v>
      </c>
      <c r="Q39" s="27">
        <f>IF(P_leveranse!P50=0," ",P_leveranse!P50)</f>
        <v>12906</v>
      </c>
      <c r="R39" s="27">
        <f>IF(P_leveranse!Q50=0," ",P_leveranse!Q50)</f>
        <v>12459</v>
      </c>
      <c r="S39" s="27">
        <f>IF(P_leveranse!R50=0," ",P_leveranse!R50)</f>
        <v>12586.450999999999</v>
      </c>
      <c r="T39" s="27">
        <f>IF(P_leveranse!S50=0," ",P_leveranse!S50)</f>
        <v>12492.342000000001</v>
      </c>
      <c r="U39" s="27">
        <f>IF(P_leveranse!T50=0," ",P_leveranse!T50)</f>
        <v>12857.898999999999</v>
      </c>
      <c r="V39" s="27">
        <f>IF(P_leveranse!U50=0," ",P_leveranse!U50)</f>
        <v>12964.058999999999</v>
      </c>
      <c r="W39" s="27">
        <f>IF(P_leveranse!V50=0," ",P_leveranse!V50)</f>
        <v>12956.66</v>
      </c>
      <c r="X39" s="27">
        <f>IF(P_leveranse!W50=0," ",P_leveranse!W50)</f>
        <v>13167.548000000001</v>
      </c>
      <c r="Y39" s="27">
        <f>IF(P_leveranse!X50=0," ",P_leveranse!X50)</f>
        <v>12683.833000000001</v>
      </c>
      <c r="Z39" s="27">
        <f>IF(P_leveranse!Y50=0," ",P_leveranse!Y50)</f>
        <v>13133.665000000001</v>
      </c>
      <c r="AA39" s="27">
        <f>IF(P_leveranse!Z50=0," ",P_leveranse!Z50)</f>
        <v>12820.121999999999</v>
      </c>
      <c r="AB39" s="27">
        <f>IF(P_leveranse!AA50=0," ",P_leveranse!AA50)</f>
        <v>11866.103999999999</v>
      </c>
      <c r="AC39" s="27">
        <f>IF(P_leveranse!AB50=0," ",P_leveranse!AB50)</f>
        <v>11617.143</v>
      </c>
      <c r="AD39" s="27">
        <f>IF(P_leveranse!AC50=0," ",P_leveranse!AC50)</f>
        <v>11890.357</v>
      </c>
    </row>
    <row r="40" spans="2:30" s="100" customFormat="1" ht="14.1" customHeight="1" x14ac:dyDescent="0.2">
      <c r="B40" s="99" t="str">
        <f>IF(P_leveranse!A51=0," ",P_leveranse!A51)</f>
        <v xml:space="preserve"> </v>
      </c>
      <c r="C40" s="27" t="str">
        <f>IF(P_leveranse!B51=0," ",P_leveranse!B51)</f>
        <v>Oppdal</v>
      </c>
      <c r="D40" s="27">
        <f>IF(P_leveranse!C51=0," ",P_leveranse!C51)</f>
        <v>11578</v>
      </c>
      <c r="E40" s="27">
        <f>IF(P_leveranse!D51=0," ",P_leveranse!D51)</f>
        <v>11421</v>
      </c>
      <c r="F40" s="27">
        <f>IF(P_leveranse!E51=0," ",P_leveranse!E51)</f>
        <v>11373.52</v>
      </c>
      <c r="G40" s="27">
        <f>IF(P_leveranse!F51=0," ",P_leveranse!F51)</f>
        <v>11489.51</v>
      </c>
      <c r="H40" s="27">
        <f>IF(P_leveranse!G51=0," ",P_leveranse!G51)</f>
        <v>11370.225</v>
      </c>
      <c r="I40" s="27">
        <f>IF(P_leveranse!H51=0," ",P_leveranse!H51)</f>
        <v>11258.114</v>
      </c>
      <c r="J40" s="27">
        <f>IF(P_leveranse!I51=0," ",P_leveranse!I51)</f>
        <v>11085.163</v>
      </c>
      <c r="K40" s="27">
        <f>IF(P_leveranse!J51=0," ",P_leveranse!J51)</f>
        <v>11258.52</v>
      </c>
      <c r="L40" s="27">
        <f>IF(P_leveranse!K51=0," ",P_leveranse!K51)</f>
        <v>11418.422</v>
      </c>
      <c r="M40" s="27">
        <f>IF(P_leveranse!L51=0," ",P_leveranse!L51)</f>
        <v>11290</v>
      </c>
      <c r="N40" s="27">
        <f>IF(P_leveranse!M51=0," ",P_leveranse!M51)</f>
        <v>11350</v>
      </c>
      <c r="O40" s="27">
        <f>IF(P_leveranse!N51=0," ",P_leveranse!N51)</f>
        <v>10946</v>
      </c>
      <c r="P40" s="27">
        <f>IF(P_leveranse!O51=0," ",P_leveranse!O51)</f>
        <v>11143</v>
      </c>
      <c r="Q40" s="27">
        <f>IF(P_leveranse!P51=0," ",P_leveranse!P51)</f>
        <v>10692</v>
      </c>
      <c r="R40" s="27">
        <f>IF(P_leveranse!Q51=0," ",P_leveranse!Q51)</f>
        <v>10122</v>
      </c>
      <c r="S40" s="27">
        <f>IF(P_leveranse!R51=0," ",P_leveranse!R51)</f>
        <v>10093.161</v>
      </c>
      <c r="T40" s="27">
        <f>IF(P_leveranse!S51=0," ",P_leveranse!S51)</f>
        <v>9518.098</v>
      </c>
      <c r="U40" s="27">
        <f>IF(P_leveranse!T51=0," ",P_leveranse!T51)</f>
        <v>9579.7950000000001</v>
      </c>
      <c r="V40" s="27">
        <f>IF(P_leveranse!U51=0," ",P_leveranse!U51)</f>
        <v>9831.1190000000006</v>
      </c>
      <c r="W40" s="27">
        <f>IF(P_leveranse!V51=0," ",P_leveranse!V51)</f>
        <v>9537.8349999999991</v>
      </c>
      <c r="X40" s="27">
        <f>IF(P_leveranse!W51=0," ",P_leveranse!W51)</f>
        <v>9097.2139999999999</v>
      </c>
      <c r="Y40" s="27">
        <f>IF(P_leveranse!X51=0," ",P_leveranse!X51)</f>
        <v>8966.8739999999998</v>
      </c>
      <c r="Z40" s="27">
        <f>IF(P_leveranse!Y51=0," ",P_leveranse!Y51)</f>
        <v>9056.1569999999992</v>
      </c>
      <c r="AA40" s="27">
        <f>IF(P_leveranse!Z51=0," ",P_leveranse!Z51)</f>
        <v>9457.1090000000004</v>
      </c>
      <c r="AB40" s="27">
        <f>IF(P_leveranse!AA51=0," ",P_leveranse!AA51)</f>
        <v>9015.8510000000006</v>
      </c>
      <c r="AC40" s="27">
        <f>IF(P_leveranse!AB51=0," ",P_leveranse!AB51)</f>
        <v>8576.4629999999997</v>
      </c>
      <c r="AD40" s="27">
        <f>IF(P_leveranse!AC51=0," ",P_leveranse!AC51)</f>
        <v>8507.3369999999995</v>
      </c>
    </row>
    <row r="41" spans="2:30" s="100" customFormat="1" ht="14.1" customHeight="1" x14ac:dyDescent="0.2">
      <c r="B41" s="99" t="str">
        <f>IF(P_leveranse!A52=0," ",P_leveranse!A52)</f>
        <v xml:space="preserve"> </v>
      </c>
      <c r="C41" s="27" t="str">
        <f>IF(P_leveranse!B52=0," ",P_leveranse!B52)</f>
        <v>Rennebu</v>
      </c>
      <c r="D41" s="27">
        <f>IF(P_leveranse!C52=0," ",P_leveranse!C52)</f>
        <v>8300</v>
      </c>
      <c r="E41" s="27">
        <f>IF(P_leveranse!D52=0," ",P_leveranse!D52)</f>
        <v>8010</v>
      </c>
      <c r="F41" s="27">
        <f>IF(P_leveranse!E52=0," ",P_leveranse!E52)</f>
        <v>7996.7820000000002</v>
      </c>
      <c r="G41" s="27">
        <f>IF(P_leveranse!F52=0," ",P_leveranse!F52)</f>
        <v>8016.6959999999999</v>
      </c>
      <c r="H41" s="27">
        <f>IF(P_leveranse!G52=0," ",P_leveranse!G52)</f>
        <v>8083.0810000000001</v>
      </c>
      <c r="I41" s="27">
        <f>IF(P_leveranse!H52=0," ",P_leveranse!H52)</f>
        <v>7988.1130000000003</v>
      </c>
      <c r="J41" s="27">
        <f>IF(P_leveranse!I52=0," ",P_leveranse!I52)</f>
        <v>7981.0129999999999</v>
      </c>
      <c r="K41" s="27">
        <f>IF(P_leveranse!J52=0," ",P_leveranse!J52)</f>
        <v>8183.91</v>
      </c>
      <c r="L41" s="27">
        <f>IF(P_leveranse!K52=0," ",P_leveranse!K52)</f>
        <v>8238.4750000000004</v>
      </c>
      <c r="M41" s="27">
        <f>IF(P_leveranse!L52=0," ",P_leveranse!L52)</f>
        <v>8311</v>
      </c>
      <c r="N41" s="27">
        <f>IF(P_leveranse!M52=0," ",P_leveranse!M52)</f>
        <v>8242</v>
      </c>
      <c r="O41" s="27">
        <f>IF(P_leveranse!N52=0," ",P_leveranse!N52)</f>
        <v>8145</v>
      </c>
      <c r="P41" s="27">
        <f>IF(P_leveranse!O52=0," ",P_leveranse!O52)</f>
        <v>8283</v>
      </c>
      <c r="Q41" s="27">
        <f>IF(P_leveranse!P52=0," ",P_leveranse!P52)</f>
        <v>8049</v>
      </c>
      <c r="R41" s="27">
        <f>IF(P_leveranse!Q52=0," ",P_leveranse!Q52)</f>
        <v>7708</v>
      </c>
      <c r="S41" s="27">
        <f>IF(P_leveranse!R52=0," ",P_leveranse!R52)</f>
        <v>8014.9480000000003</v>
      </c>
      <c r="T41" s="27">
        <f>IF(P_leveranse!S52=0," ",P_leveranse!S52)</f>
        <v>7893.5810000000001</v>
      </c>
      <c r="U41" s="27">
        <f>IF(P_leveranse!T52=0," ",P_leveranse!T52)</f>
        <v>7808.6670000000004</v>
      </c>
      <c r="V41" s="27">
        <f>IF(P_leveranse!U52=0," ",P_leveranse!U52)</f>
        <v>7933.9340000000002</v>
      </c>
      <c r="W41" s="27">
        <f>IF(P_leveranse!V52=0," ",P_leveranse!V52)</f>
        <v>7886.8190000000004</v>
      </c>
      <c r="X41" s="27">
        <f>IF(P_leveranse!W52=0," ",P_leveranse!W52)</f>
        <v>8125.2190000000001</v>
      </c>
      <c r="Y41" s="27">
        <f>IF(P_leveranse!X52=0," ",P_leveranse!X52)</f>
        <v>7955.6279999999997</v>
      </c>
      <c r="Z41" s="27">
        <f>IF(P_leveranse!Y52=0," ",P_leveranse!Y52)</f>
        <v>7716.9880000000003</v>
      </c>
      <c r="AA41" s="27">
        <f>IF(P_leveranse!Z52=0," ",P_leveranse!Z52)</f>
        <v>7412.4690000000001</v>
      </c>
      <c r="AB41" s="27">
        <f>IF(P_leveranse!AA52=0," ",P_leveranse!AA52)</f>
        <v>7249.27</v>
      </c>
      <c r="AC41" s="27">
        <f>IF(P_leveranse!AB52=0," ",P_leveranse!AB52)</f>
        <v>7250.7709999999997</v>
      </c>
      <c r="AD41" s="27">
        <f>IF(P_leveranse!AC52=0," ",P_leveranse!AC52)</f>
        <v>7245.7790000000005</v>
      </c>
    </row>
    <row r="42" spans="2:30" s="100" customFormat="1" ht="14.1" customHeight="1" x14ac:dyDescent="0.2">
      <c r="B42" s="99" t="str">
        <f>IF(P_leveranse!A53=0," ",P_leveranse!A53)</f>
        <v xml:space="preserve"> </v>
      </c>
      <c r="C42" s="27" t="str">
        <f>IF(P_leveranse!B53=0," ",P_leveranse!B53)</f>
        <v>Røros</v>
      </c>
      <c r="D42" s="27">
        <f>IF(P_leveranse!C53=0," ",P_leveranse!C53)</f>
        <v>6638</v>
      </c>
      <c r="E42" s="27">
        <f>IF(P_leveranse!D53=0," ",P_leveranse!D53)</f>
        <v>6618</v>
      </c>
      <c r="F42" s="27">
        <f>IF(P_leveranse!E53=0," ",P_leveranse!E53)</f>
        <v>6519.89</v>
      </c>
      <c r="G42" s="27">
        <f>IF(P_leveranse!F53=0," ",P_leveranse!F53)</f>
        <v>6408.2820000000002</v>
      </c>
      <c r="H42" s="27">
        <f>IF(P_leveranse!G53=0," ",P_leveranse!G53)</f>
        <v>6265.03</v>
      </c>
      <c r="I42" s="27">
        <f>IF(P_leveranse!H53=0," ",P_leveranse!H53)</f>
        <v>5955.3</v>
      </c>
      <c r="J42" s="27">
        <f>IF(P_leveranse!I53=0," ",P_leveranse!I53)</f>
        <v>5585.2389999999996</v>
      </c>
      <c r="K42" s="27">
        <f>IF(P_leveranse!J53=0," ",P_leveranse!J53)</f>
        <v>5573.3860000000004</v>
      </c>
      <c r="L42" s="27">
        <f>IF(P_leveranse!K53=0," ",P_leveranse!K53)</f>
        <v>5701.6120000000001</v>
      </c>
      <c r="M42" s="27">
        <f>IF(P_leveranse!L53=0," ",P_leveranse!L53)</f>
        <v>5666</v>
      </c>
      <c r="N42" s="27">
        <f>IF(P_leveranse!M53=0," ",P_leveranse!M53)</f>
        <v>5748</v>
      </c>
      <c r="O42" s="27">
        <f>IF(P_leveranse!N53=0," ",P_leveranse!N53)</f>
        <v>5741</v>
      </c>
      <c r="P42" s="27">
        <f>IF(P_leveranse!O53=0," ",P_leveranse!O53)</f>
        <v>5700</v>
      </c>
      <c r="Q42" s="27">
        <f>IF(P_leveranse!P53=0," ",P_leveranse!P53)</f>
        <v>5504</v>
      </c>
      <c r="R42" s="27">
        <f>IF(P_leveranse!Q53=0," ",P_leveranse!Q53)</f>
        <v>5408</v>
      </c>
      <c r="S42" s="27">
        <f>IF(P_leveranse!R53=0," ",P_leveranse!R53)</f>
        <v>5654.6139999999996</v>
      </c>
      <c r="T42" s="27">
        <f>IF(P_leveranse!S53=0," ",P_leveranse!S53)</f>
        <v>5501.6019999999999</v>
      </c>
      <c r="U42" s="27">
        <f>IF(P_leveranse!T53=0," ",P_leveranse!T53)</f>
        <v>5601.076</v>
      </c>
      <c r="V42" s="27">
        <f>IF(P_leveranse!U53=0," ",P_leveranse!U53)</f>
        <v>5218.107</v>
      </c>
      <c r="W42" s="27">
        <f>IF(P_leveranse!V53=0," ",P_leveranse!V53)</f>
        <v>5237.5969999999998</v>
      </c>
      <c r="X42" s="27">
        <f>IF(P_leveranse!W53=0," ",P_leveranse!W53)</f>
        <v>5593.2269999999999</v>
      </c>
      <c r="Y42" s="27">
        <f>IF(P_leveranse!X53=0," ",P_leveranse!X53)</f>
        <v>5672.3639999999996</v>
      </c>
      <c r="Z42" s="27">
        <f>IF(P_leveranse!Y53=0," ",P_leveranse!Y53)</f>
        <v>5681.7460000000001</v>
      </c>
      <c r="AA42" s="27">
        <f>IF(P_leveranse!Z53=0," ",P_leveranse!Z53)</f>
        <v>6058.6469999999999</v>
      </c>
      <c r="AB42" s="27">
        <f>IF(P_leveranse!AA53=0," ",P_leveranse!AA53)</f>
        <v>6159.3310000000001</v>
      </c>
      <c r="AC42" s="27">
        <f>IF(P_leveranse!AB53=0," ",P_leveranse!AB53)</f>
        <v>6357.5460000000003</v>
      </c>
      <c r="AD42" s="27">
        <f>IF(P_leveranse!AC53=0," ",P_leveranse!AC53)</f>
        <v>6413.8509999999997</v>
      </c>
    </row>
    <row r="43" spans="2:30" s="100" customFormat="1" ht="14.1" customHeight="1" x14ac:dyDescent="0.2">
      <c r="B43" s="101" t="str">
        <f>IF(P_leveranse!A54=0," ",P_leveranse!A54)</f>
        <v>Værnesregionen</v>
      </c>
      <c r="C43" s="35" t="str">
        <f>IF(P_leveranse!B54=0," ",P_leveranse!B54)</f>
        <v xml:space="preserve"> </v>
      </c>
      <c r="D43" s="35" t="str">
        <f>IF(P_leveranse!C54=0," ",P_leveranse!C54)</f>
        <v xml:space="preserve"> </v>
      </c>
      <c r="E43" s="35" t="str">
        <f>IF(P_leveranse!D54=0," ",P_leveranse!D54)</f>
        <v xml:space="preserve"> </v>
      </c>
      <c r="F43" s="35" t="str">
        <f>IF(P_leveranse!E54=0," ",P_leveranse!E54)</f>
        <v xml:space="preserve"> </v>
      </c>
      <c r="G43" s="35" t="str">
        <f>IF(P_leveranse!F54=0," ",P_leveranse!F54)</f>
        <v xml:space="preserve"> </v>
      </c>
      <c r="H43" s="35" t="str">
        <f>IF(P_leveranse!G54=0," ",P_leveranse!G54)</f>
        <v xml:space="preserve"> </v>
      </c>
      <c r="I43" s="35" t="str">
        <f>IF(P_leveranse!H54=0," ",P_leveranse!H54)</f>
        <v xml:space="preserve"> </v>
      </c>
      <c r="J43" s="35" t="str">
        <f>IF(P_leveranse!I54=0," ",P_leveranse!I54)</f>
        <v xml:space="preserve"> </v>
      </c>
      <c r="K43" s="35" t="str">
        <f>IF(P_leveranse!J54=0," ",P_leveranse!J54)</f>
        <v xml:space="preserve"> </v>
      </c>
      <c r="L43" s="35" t="str">
        <f>IF(P_leveranse!K54=0," ",P_leveranse!K54)</f>
        <v xml:space="preserve"> </v>
      </c>
      <c r="M43" s="35" t="str">
        <f>IF(P_leveranse!L54=0," ",P_leveranse!L54)</f>
        <v xml:space="preserve"> </v>
      </c>
      <c r="N43" s="35" t="str">
        <f>IF(P_leveranse!M54=0," ",P_leveranse!M54)</f>
        <v xml:space="preserve"> </v>
      </c>
      <c r="O43" s="35" t="str">
        <f>IF(P_leveranse!N54=0," ",P_leveranse!N54)</f>
        <v xml:space="preserve"> </v>
      </c>
      <c r="P43" s="35" t="str">
        <f>IF(P_leveranse!O54=0," ",P_leveranse!O54)</f>
        <v xml:space="preserve"> </v>
      </c>
      <c r="Q43" s="35" t="str">
        <f>IF(P_leveranse!P54=0," ",P_leveranse!P54)</f>
        <v xml:space="preserve"> </v>
      </c>
      <c r="R43" s="35" t="str">
        <f>IF(P_leveranse!Q54=0," ",P_leveranse!Q54)</f>
        <v xml:space="preserve"> </v>
      </c>
      <c r="S43" s="35" t="str">
        <f>IF(P_leveranse!R54=0," ",P_leveranse!R54)</f>
        <v xml:space="preserve"> </v>
      </c>
      <c r="T43" s="35" t="str">
        <f>IF(P_leveranse!S54=0," ",P_leveranse!S54)</f>
        <v xml:space="preserve"> </v>
      </c>
      <c r="U43" s="35" t="str">
        <f>IF(P_leveranse!T54=0," ",P_leveranse!T54)</f>
        <v xml:space="preserve"> </v>
      </c>
      <c r="V43" s="35" t="str">
        <f>IF(P_leveranse!U54=0," ",P_leveranse!U54)</f>
        <v xml:space="preserve"> </v>
      </c>
      <c r="W43" s="35" t="str">
        <f>IF(P_leveranse!V54=0," ",P_leveranse!V54)</f>
        <v xml:space="preserve"> </v>
      </c>
      <c r="X43" s="35" t="str">
        <f>IF(P_leveranse!W54=0," ",P_leveranse!W54)</f>
        <v xml:space="preserve"> </v>
      </c>
      <c r="Y43" s="35" t="str">
        <f>IF(P_leveranse!X54=0," ",P_leveranse!X54)</f>
        <v xml:space="preserve"> </v>
      </c>
      <c r="Z43" s="35" t="str">
        <f>IF(P_leveranse!Y54=0," ",P_leveranse!Y54)</f>
        <v xml:space="preserve"> </v>
      </c>
      <c r="AA43" s="35" t="str">
        <f>IF(P_leveranse!Z54=0," ",P_leveranse!Z54)</f>
        <v xml:space="preserve"> </v>
      </c>
      <c r="AB43" s="35" t="str">
        <f>IF(P_leveranse!AA54=0," ",P_leveranse!AA54)</f>
        <v xml:space="preserve"> </v>
      </c>
      <c r="AC43" s="27" t="str">
        <f>IF(P_leveranse!AB54=0," ",P_leveranse!AB54)</f>
        <v xml:space="preserve"> </v>
      </c>
      <c r="AD43" s="27" t="str">
        <f>IF(P_leveranse!AC54=0," ",P_leveranse!AC54)</f>
        <v xml:space="preserve"> </v>
      </c>
    </row>
    <row r="44" spans="2:30" s="100" customFormat="1" ht="14.1" customHeight="1" x14ac:dyDescent="0.2">
      <c r="B44" s="101" t="str">
        <f>IF(P_leveranse!A55=0," ",P_leveranse!A55)</f>
        <v xml:space="preserve"> </v>
      </c>
      <c r="C44" s="35" t="str">
        <f>IF(P_leveranse!B55=0," ",P_leveranse!B55)</f>
        <v>Frosta</v>
      </c>
      <c r="D44" s="35">
        <f>IF(P_leveranse!C55=0," ",P_leveranse!C55)</f>
        <v>1937</v>
      </c>
      <c r="E44" s="35">
        <f>IF(P_leveranse!D55=0," ",P_leveranse!D55)</f>
        <v>1937</v>
      </c>
      <c r="F44" s="35">
        <f>IF(P_leveranse!E55=0," ",P_leveranse!E55)</f>
        <v>1932.2719999999999</v>
      </c>
      <c r="G44" s="35">
        <f>IF(P_leveranse!F55=0," ",P_leveranse!F55)</f>
        <v>1936.5319999999999</v>
      </c>
      <c r="H44" s="35">
        <f>IF(P_leveranse!G55=0," ",P_leveranse!G55)</f>
        <v>1798.8720000000001</v>
      </c>
      <c r="I44" s="35">
        <f>IF(P_leveranse!H55=0," ",P_leveranse!H55)</f>
        <v>1669.0920000000001</v>
      </c>
      <c r="J44" s="35">
        <f>IF(P_leveranse!I55=0," ",P_leveranse!I55)</f>
        <v>1624.8230000000001</v>
      </c>
      <c r="K44" s="35">
        <f>IF(P_leveranse!J55=0," ",P_leveranse!J55)</f>
        <v>1587.63</v>
      </c>
      <c r="L44" s="35">
        <f>IF(P_leveranse!K55=0," ",P_leveranse!K55)</f>
        <v>1564.3309999999999</v>
      </c>
      <c r="M44" s="35">
        <f>IF(P_leveranse!L55=0," ",P_leveranse!L55)</f>
        <v>1596</v>
      </c>
      <c r="N44" s="35">
        <f>IF(P_leveranse!M55=0," ",P_leveranse!M55)</f>
        <v>1546</v>
      </c>
      <c r="O44" s="35">
        <f>IF(P_leveranse!N55=0," ",P_leveranse!N55)</f>
        <v>1625</v>
      </c>
      <c r="P44" s="35">
        <f>IF(P_leveranse!O55=0," ",P_leveranse!O55)</f>
        <v>1583</v>
      </c>
      <c r="Q44" s="35">
        <f>IF(P_leveranse!P55=0," ",P_leveranse!P55)</f>
        <v>1584</v>
      </c>
      <c r="R44" s="35">
        <f>IF(P_leveranse!Q55=0," ",P_leveranse!Q55)</f>
        <v>1458</v>
      </c>
      <c r="S44" s="35">
        <f>IF(P_leveranse!R55=0," ",P_leveranse!R55)</f>
        <v>1420.701</v>
      </c>
      <c r="T44" s="35">
        <f>IF(P_leveranse!S55=0," ",P_leveranse!S55)</f>
        <v>1458.674</v>
      </c>
      <c r="U44" s="35">
        <f>IF(P_leveranse!T55=0," ",P_leveranse!T55)</f>
        <v>1473.1679999999999</v>
      </c>
      <c r="V44" s="35">
        <f>IF(P_leveranse!U55=0," ",P_leveranse!U55)</f>
        <v>1366.932</v>
      </c>
      <c r="W44" s="35">
        <f>IF(P_leveranse!V55=0," ",P_leveranse!V55)</f>
        <v>1385.9739999999999</v>
      </c>
      <c r="X44" s="35">
        <f>IF(P_leveranse!W55=0," ",P_leveranse!W55)</f>
        <v>1517.056</v>
      </c>
      <c r="Y44" s="35">
        <f>IF(P_leveranse!X55=0," ",P_leveranse!X55)</f>
        <v>1595.4359999999999</v>
      </c>
      <c r="Z44" s="35">
        <f>IF(P_leveranse!Y55=0," ",P_leveranse!Y55)</f>
        <v>1638.7829999999999</v>
      </c>
      <c r="AA44" s="35">
        <f>IF(P_leveranse!Z55=0," ",P_leveranse!Z55)</f>
        <v>1391.5530000000001</v>
      </c>
      <c r="AB44" s="35">
        <f>IF(P_leveranse!AA55=0," ",P_leveranse!AA55)</f>
        <v>1257.684</v>
      </c>
      <c r="AC44" s="27">
        <f>IF(P_leveranse!AB55=0," ",P_leveranse!AB55)</f>
        <v>1234.9649999999999</v>
      </c>
      <c r="AD44" s="27">
        <f>IF(P_leveranse!AC55=0," ",P_leveranse!AC55)</f>
        <v>1252.6279999999999</v>
      </c>
    </row>
    <row r="45" spans="2:30" s="100" customFormat="1" ht="14.1" customHeight="1" x14ac:dyDescent="0.2">
      <c r="B45" s="101" t="str">
        <f>IF(P_leveranse!A56=0," ",P_leveranse!A56)</f>
        <v xml:space="preserve"> </v>
      </c>
      <c r="C45" s="35" t="str">
        <f>IF(P_leveranse!B56=0," ",P_leveranse!B56)</f>
        <v>Malvik</v>
      </c>
      <c r="D45" s="35">
        <f>IF(P_leveranse!C56=0," ",P_leveranse!C56)</f>
        <v>2068</v>
      </c>
      <c r="E45" s="35">
        <f>IF(P_leveranse!D56=0," ",P_leveranse!D56)</f>
        <v>2040</v>
      </c>
      <c r="F45" s="35">
        <f>IF(P_leveranse!E56=0," ",P_leveranse!E56)</f>
        <v>1971.259</v>
      </c>
      <c r="G45" s="35">
        <f>IF(P_leveranse!F56=0," ",P_leveranse!F56)</f>
        <v>1966.4970000000001</v>
      </c>
      <c r="H45" s="35">
        <f>IF(P_leveranse!G56=0," ",P_leveranse!G56)</f>
        <v>1857.9259999999999</v>
      </c>
      <c r="I45" s="35">
        <f>IF(P_leveranse!H56=0," ",P_leveranse!H56)</f>
        <v>1603.3810000000001</v>
      </c>
      <c r="J45" s="35">
        <f>IF(P_leveranse!I56=0," ",P_leveranse!I56)</f>
        <v>1590.3689999999999</v>
      </c>
      <c r="K45" s="35">
        <f>IF(P_leveranse!J56=0," ",P_leveranse!J56)</f>
        <v>1679.1510000000001</v>
      </c>
      <c r="L45" s="35">
        <f>IF(P_leveranse!K56=0," ",P_leveranse!K56)</f>
        <v>1618.9860000000001</v>
      </c>
      <c r="M45" s="35">
        <f>IF(P_leveranse!L56=0," ",P_leveranse!L56)</f>
        <v>1694</v>
      </c>
      <c r="N45" s="35">
        <f>IF(P_leveranse!M56=0," ",P_leveranse!M56)</f>
        <v>1717</v>
      </c>
      <c r="O45" s="35">
        <f>IF(P_leveranse!N56=0," ",P_leveranse!N56)</f>
        <v>1729</v>
      </c>
      <c r="P45" s="35">
        <f>IF(P_leveranse!O56=0," ",P_leveranse!O56)</f>
        <v>1898</v>
      </c>
      <c r="Q45" s="35">
        <f>IF(P_leveranse!P56=0," ",P_leveranse!P56)</f>
        <v>1735</v>
      </c>
      <c r="R45" s="35">
        <f>IF(P_leveranse!Q56=0," ",P_leveranse!Q56)</f>
        <v>1577</v>
      </c>
      <c r="S45" s="35">
        <f>IF(P_leveranse!R56=0," ",P_leveranse!R56)</f>
        <v>1594.095</v>
      </c>
      <c r="T45" s="35">
        <f>IF(P_leveranse!S56=0," ",P_leveranse!S56)</f>
        <v>1575.9349999999999</v>
      </c>
      <c r="U45" s="35">
        <f>IF(P_leveranse!T56=0," ",P_leveranse!T56)</f>
        <v>1764.5820000000001</v>
      </c>
      <c r="V45" s="35">
        <f>IF(P_leveranse!U56=0," ",P_leveranse!U56)</f>
        <v>1776.3920000000001</v>
      </c>
      <c r="W45" s="35">
        <f>IF(P_leveranse!V56=0," ",P_leveranse!V56)</f>
        <v>1755.556</v>
      </c>
      <c r="X45" s="35">
        <f>IF(P_leveranse!W56=0," ",P_leveranse!W56)</f>
        <v>1875.3679999999999</v>
      </c>
      <c r="Y45" s="35">
        <f>IF(P_leveranse!X56=0," ",P_leveranse!X56)</f>
        <v>1924.3589999999999</v>
      </c>
      <c r="Z45" s="35">
        <f>IF(P_leveranse!Y56=0," ",P_leveranse!Y56)</f>
        <v>2030.2639999999999</v>
      </c>
      <c r="AA45" s="35">
        <f>IF(P_leveranse!Z56=0," ",P_leveranse!Z56)</f>
        <v>2065.7919999999999</v>
      </c>
      <c r="AB45" s="35">
        <f>IF(P_leveranse!AA56=0," ",P_leveranse!AA56)</f>
        <v>2227.0479999999998</v>
      </c>
      <c r="AC45" s="27">
        <f>IF(P_leveranse!AB56=0," ",P_leveranse!AB56)</f>
        <v>2372.5070000000001</v>
      </c>
      <c r="AD45" s="27">
        <f>IF(P_leveranse!AC56=0," ",P_leveranse!AC56)</f>
        <v>2475.431</v>
      </c>
    </row>
    <row r="46" spans="2:30" s="100" customFormat="1" ht="12.95" customHeight="1" x14ac:dyDescent="0.2">
      <c r="B46" s="101" t="str">
        <f>IF(P_leveranse!A57=0," ",P_leveranse!A57)</f>
        <v xml:space="preserve"> </v>
      </c>
      <c r="C46" s="35" t="str">
        <f>IF(P_leveranse!B57=0," ",P_leveranse!B57)</f>
        <v>Meråker</v>
      </c>
      <c r="D46" s="35">
        <f>IF(P_leveranse!C57=0," ",P_leveranse!C57)</f>
        <v>1234</v>
      </c>
      <c r="E46" s="35">
        <f>IF(P_leveranse!D57=0," ",P_leveranse!D57)</f>
        <v>1249</v>
      </c>
      <c r="F46" s="35">
        <f>IF(P_leveranse!E57=0," ",P_leveranse!E57)</f>
        <v>1277.374</v>
      </c>
      <c r="G46" s="35">
        <f>IF(P_leveranse!F57=0," ",P_leveranse!F57)</f>
        <v>1297.203</v>
      </c>
      <c r="H46" s="35">
        <f>IF(P_leveranse!G57=0," ",P_leveranse!G57)</f>
        <v>1199.2919999999999</v>
      </c>
      <c r="I46" s="35">
        <f>IF(P_leveranse!H57=0," ",P_leveranse!H57)</f>
        <v>1092.134</v>
      </c>
      <c r="J46" s="35">
        <f>IF(P_leveranse!I57=0," ",P_leveranse!I57)</f>
        <v>1081.627</v>
      </c>
      <c r="K46" s="35">
        <f>IF(P_leveranse!J57=0," ",P_leveranse!J57)</f>
        <v>1101.076</v>
      </c>
      <c r="L46" s="35">
        <f>IF(P_leveranse!K57=0," ",P_leveranse!K57)</f>
        <v>1098.8340000000001</v>
      </c>
      <c r="M46" s="35">
        <f>IF(P_leveranse!L57=0," ",P_leveranse!L57)</f>
        <v>1108</v>
      </c>
      <c r="N46" s="35">
        <f>IF(P_leveranse!M57=0," ",P_leveranse!M57)</f>
        <v>1070</v>
      </c>
      <c r="O46" s="35">
        <f>IF(P_leveranse!N57=0," ",P_leveranse!N57)</f>
        <v>911</v>
      </c>
      <c r="P46" s="35">
        <f>IF(P_leveranse!O57=0," ",P_leveranse!O57)</f>
        <v>895</v>
      </c>
      <c r="Q46" s="35">
        <f>IF(P_leveranse!P57=0," ",P_leveranse!P57)</f>
        <v>740</v>
      </c>
      <c r="R46" s="35">
        <f>IF(P_leveranse!Q57=0," ",P_leveranse!Q57)</f>
        <v>673</v>
      </c>
      <c r="S46" s="35">
        <f>IF(P_leveranse!R57=0," ",P_leveranse!R57)</f>
        <v>673.02499999999998</v>
      </c>
      <c r="T46" s="35">
        <f>IF(P_leveranse!S57=0," ",P_leveranse!S57)</f>
        <v>620.78399999999999</v>
      </c>
      <c r="U46" s="35">
        <f>IF(P_leveranse!T57=0," ",P_leveranse!T57)</f>
        <v>667.32399999999996</v>
      </c>
      <c r="V46" s="35">
        <f>IF(P_leveranse!U57=0," ",P_leveranse!U57)</f>
        <v>623.11</v>
      </c>
      <c r="W46" s="35">
        <f>IF(P_leveranse!V57=0," ",P_leveranse!V57)</f>
        <v>570.30799999999999</v>
      </c>
      <c r="X46" s="35">
        <f>IF(P_leveranse!W57=0," ",P_leveranse!W57)</f>
        <v>619.10900000000004</v>
      </c>
      <c r="Y46" s="35">
        <f>IF(P_leveranse!X57=0," ",P_leveranse!X57)</f>
        <v>605.46199999999999</v>
      </c>
      <c r="Z46" s="35">
        <f>IF(P_leveranse!Y57=0," ",P_leveranse!Y57)</f>
        <v>653.923</v>
      </c>
      <c r="AA46" s="35">
        <f>IF(P_leveranse!Z57=0," ",P_leveranse!Z57)</f>
        <v>656.49300000000005</v>
      </c>
      <c r="AB46" s="35">
        <f>IF(P_leveranse!AA57=0," ",P_leveranse!AA57)</f>
        <v>588.73599999999999</v>
      </c>
      <c r="AC46" s="27">
        <f>IF(P_leveranse!AB57=0," ",P_leveranse!AB57)</f>
        <v>530.19500000000005</v>
      </c>
      <c r="AD46" s="27">
        <f>IF(P_leveranse!AC57=0," ",P_leveranse!AC57)</f>
        <v>281.24299999999999</v>
      </c>
    </row>
    <row r="47" spans="2:30" s="100" customFormat="1" ht="12.95" customHeight="1" x14ac:dyDescent="0.2">
      <c r="B47" s="101" t="str">
        <f>IF(P_leveranse!A58=0," ",P_leveranse!A58)</f>
        <v xml:space="preserve"> </v>
      </c>
      <c r="C47" s="35" t="str">
        <f>IF(P_leveranse!B58=0," ",P_leveranse!B58)</f>
        <v>Selbu</v>
      </c>
      <c r="D47" s="35">
        <f>IF(P_leveranse!C58=0," ",P_leveranse!C58)</f>
        <v>7374</v>
      </c>
      <c r="E47" s="35">
        <f>IF(P_leveranse!D58=0," ",P_leveranse!D58)</f>
        <v>7153</v>
      </c>
      <c r="F47" s="35">
        <f>IF(P_leveranse!E58=0," ",P_leveranse!E58)</f>
        <v>7152.9790000000003</v>
      </c>
      <c r="G47" s="35">
        <f>IF(P_leveranse!F58=0," ",P_leveranse!F58)</f>
        <v>7163.73</v>
      </c>
      <c r="H47" s="35">
        <f>IF(P_leveranse!G58=0," ",P_leveranse!G58)</f>
        <v>7130.625</v>
      </c>
      <c r="I47" s="35">
        <f>IF(P_leveranse!H58=0," ",P_leveranse!H58)</f>
        <v>7058.0619999999999</v>
      </c>
      <c r="J47" s="35">
        <f>IF(P_leveranse!I58=0," ",P_leveranse!I58)</f>
        <v>6916.232</v>
      </c>
      <c r="K47" s="35">
        <f>IF(P_leveranse!J58=0," ",P_leveranse!J58)</f>
        <v>6863.3540000000003</v>
      </c>
      <c r="L47" s="35">
        <f>IF(P_leveranse!K58=0," ",P_leveranse!K58)</f>
        <v>7075.1419999999998</v>
      </c>
      <c r="M47" s="35">
        <f>IF(P_leveranse!L58=0," ",P_leveranse!L58)</f>
        <v>7049</v>
      </c>
      <c r="N47" s="35">
        <f>IF(P_leveranse!M58=0," ",P_leveranse!M58)</f>
        <v>6960</v>
      </c>
      <c r="O47" s="35">
        <f>IF(P_leveranse!N58=0," ",P_leveranse!N58)</f>
        <v>7221</v>
      </c>
      <c r="P47" s="35">
        <f>IF(P_leveranse!O58=0," ",P_leveranse!O58)</f>
        <v>7726</v>
      </c>
      <c r="Q47" s="35">
        <f>IF(P_leveranse!P58=0," ",P_leveranse!P58)</f>
        <v>7595</v>
      </c>
      <c r="R47" s="35">
        <f>IF(P_leveranse!Q58=0," ",P_leveranse!Q58)</f>
        <v>7358</v>
      </c>
      <c r="S47" s="35">
        <f>IF(P_leveranse!R58=0," ",P_leveranse!R58)</f>
        <v>7509.6610000000001</v>
      </c>
      <c r="T47" s="35">
        <f>IF(P_leveranse!S58=0," ",P_leveranse!S58)</f>
        <v>7367.3869999999997</v>
      </c>
      <c r="U47" s="35">
        <f>IF(P_leveranse!T58=0," ",P_leveranse!T58)</f>
        <v>7814.018</v>
      </c>
      <c r="V47" s="35">
        <f>IF(P_leveranse!U58=0," ",P_leveranse!U58)</f>
        <v>7516.451</v>
      </c>
      <c r="W47" s="35">
        <f>IF(P_leveranse!V58=0," ",P_leveranse!V58)</f>
        <v>7592.2160000000003</v>
      </c>
      <c r="X47" s="35">
        <f>IF(P_leveranse!W58=0," ",P_leveranse!W58)</f>
        <v>7768.78</v>
      </c>
      <c r="Y47" s="35">
        <f>IF(P_leveranse!X58=0," ",P_leveranse!X58)</f>
        <v>8058.2510000000002</v>
      </c>
      <c r="Z47" s="35">
        <f>IF(P_leveranse!Y58=0," ",P_leveranse!Y58)</f>
        <v>8198.2029999999995</v>
      </c>
      <c r="AA47" s="35">
        <f>IF(P_leveranse!Z58=0," ",P_leveranse!Z58)</f>
        <v>8762.1190000000006</v>
      </c>
      <c r="AB47" s="35">
        <f>IF(P_leveranse!AA58=0," ",P_leveranse!AA58)</f>
        <v>8909.2459999999992</v>
      </c>
      <c r="AC47" s="27">
        <f>IF(P_leveranse!AB58=0," ",P_leveranse!AB58)</f>
        <v>9155.9840000000004</v>
      </c>
      <c r="AD47" s="27">
        <f>IF(P_leveranse!AC58=0," ",P_leveranse!AC58)</f>
        <v>9257.3539999999994</v>
      </c>
    </row>
    <row r="48" spans="2:30" s="100" customFormat="1" ht="12.95" customHeight="1" x14ac:dyDescent="0.2">
      <c r="B48" s="101" t="str">
        <f>IF(P_leveranse!A59=0," ",P_leveranse!A59)</f>
        <v xml:space="preserve"> </v>
      </c>
      <c r="C48" s="35" t="str">
        <f>IF(P_leveranse!B59=0," ",P_leveranse!B59)</f>
        <v>Stjørdal</v>
      </c>
      <c r="D48" s="35">
        <f>IF(P_leveranse!C59=0," ",P_leveranse!C59)</f>
        <v>12339</v>
      </c>
      <c r="E48" s="35">
        <f>IF(P_leveranse!D59=0," ",P_leveranse!D59)</f>
        <v>12046</v>
      </c>
      <c r="F48" s="35">
        <f>IF(P_leveranse!E59=0," ",P_leveranse!E59)</f>
        <v>12307.119000000001</v>
      </c>
      <c r="G48" s="35">
        <f>IF(P_leveranse!F59=0," ",P_leveranse!F59)</f>
        <v>12070.352000000001</v>
      </c>
      <c r="H48" s="35">
        <f>IF(P_leveranse!G59=0," ",P_leveranse!G59)</f>
        <v>11892.413</v>
      </c>
      <c r="I48" s="35">
        <f>IF(P_leveranse!H59=0," ",P_leveranse!H59)</f>
        <v>10882.733</v>
      </c>
      <c r="J48" s="35">
        <f>IF(P_leveranse!I59=0," ",P_leveranse!I59)</f>
        <v>10158.653</v>
      </c>
      <c r="K48" s="35">
        <f>IF(P_leveranse!J59=0," ",P_leveranse!J59)</f>
        <v>9805.7489999999998</v>
      </c>
      <c r="L48" s="35">
        <f>IF(P_leveranse!K59=0," ",P_leveranse!K59)</f>
        <v>9322.3919999999998</v>
      </c>
      <c r="M48" s="35">
        <f>IF(P_leveranse!L59=0," ",P_leveranse!L59)</f>
        <v>9388</v>
      </c>
      <c r="N48" s="35">
        <f>IF(P_leveranse!M59=0," ",P_leveranse!M59)</f>
        <v>8877</v>
      </c>
      <c r="O48" s="35">
        <f>IF(P_leveranse!N59=0," ",P_leveranse!N59)</f>
        <v>8154</v>
      </c>
      <c r="P48" s="35">
        <f>IF(P_leveranse!O59=0," ",P_leveranse!O59)</f>
        <v>8325</v>
      </c>
      <c r="Q48" s="35">
        <f>IF(P_leveranse!P59=0," ",P_leveranse!P59)</f>
        <v>8177</v>
      </c>
      <c r="R48" s="35">
        <f>IF(P_leveranse!Q59=0," ",P_leveranse!Q59)</f>
        <v>8108</v>
      </c>
      <c r="S48" s="35">
        <f>IF(P_leveranse!R59=0," ",P_leveranse!R59)</f>
        <v>8231.1360000000004</v>
      </c>
      <c r="T48" s="35">
        <f>IF(P_leveranse!S59=0," ",P_leveranse!S59)</f>
        <v>8063.1909999999998</v>
      </c>
      <c r="U48" s="35">
        <f>IF(P_leveranse!T59=0," ",P_leveranse!T59)</f>
        <v>8337.51</v>
      </c>
      <c r="V48" s="35">
        <f>IF(P_leveranse!U59=0," ",P_leveranse!U59)</f>
        <v>7403.5010000000002</v>
      </c>
      <c r="W48" s="35">
        <f>IF(P_leveranse!V59=0," ",P_leveranse!V59)</f>
        <v>7062.4279999999999</v>
      </c>
      <c r="X48" s="35">
        <f>IF(P_leveranse!W59=0," ",P_leveranse!W59)</f>
        <v>6862.9059999999999</v>
      </c>
      <c r="Y48" s="35">
        <f>IF(P_leveranse!X59=0," ",P_leveranse!X59)</f>
        <v>6699.8270000000002</v>
      </c>
      <c r="Z48" s="35">
        <f>IF(P_leveranse!Y59=0," ",P_leveranse!Y59)</f>
        <v>6186.1040000000003</v>
      </c>
      <c r="AA48" s="35">
        <f>IF(P_leveranse!Z59=0," ",P_leveranse!Z59)</f>
        <v>6074.3729999999996</v>
      </c>
      <c r="AB48" s="35">
        <f>IF(P_leveranse!AA59=0," ",P_leveranse!AA59)</f>
        <v>5942.75</v>
      </c>
      <c r="AC48" s="27">
        <f>IF(P_leveranse!AB59=0," ",P_leveranse!AB59)</f>
        <v>5916.7460000000001</v>
      </c>
      <c r="AD48" s="27">
        <f>IF(P_leveranse!AC59=0," ",P_leveranse!AC59)</f>
        <v>6032.4989999999998</v>
      </c>
    </row>
    <row r="49" spans="2:30" s="100" customFormat="1" ht="12.95" customHeight="1" x14ac:dyDescent="0.2">
      <c r="B49" s="101" t="str">
        <f>IF(P_leveranse!A60=0," ",P_leveranse!A60)</f>
        <v xml:space="preserve"> </v>
      </c>
      <c r="C49" s="35" t="str">
        <f>IF(P_leveranse!B60=0," ",P_leveranse!B60)</f>
        <v>Tydal</v>
      </c>
      <c r="D49" s="35">
        <f>IF(P_leveranse!C60=0," ",P_leveranse!C60)</f>
        <v>1939</v>
      </c>
      <c r="E49" s="35">
        <f>IF(P_leveranse!D60=0," ",P_leveranse!D60)</f>
        <v>1893</v>
      </c>
      <c r="F49" s="35">
        <f>IF(P_leveranse!E60=0," ",P_leveranse!E60)</f>
        <v>1898.1590000000001</v>
      </c>
      <c r="G49" s="35">
        <f>IF(P_leveranse!F60=0," ",P_leveranse!F60)</f>
        <v>1890.402</v>
      </c>
      <c r="H49" s="35">
        <f>IF(P_leveranse!G60=0," ",P_leveranse!G60)</f>
        <v>1927.1759999999999</v>
      </c>
      <c r="I49" s="35">
        <f>IF(P_leveranse!H60=0," ",P_leveranse!H60)</f>
        <v>1891.8579999999999</v>
      </c>
      <c r="J49" s="35">
        <f>IF(P_leveranse!I60=0," ",P_leveranse!I60)</f>
        <v>1883.501</v>
      </c>
      <c r="K49" s="35">
        <f>IF(P_leveranse!J60=0," ",P_leveranse!J60)</f>
        <v>1987.4110000000001</v>
      </c>
      <c r="L49" s="35">
        <f>IF(P_leveranse!K60=0," ",P_leveranse!K60)</f>
        <v>2072.3449999999998</v>
      </c>
      <c r="M49" s="35">
        <f>IF(P_leveranse!L60=0," ",P_leveranse!L60)</f>
        <v>2034</v>
      </c>
      <c r="N49" s="35">
        <f>IF(P_leveranse!M60=0," ",P_leveranse!M60)</f>
        <v>2081</v>
      </c>
      <c r="O49" s="35">
        <f>IF(P_leveranse!N60=0," ",P_leveranse!N60)</f>
        <v>2089</v>
      </c>
      <c r="P49" s="35">
        <f>IF(P_leveranse!O60=0," ",P_leveranse!O60)</f>
        <v>2159</v>
      </c>
      <c r="Q49" s="35">
        <f>IF(P_leveranse!P60=0," ",P_leveranse!P60)</f>
        <v>2153</v>
      </c>
      <c r="R49" s="35">
        <f>IF(P_leveranse!Q60=0," ",P_leveranse!Q60)</f>
        <v>2054</v>
      </c>
      <c r="S49" s="35">
        <f>IF(P_leveranse!R60=0," ",P_leveranse!R60)</f>
        <v>2057.6579999999999</v>
      </c>
      <c r="T49" s="35">
        <f>IF(P_leveranse!S60=0," ",P_leveranse!S60)</f>
        <v>2041.3610000000001</v>
      </c>
      <c r="U49" s="35">
        <f>IF(P_leveranse!T60=0," ",P_leveranse!T60)</f>
        <v>2155.0120000000002</v>
      </c>
      <c r="V49" s="35">
        <f>IF(P_leveranse!U60=0," ",P_leveranse!U60)</f>
        <v>2164.1120000000001</v>
      </c>
      <c r="W49" s="35">
        <f>IF(P_leveranse!V60=0," ",P_leveranse!V60)</f>
        <v>2062.7139999999999</v>
      </c>
      <c r="X49" s="35">
        <f>IF(P_leveranse!W60=0," ",P_leveranse!W60)</f>
        <v>2150.951</v>
      </c>
      <c r="Y49" s="35">
        <f>IF(P_leveranse!X60=0," ",P_leveranse!X60)</f>
        <v>2225.5360000000001</v>
      </c>
      <c r="Z49" s="35">
        <f>IF(P_leveranse!Y60=0," ",P_leveranse!Y60)</f>
        <v>2304.58</v>
      </c>
      <c r="AA49" s="35">
        <f>IF(P_leveranse!Z60=0," ",P_leveranse!Z60)</f>
        <v>2209.7069999999999</v>
      </c>
      <c r="AB49" s="35">
        <f>IF(P_leveranse!AA60=0," ",P_leveranse!AA60)</f>
        <v>2488.7550000000001</v>
      </c>
      <c r="AC49" s="27">
        <f>IF(P_leveranse!AB60=0," ",P_leveranse!AB60)</f>
        <v>2667.5390000000002</v>
      </c>
      <c r="AD49" s="27">
        <f>IF(P_leveranse!AC60=0," ",P_leveranse!AC60)</f>
        <v>2829.527</v>
      </c>
    </row>
    <row r="50" spans="2:30" s="100" customFormat="1" ht="12.95" customHeight="1" x14ac:dyDescent="0.2">
      <c r="B50" s="101" t="str">
        <f>IF(P_leveranse!A61=0," ",P_leveranse!A61)</f>
        <v>Sum melkemengde</v>
      </c>
      <c r="C50" s="35" t="str">
        <f>IF(P_leveranse!B61=0," ",P_leveranse!B61)</f>
        <v xml:space="preserve"> </v>
      </c>
      <c r="D50" s="35">
        <f>IF(P_leveranse!C61=0," ",P_leveranse!C61)</f>
        <v>369445</v>
      </c>
      <c r="E50" s="35">
        <f>IF(P_leveranse!D61=0," ",P_leveranse!D61)</f>
        <v>363830</v>
      </c>
      <c r="F50" s="35">
        <f>IF(P_leveranse!E61=0," ",P_leveranse!E61)</f>
        <v>365659.8000000001</v>
      </c>
      <c r="G50" s="35">
        <f>IF(P_leveranse!F61=0," ",P_leveranse!F61)</f>
        <v>363721.74999999994</v>
      </c>
      <c r="H50" s="35">
        <f>IF(P_leveranse!G61=0," ",P_leveranse!G61)</f>
        <v>358632.87300000002</v>
      </c>
      <c r="I50" s="35">
        <f>IF(P_leveranse!H61=0," ",P_leveranse!H61)</f>
        <v>339560.85399999999</v>
      </c>
      <c r="J50" s="35">
        <f>IF(P_leveranse!I61=0," ",P_leveranse!I61)</f>
        <v>327497.70799999993</v>
      </c>
      <c r="K50" s="35">
        <f>IF(P_leveranse!J61=0," ",P_leveranse!J61)</f>
        <v>328977.92600000004</v>
      </c>
      <c r="L50" s="35">
        <f>IF(P_leveranse!K61=0," ",P_leveranse!K61)</f>
        <v>333811.00099999999</v>
      </c>
      <c r="M50" s="35">
        <f>IF(P_leveranse!L61=0," ",P_leveranse!L61)</f>
        <v>332838</v>
      </c>
      <c r="N50" s="35">
        <f>IF(P_leveranse!M61=0," ",P_leveranse!M61)</f>
        <v>331492</v>
      </c>
      <c r="O50" s="35">
        <f>IF(P_leveranse!N61=0," ",P_leveranse!N61)</f>
        <v>329262</v>
      </c>
      <c r="P50" s="35">
        <f>IF(P_leveranse!O61=0," ",P_leveranse!O61)</f>
        <v>343514</v>
      </c>
      <c r="Q50" s="35">
        <f>IF(P_leveranse!P61=0," ",P_leveranse!P61)</f>
        <v>336641</v>
      </c>
      <c r="R50" s="35">
        <f>IF(P_leveranse!Q61=0," ",P_leveranse!Q61)</f>
        <v>330405</v>
      </c>
      <c r="S50" s="35">
        <f>IF(P_leveranse!R61=0," ",P_leveranse!R61)</f>
        <v>334622.51299999992</v>
      </c>
      <c r="T50" s="35">
        <f>IF(P_leveranse!S61=0," ",P_leveranse!S61)</f>
        <v>328840.16699999996</v>
      </c>
      <c r="U50" s="35">
        <f>IF(P_leveranse!T61=0," ",P_leveranse!T61)</f>
        <v>340744.60900000005</v>
      </c>
      <c r="V50" s="35">
        <f>IF(P_leveranse!U61=0," ",P_leveranse!U61)</f>
        <v>337268.29400000005</v>
      </c>
      <c r="W50" s="35">
        <f>IF(P_leveranse!V61=0," ",P_leveranse!V61)</f>
        <v>332731.74000000005</v>
      </c>
      <c r="X50" s="35">
        <f>IF(P_leveranse!W61=0," ",P_leveranse!W61)</f>
        <v>340727.03200000006</v>
      </c>
      <c r="Y50" s="35">
        <f>IF(P_leveranse!X61=0," ",P_leveranse!X61)</f>
        <v>339888.67600000004</v>
      </c>
      <c r="Z50" s="35">
        <f>IF(P_leveranse!Y61=0," ",P_leveranse!Y61)</f>
        <v>333839.38099999999</v>
      </c>
      <c r="AA50" s="35">
        <f>IF(P_leveranse!Z61=0," ",P_leveranse!Z61)</f>
        <v>339216.92</v>
      </c>
      <c r="AB50" s="35">
        <f>IF(P_leveranse!AA61=0," ",P_leveranse!AA61)</f>
        <v>333262.03900000005</v>
      </c>
      <c r="AC50" s="27">
        <f>IF(P_leveranse!AB61=0," ",P_leveranse!AB61)</f>
        <v>332612.8139999999</v>
      </c>
      <c r="AD50" s="27">
        <f>IF(P_leveranse!AC61=0," ",P_leveranse!AC61)</f>
        <v>339012.54000000015</v>
      </c>
    </row>
    <row r="51" spans="2:30" s="100" customFormat="1" ht="12.95" customHeight="1" x14ac:dyDescent="0.2">
      <c r="B51" s="99" t="str">
        <f>IF(P_leveranse!A62=0," ",P_leveranse!A62)</f>
        <v xml:space="preserve"> </v>
      </c>
      <c r="C51" s="27" t="str">
        <f>IF(P_leveranse!B62=0," ",P_leveranse!B62)</f>
        <v xml:space="preserve"> </v>
      </c>
      <c r="D51" s="27" t="str">
        <f>IF(P_leveranse!C62=0," ",P_leveranse!C62)</f>
        <v xml:space="preserve"> </v>
      </c>
      <c r="E51" s="27" t="str">
        <f>IF(P_leveranse!D62=0," ",P_leveranse!D62)</f>
        <v xml:space="preserve"> </v>
      </c>
      <c r="F51" s="27" t="str">
        <f>IF(P_leveranse!E62=0," ",P_leveranse!E62)</f>
        <v xml:space="preserve"> </v>
      </c>
      <c r="G51" s="27" t="str">
        <f>IF(P_leveranse!F62=0," ",P_leveranse!F62)</f>
        <v xml:space="preserve"> </v>
      </c>
      <c r="H51" s="27" t="str">
        <f>IF(P_leveranse!G62=0," ",P_leveranse!G62)</f>
        <v xml:space="preserve"> </v>
      </c>
      <c r="I51" s="27" t="str">
        <f>IF(P_leveranse!H62=0," ",P_leveranse!H62)</f>
        <v xml:space="preserve"> </v>
      </c>
      <c r="J51" s="27" t="str">
        <f>IF(P_leveranse!I62=0," ",P_leveranse!I62)</f>
        <v xml:space="preserve"> </v>
      </c>
      <c r="K51" s="27" t="str">
        <f>IF(P_leveranse!J62=0," ",P_leveranse!J62)</f>
        <v xml:space="preserve"> </v>
      </c>
      <c r="L51" s="27" t="str">
        <f>IF(P_leveranse!K62=0," ",P_leveranse!K62)</f>
        <v xml:space="preserve"> </v>
      </c>
      <c r="M51" s="27" t="str">
        <f>IF(P_leveranse!L62=0," ",P_leveranse!L62)</f>
        <v xml:space="preserve"> </v>
      </c>
      <c r="N51" s="27" t="str">
        <f>IF(P_leveranse!M62=0," ",P_leveranse!M62)</f>
        <v xml:space="preserve"> </v>
      </c>
      <c r="O51" s="27" t="str">
        <f>IF(P_leveranse!N62=0," ",P_leveranse!N62)</f>
        <v xml:space="preserve"> </v>
      </c>
      <c r="P51" s="27" t="str">
        <f>IF(P_leveranse!O62=0," ",P_leveranse!O62)</f>
        <v xml:space="preserve"> </v>
      </c>
      <c r="Q51" s="27" t="str">
        <f>IF(P_leveranse!P62=0," ",P_leveranse!P62)</f>
        <v xml:space="preserve"> </v>
      </c>
      <c r="R51" s="27" t="str">
        <f>IF(P_leveranse!Q62=0," ",P_leveranse!Q62)</f>
        <v xml:space="preserve"> </v>
      </c>
      <c r="S51" s="27" t="str">
        <f>IF(P_leveranse!R62=0," ",P_leveranse!R62)</f>
        <v xml:space="preserve"> </v>
      </c>
      <c r="T51" s="27" t="str">
        <f>IF(P_leveranse!S62=0," ",P_leveranse!S62)</f>
        <v xml:space="preserve"> </v>
      </c>
      <c r="U51" s="27" t="str">
        <f>IF(P_leveranse!T62=0," ",P_leveranse!T62)</f>
        <v xml:space="preserve"> </v>
      </c>
      <c r="V51" s="27" t="str">
        <f>IF(P_leveranse!U62=0," ",P_leveranse!U62)</f>
        <v xml:space="preserve"> </v>
      </c>
      <c r="W51" s="27" t="str">
        <f>IF(P_leveranse!V62=0," ",P_leveranse!V62)</f>
        <v xml:space="preserve"> </v>
      </c>
      <c r="X51" s="27" t="str">
        <f>IF(P_leveranse!W62=0," ",P_leveranse!W62)</f>
        <v xml:space="preserve"> </v>
      </c>
      <c r="Y51" s="27" t="str">
        <f>IF(P_leveranse!X62=0," ",P_leveranse!X62)</f>
        <v xml:space="preserve"> </v>
      </c>
      <c r="Z51" s="27" t="str">
        <f>IF(P_leveranse!Y62=0," ",P_leveranse!Y62)</f>
        <v xml:space="preserve"> </v>
      </c>
      <c r="AA51" s="27" t="str">
        <f>IF(P_leveranse!Z62=0," ",P_leveranse!Z62)</f>
        <v xml:space="preserve"> </v>
      </c>
      <c r="AB51" s="27" t="str">
        <f>IF(P_leveranse!AA62=0," ",P_leveranse!AA62)</f>
        <v xml:space="preserve"> </v>
      </c>
      <c r="AC51" s="27" t="str">
        <f>IF(P_leveranse!AB62=0," ",P_leveranse!AB62)</f>
        <v xml:space="preserve"> </v>
      </c>
      <c r="AD51" s="99"/>
    </row>
    <row r="52" spans="2:30" s="100" customFormat="1" ht="12.95" customHeight="1" x14ac:dyDescent="0.2">
      <c r="B52" s="99" t="str">
        <f>IF(P_leveranse!A63=0," ",P_leveranse!A63)</f>
        <v xml:space="preserve"> </v>
      </c>
      <c r="C52" s="27" t="str">
        <f>IF(P_leveranse!B63=0," ",P_leveranse!B63)</f>
        <v xml:space="preserve"> </v>
      </c>
      <c r="D52" s="27" t="str">
        <f>IF(P_leveranse!C63=0," ",P_leveranse!C63)</f>
        <v xml:space="preserve"> </v>
      </c>
      <c r="E52" s="27" t="str">
        <f>IF(P_leveranse!D63=0," ",P_leveranse!D63)</f>
        <v xml:space="preserve"> </v>
      </c>
      <c r="F52" s="27" t="str">
        <f>IF(P_leveranse!E63=0," ",P_leveranse!E63)</f>
        <v xml:space="preserve"> </v>
      </c>
      <c r="G52" s="27" t="str">
        <f>IF(P_leveranse!F63=0," ",P_leveranse!F63)</f>
        <v xml:space="preserve"> </v>
      </c>
      <c r="H52" s="27" t="str">
        <f>IF(P_leveranse!G63=0," ",P_leveranse!G63)</f>
        <v xml:space="preserve"> </v>
      </c>
      <c r="I52" s="27" t="str">
        <f>IF(P_leveranse!H63=0," ",P_leveranse!H63)</f>
        <v xml:space="preserve"> </v>
      </c>
      <c r="J52" s="27" t="str">
        <f>IF(P_leveranse!I63=0," ",P_leveranse!I63)</f>
        <v xml:space="preserve"> </v>
      </c>
      <c r="K52" s="27" t="str">
        <f>IF(P_leveranse!J63=0," ",P_leveranse!J63)</f>
        <v xml:space="preserve"> </v>
      </c>
      <c r="L52" s="27" t="str">
        <f>IF(P_leveranse!K63=0," ",P_leveranse!K63)</f>
        <v xml:space="preserve"> </v>
      </c>
      <c r="M52" s="27" t="str">
        <f>IF(P_leveranse!L63=0," ",P_leveranse!L63)</f>
        <v xml:space="preserve"> </v>
      </c>
      <c r="N52" s="27" t="str">
        <f>IF(P_leveranse!M63=0," ",P_leveranse!M63)</f>
        <v xml:space="preserve"> </v>
      </c>
      <c r="O52" s="27" t="str">
        <f>IF(P_leveranse!N63=0," ",P_leveranse!N63)</f>
        <v xml:space="preserve"> </v>
      </c>
      <c r="P52" s="27" t="str">
        <f>IF(P_leveranse!O63=0," ",P_leveranse!O63)</f>
        <v xml:space="preserve"> </v>
      </c>
      <c r="Q52" s="27" t="str">
        <f>IF(P_leveranse!P63=0," ",P_leveranse!P63)</f>
        <v xml:space="preserve"> </v>
      </c>
      <c r="R52" s="27" t="str">
        <f>IF(P_leveranse!Q63=0," ",P_leveranse!Q63)</f>
        <v xml:space="preserve"> </v>
      </c>
      <c r="S52" s="27" t="str">
        <f>IF(P_leveranse!R63=0," ",P_leveranse!R63)</f>
        <v xml:space="preserve"> </v>
      </c>
      <c r="T52" s="27" t="str">
        <f>IF(P_leveranse!S63=0," ",P_leveranse!S63)</f>
        <v xml:space="preserve"> </v>
      </c>
      <c r="U52" s="27" t="str">
        <f>IF(P_leveranse!T63=0," ",P_leveranse!T63)</f>
        <v xml:space="preserve"> </v>
      </c>
      <c r="V52" s="27" t="str">
        <f>IF(P_leveranse!U63=0," ",P_leveranse!U63)</f>
        <v xml:space="preserve"> </v>
      </c>
      <c r="W52" s="27" t="str">
        <f>IF(P_leveranse!V63=0," ",P_leveranse!V63)</f>
        <v xml:space="preserve"> </v>
      </c>
      <c r="X52" s="27" t="str">
        <f>IF(P_leveranse!W63=0," ",P_leveranse!W63)</f>
        <v xml:space="preserve"> </v>
      </c>
      <c r="Y52" s="27" t="str">
        <f>IF(P_leveranse!X63=0," ",P_leveranse!X63)</f>
        <v xml:space="preserve"> </v>
      </c>
      <c r="Z52" s="27" t="str">
        <f>IF(P_leveranse!Y63=0," ",P_leveranse!Y63)</f>
        <v xml:space="preserve"> </v>
      </c>
      <c r="AA52" s="27" t="str">
        <f>IF(P_leveranse!Z63=0," ",P_leveranse!Z63)</f>
        <v xml:space="preserve"> </v>
      </c>
      <c r="AB52" s="27" t="str">
        <f>IF(P_leveranse!AA63=0," ",P_leveranse!AA63)</f>
        <v xml:space="preserve"> </v>
      </c>
      <c r="AC52" s="27" t="str">
        <f>IF(P_leveranse!AB63=0," ",P_leveranse!AB63)</f>
        <v xml:space="preserve"> </v>
      </c>
      <c r="AD52" s="99"/>
    </row>
    <row r="53" spans="2:30" s="100" customFormat="1" ht="12.95" customHeight="1" x14ac:dyDescent="0.2">
      <c r="B53" s="99" t="str">
        <f>IF(P_leveranse!A64=0," ",P_leveranse!A64)</f>
        <v xml:space="preserve"> </v>
      </c>
      <c r="C53" s="27" t="str">
        <f>IF(P_leveranse!B64=0," ",P_leveranse!B64)</f>
        <v xml:space="preserve"> </v>
      </c>
      <c r="D53" s="27" t="str">
        <f>IF(P_leveranse!C64=0," ",P_leveranse!C64)</f>
        <v xml:space="preserve"> </v>
      </c>
      <c r="E53" s="27" t="str">
        <f>IF(P_leveranse!D64=0," ",P_leveranse!D64)</f>
        <v xml:space="preserve"> </v>
      </c>
      <c r="F53" s="27" t="str">
        <f>IF(P_leveranse!E64=0," ",P_leveranse!E64)</f>
        <v xml:space="preserve"> </v>
      </c>
      <c r="G53" s="27" t="str">
        <f>IF(P_leveranse!F64=0," ",P_leveranse!F64)</f>
        <v xml:space="preserve"> </v>
      </c>
      <c r="H53" s="27" t="str">
        <f>IF(P_leveranse!G64=0," ",P_leveranse!G64)</f>
        <v xml:space="preserve"> </v>
      </c>
      <c r="I53" s="27" t="str">
        <f>IF(P_leveranse!H64=0," ",P_leveranse!H64)</f>
        <v xml:space="preserve"> </v>
      </c>
      <c r="J53" s="27" t="str">
        <f>IF(P_leveranse!I64=0," ",P_leveranse!I64)</f>
        <v xml:space="preserve"> </v>
      </c>
      <c r="K53" s="27" t="str">
        <f>IF(P_leveranse!J64=0," ",P_leveranse!J64)</f>
        <v xml:space="preserve"> </v>
      </c>
      <c r="L53" s="27" t="str">
        <f>IF(P_leveranse!K64=0," ",P_leveranse!K64)</f>
        <v xml:space="preserve"> </v>
      </c>
      <c r="M53" s="27" t="str">
        <f>IF(P_leveranse!L64=0," ",P_leveranse!L64)</f>
        <v xml:space="preserve"> </v>
      </c>
      <c r="N53" s="27" t="str">
        <f>IF(P_leveranse!M64=0," ",P_leveranse!M64)</f>
        <v xml:space="preserve"> </v>
      </c>
      <c r="O53" s="27" t="str">
        <f>IF(P_leveranse!N64=0," ",P_leveranse!N64)</f>
        <v xml:space="preserve"> </v>
      </c>
      <c r="P53" s="27" t="str">
        <f>IF(P_leveranse!O64=0," ",P_leveranse!O64)</f>
        <v xml:space="preserve"> </v>
      </c>
      <c r="Q53" s="27" t="str">
        <f>IF(P_leveranse!P64=0," ",P_leveranse!P64)</f>
        <v xml:space="preserve"> </v>
      </c>
      <c r="R53" s="27" t="str">
        <f>IF(P_leveranse!Q64=0," ",P_leveranse!Q64)</f>
        <v xml:space="preserve"> </v>
      </c>
      <c r="S53" s="27" t="str">
        <f>IF(P_leveranse!R64=0," ",P_leveranse!R64)</f>
        <v xml:space="preserve"> </v>
      </c>
      <c r="T53" s="27" t="str">
        <f>IF(P_leveranse!S64=0," ",P_leveranse!S64)</f>
        <v xml:space="preserve"> </v>
      </c>
      <c r="U53" s="27" t="str">
        <f>IF(P_leveranse!T64=0," ",P_leveranse!T64)</f>
        <v xml:space="preserve"> </v>
      </c>
      <c r="V53" s="27" t="str">
        <f>IF(P_leveranse!U64=0," ",P_leveranse!U64)</f>
        <v xml:space="preserve"> </v>
      </c>
      <c r="W53" s="27" t="str">
        <f>IF(P_leveranse!V64=0," ",P_leveranse!V64)</f>
        <v xml:space="preserve"> </v>
      </c>
      <c r="X53" s="27" t="str">
        <f>IF(P_leveranse!W64=0," ",P_leveranse!W64)</f>
        <v xml:space="preserve"> </v>
      </c>
      <c r="Y53" s="27" t="str">
        <f>IF(P_leveranse!X64=0," ",P_leveranse!X64)</f>
        <v xml:space="preserve"> </v>
      </c>
      <c r="Z53" s="27" t="str">
        <f>IF(P_leveranse!Y64=0," ",P_leveranse!Y64)</f>
        <v xml:space="preserve"> </v>
      </c>
      <c r="AA53" s="27" t="str">
        <f>IF(P_leveranse!Z64=0," ",P_leveranse!Z64)</f>
        <v xml:space="preserve"> </v>
      </c>
      <c r="AB53" s="27" t="str">
        <f>IF(P_leveranse!AA64=0," ",P_leveranse!AA64)</f>
        <v xml:space="preserve"> </v>
      </c>
      <c r="AC53" s="27" t="str">
        <f>IF(P_leveranse!AB64=0," ",P_leveranse!AB64)</f>
        <v xml:space="preserve"> </v>
      </c>
      <c r="AD53" s="99"/>
    </row>
    <row r="54" spans="2:30" s="39" customFormat="1" ht="12.95" customHeight="1" x14ac:dyDescent="0.2">
      <c r="B54" s="37" t="str">
        <f>IF(P_leveranse!A65=0," ",P_leveranse!A65)</f>
        <v xml:space="preserve"> </v>
      </c>
      <c r="C54" s="38" t="str">
        <f>IF(P_leveranse!B65=0," ",P_leveranse!B65)</f>
        <v xml:space="preserve"> </v>
      </c>
      <c r="D54" s="38" t="str">
        <f>IF(P_leveranse!C65=0," ",P_leveranse!C65)</f>
        <v xml:space="preserve"> </v>
      </c>
      <c r="E54" s="38" t="str">
        <f>IF(P_leveranse!D65=0," ",P_leveranse!D65)</f>
        <v xml:space="preserve"> </v>
      </c>
      <c r="F54" s="38" t="str">
        <f>IF(P_leveranse!E65=0," ",P_leveranse!E65)</f>
        <v xml:space="preserve"> </v>
      </c>
      <c r="G54" s="38" t="str">
        <f>IF(P_leveranse!F65=0," ",P_leveranse!F65)</f>
        <v xml:space="preserve"> </v>
      </c>
      <c r="H54" s="38" t="str">
        <f>IF(P_leveranse!G65=0," ",P_leveranse!G65)</f>
        <v xml:space="preserve"> </v>
      </c>
      <c r="I54" s="38" t="str">
        <f>IF(P_leveranse!H65=0," ",P_leveranse!H65)</f>
        <v xml:space="preserve"> </v>
      </c>
      <c r="J54" s="38" t="str">
        <f>IF(P_leveranse!I65=0," ",P_leveranse!I65)</f>
        <v xml:space="preserve"> </v>
      </c>
      <c r="K54" s="38" t="str">
        <f>IF(P_leveranse!J65=0," ",P_leveranse!J65)</f>
        <v xml:space="preserve"> </v>
      </c>
      <c r="L54" s="38" t="str">
        <f>IF(P_leveranse!K65=0," ",P_leveranse!K65)</f>
        <v xml:space="preserve"> </v>
      </c>
      <c r="M54" s="38" t="str">
        <f>IF(P_leveranse!L65=0," ",P_leveranse!L65)</f>
        <v xml:space="preserve"> </v>
      </c>
      <c r="N54" s="38" t="str">
        <f>IF(P_leveranse!M65=0," ",P_leveranse!M65)</f>
        <v xml:space="preserve"> </v>
      </c>
      <c r="O54" s="38" t="str">
        <f>IF(P_leveranse!N65=0," ",P_leveranse!N65)</f>
        <v xml:space="preserve"> </v>
      </c>
      <c r="P54" s="38" t="str">
        <f>IF(P_leveranse!O65=0," ",P_leveranse!O65)</f>
        <v xml:space="preserve"> </v>
      </c>
      <c r="Q54" s="38" t="str">
        <f>IF(P_leveranse!P65=0," ",P_leveranse!P65)</f>
        <v xml:space="preserve"> </v>
      </c>
      <c r="R54" s="38" t="str">
        <f>IF(P_leveranse!Q65=0," ",P_leveranse!Q65)</f>
        <v xml:space="preserve"> </v>
      </c>
      <c r="S54" s="38" t="str">
        <f>IF(P_leveranse!R65=0," ",P_leveranse!R65)</f>
        <v xml:space="preserve"> </v>
      </c>
      <c r="T54" s="38" t="str">
        <f>IF(P_leveranse!S65=0," ",P_leveranse!S65)</f>
        <v xml:space="preserve"> </v>
      </c>
      <c r="U54" s="38" t="str">
        <f>IF(P_leveranse!T65=0," ",P_leveranse!T65)</f>
        <v xml:space="preserve"> </v>
      </c>
      <c r="V54" s="38" t="str">
        <f>IF(P_leveranse!U65=0," ",P_leveranse!U65)</f>
        <v xml:space="preserve"> </v>
      </c>
      <c r="W54" s="38" t="str">
        <f>IF(P_leveranse!V65=0," ",P_leveranse!V65)</f>
        <v xml:space="preserve"> </v>
      </c>
      <c r="X54" s="38" t="str">
        <f>IF(P_leveranse!W65=0," ",P_leveranse!W65)</f>
        <v xml:space="preserve"> </v>
      </c>
      <c r="Y54" s="38" t="str">
        <f>IF(P_leveranse!X65=0," ",P_leveranse!X65)</f>
        <v xml:space="preserve"> </v>
      </c>
      <c r="Z54" s="38" t="str">
        <f>IF(P_leveranse!Y65=0," ",P_leveranse!Y65)</f>
        <v xml:space="preserve"> </v>
      </c>
      <c r="AA54" s="38" t="str">
        <f>IF(P_leveranse!Z65=0," ",P_leveranse!Z65)</f>
        <v xml:space="preserve"> </v>
      </c>
      <c r="AB54" s="38" t="str">
        <f>IF(P_leveranse!AA65=0," ",P_leveranse!AA65)</f>
        <v xml:space="preserve"> </v>
      </c>
      <c r="AC54" s="38" t="str">
        <f>IF(P_leveranse!AB65=0," ",P_leveranse!AB65)</f>
        <v xml:space="preserve"> </v>
      </c>
      <c r="AD54" s="37"/>
    </row>
    <row r="55" spans="2:30" s="39" customFormat="1" ht="12.95" customHeight="1" x14ac:dyDescent="0.2">
      <c r="B55" s="37" t="str">
        <f>IF(P_leveranse!A66=0," ",P_leveranse!A66)</f>
        <v xml:space="preserve"> </v>
      </c>
      <c r="C55" s="38" t="str">
        <f>IF(P_leveranse!B66=0," ",P_leveranse!B66)</f>
        <v xml:space="preserve"> </v>
      </c>
      <c r="D55" s="38" t="str">
        <f>IF(P_leveranse!C66=0," ",P_leveranse!C66)</f>
        <v xml:space="preserve"> </v>
      </c>
      <c r="E55" s="38" t="str">
        <f>IF(P_leveranse!D66=0," ",P_leveranse!D66)</f>
        <v xml:space="preserve"> </v>
      </c>
      <c r="F55" s="38" t="str">
        <f>IF(P_leveranse!E66=0," ",P_leveranse!E66)</f>
        <v xml:space="preserve"> </v>
      </c>
      <c r="G55" s="38" t="str">
        <f>IF(P_leveranse!F66=0," ",P_leveranse!F66)</f>
        <v xml:space="preserve"> </v>
      </c>
      <c r="H55" s="38" t="str">
        <f>IF(P_leveranse!G66=0," ",P_leveranse!G66)</f>
        <v xml:space="preserve"> </v>
      </c>
      <c r="I55" s="38" t="str">
        <f>IF(P_leveranse!H66=0," ",P_leveranse!H66)</f>
        <v xml:space="preserve"> </v>
      </c>
      <c r="J55" s="38" t="str">
        <f>IF(P_leveranse!I66=0," ",P_leveranse!I66)</f>
        <v xml:space="preserve"> </v>
      </c>
      <c r="K55" s="38" t="str">
        <f>IF(P_leveranse!J66=0," ",P_leveranse!J66)</f>
        <v xml:space="preserve"> </v>
      </c>
      <c r="L55" s="38" t="str">
        <f>IF(P_leveranse!K66=0," ",P_leveranse!K66)</f>
        <v xml:space="preserve"> </v>
      </c>
      <c r="M55" s="38" t="str">
        <f>IF(P_leveranse!L66=0," ",P_leveranse!L66)</f>
        <v xml:space="preserve"> </v>
      </c>
      <c r="N55" s="38" t="str">
        <f>IF(P_leveranse!M66=0," ",P_leveranse!M66)</f>
        <v xml:space="preserve"> </v>
      </c>
      <c r="O55" s="38" t="str">
        <f>IF(P_leveranse!N66=0," ",P_leveranse!N66)</f>
        <v xml:space="preserve"> </v>
      </c>
      <c r="P55" s="38" t="str">
        <f>IF(P_leveranse!O66=0," ",P_leveranse!O66)</f>
        <v xml:space="preserve"> </v>
      </c>
      <c r="Q55" s="38" t="str">
        <f>IF(P_leveranse!P66=0," ",P_leveranse!P66)</f>
        <v xml:space="preserve"> </v>
      </c>
      <c r="R55" s="38" t="str">
        <f>IF(P_leveranse!Q66=0," ",P_leveranse!Q66)</f>
        <v xml:space="preserve"> </v>
      </c>
      <c r="S55" s="38" t="str">
        <f>IF(P_leveranse!R66=0," ",P_leveranse!R66)</f>
        <v xml:space="preserve"> </v>
      </c>
      <c r="T55" s="38" t="str">
        <f>IF(P_leveranse!S66=0," ",P_leveranse!S66)</f>
        <v xml:space="preserve"> </v>
      </c>
      <c r="U55" s="38" t="str">
        <f>IF(P_leveranse!T66=0," ",P_leveranse!T66)</f>
        <v xml:space="preserve"> </v>
      </c>
      <c r="V55" s="38" t="str">
        <f>IF(P_leveranse!U66=0," ",P_leveranse!U66)</f>
        <v xml:space="preserve"> </v>
      </c>
      <c r="W55" s="38" t="str">
        <f>IF(P_leveranse!V66=0," ",P_leveranse!V66)</f>
        <v xml:space="preserve"> </v>
      </c>
      <c r="X55" s="38" t="str">
        <f>IF(P_leveranse!W66=0," ",P_leveranse!W66)</f>
        <v xml:space="preserve"> </v>
      </c>
      <c r="Y55" s="38" t="str">
        <f>IF(P_leveranse!X66=0," ",P_leveranse!X66)</f>
        <v xml:space="preserve"> </v>
      </c>
      <c r="Z55" s="38" t="str">
        <f>IF(P_leveranse!Y66=0," ",P_leveranse!Y66)</f>
        <v xml:space="preserve"> </v>
      </c>
      <c r="AA55" s="38" t="str">
        <f>IF(P_leveranse!Z66=0," ",P_leveranse!Z66)</f>
        <v xml:space="preserve"> </v>
      </c>
      <c r="AB55" s="38" t="str">
        <f>IF(P_leveranse!AA66=0," ",P_leveranse!AA66)</f>
        <v xml:space="preserve"> </v>
      </c>
      <c r="AC55" s="38" t="str">
        <f>IF(P_leveranse!AB66=0," ",P_leveranse!AB66)</f>
        <v xml:space="preserve"> </v>
      </c>
      <c r="AD55" s="37"/>
    </row>
    <row r="56" spans="2:30" s="39" customFormat="1" ht="12.95" customHeight="1" x14ac:dyDescent="0.2">
      <c r="B56" s="37" t="str">
        <f>IF(P_leveranse!A67=0," ",P_leveranse!A67)</f>
        <v xml:space="preserve"> </v>
      </c>
      <c r="C56" s="38" t="str">
        <f>IF(P_leveranse!B67=0," ",P_leveranse!B67)</f>
        <v xml:space="preserve"> </v>
      </c>
      <c r="D56" s="38" t="str">
        <f>IF(P_leveranse!C67=0," ",P_leveranse!C67)</f>
        <v xml:space="preserve"> </v>
      </c>
      <c r="E56" s="38" t="str">
        <f>IF(P_leveranse!D67=0," ",P_leveranse!D67)</f>
        <v xml:space="preserve"> </v>
      </c>
      <c r="F56" s="38" t="str">
        <f>IF(P_leveranse!E67=0," ",P_leveranse!E67)</f>
        <v xml:space="preserve"> </v>
      </c>
      <c r="G56" s="38" t="str">
        <f>IF(P_leveranse!F67=0," ",P_leveranse!F67)</f>
        <v xml:space="preserve"> </v>
      </c>
      <c r="H56" s="38" t="str">
        <f>IF(P_leveranse!G67=0," ",P_leveranse!G67)</f>
        <v xml:space="preserve"> </v>
      </c>
      <c r="I56" s="38" t="str">
        <f>IF(P_leveranse!H67=0," ",P_leveranse!H67)</f>
        <v xml:space="preserve"> </v>
      </c>
      <c r="J56" s="38" t="str">
        <f>IF(P_leveranse!I67=0," ",P_leveranse!I67)</f>
        <v xml:space="preserve"> </v>
      </c>
      <c r="K56" s="38" t="str">
        <f>IF(P_leveranse!J67=0," ",P_leveranse!J67)</f>
        <v xml:space="preserve"> </v>
      </c>
      <c r="L56" s="38" t="str">
        <f>IF(P_leveranse!K67=0," ",P_leveranse!K67)</f>
        <v xml:space="preserve"> </v>
      </c>
      <c r="M56" s="38" t="str">
        <f>IF(P_leveranse!L67=0," ",P_leveranse!L67)</f>
        <v xml:space="preserve"> </v>
      </c>
      <c r="N56" s="38" t="str">
        <f>IF(P_leveranse!M67=0," ",P_leveranse!M67)</f>
        <v xml:space="preserve"> </v>
      </c>
      <c r="O56" s="38" t="str">
        <f>IF(P_leveranse!N67=0," ",P_leveranse!N67)</f>
        <v xml:space="preserve"> </v>
      </c>
      <c r="P56" s="38" t="str">
        <f>IF(P_leveranse!O67=0," ",P_leveranse!O67)</f>
        <v xml:space="preserve"> </v>
      </c>
      <c r="Q56" s="38" t="str">
        <f>IF(P_leveranse!P67=0," ",P_leveranse!P67)</f>
        <v xml:space="preserve"> </v>
      </c>
      <c r="R56" s="38" t="str">
        <f>IF(P_leveranse!Q67=0," ",P_leveranse!Q67)</f>
        <v xml:space="preserve"> </v>
      </c>
      <c r="S56" s="38" t="str">
        <f>IF(P_leveranse!R67=0," ",P_leveranse!R67)</f>
        <v xml:space="preserve"> </v>
      </c>
      <c r="T56" s="38" t="str">
        <f>IF(P_leveranse!S67=0," ",P_leveranse!S67)</f>
        <v xml:space="preserve"> </v>
      </c>
      <c r="U56" s="38" t="str">
        <f>IF(P_leveranse!T67=0," ",P_leveranse!T67)</f>
        <v xml:space="preserve"> </v>
      </c>
      <c r="V56" s="38" t="str">
        <f>IF(P_leveranse!U67=0," ",P_leveranse!U67)</f>
        <v xml:space="preserve"> </v>
      </c>
      <c r="W56" s="38" t="str">
        <f>IF(P_leveranse!V67=0," ",P_leveranse!V67)</f>
        <v xml:space="preserve"> </v>
      </c>
      <c r="X56" s="38" t="str">
        <f>IF(P_leveranse!W67=0," ",P_leveranse!W67)</f>
        <v xml:space="preserve"> </v>
      </c>
      <c r="Y56" s="38" t="str">
        <f>IF(P_leveranse!X67=0," ",P_leveranse!X67)</f>
        <v xml:space="preserve"> </v>
      </c>
      <c r="Z56" s="38" t="str">
        <f>IF(P_leveranse!Y67=0," ",P_leveranse!Y67)</f>
        <v xml:space="preserve"> </v>
      </c>
      <c r="AA56" s="38" t="str">
        <f>IF(P_leveranse!Z67=0," ",P_leveranse!Z67)</f>
        <v xml:space="preserve"> </v>
      </c>
      <c r="AB56" s="38" t="str">
        <f>IF(P_leveranse!AA67=0," ",P_leveranse!AA67)</f>
        <v xml:space="preserve"> </v>
      </c>
      <c r="AC56" s="38" t="str">
        <f>IF(P_leveranse!AB67=0," ",P_leveranse!AB67)</f>
        <v xml:space="preserve"> </v>
      </c>
      <c r="AD56" s="37"/>
    </row>
    <row r="57" spans="2:30" s="39" customFormat="1" ht="12.95" customHeight="1" x14ac:dyDescent="0.2">
      <c r="B57" s="37" t="str">
        <f>IF(P_leveranse!A68=0," ",P_leveranse!A68)</f>
        <v xml:space="preserve"> </v>
      </c>
      <c r="C57" s="37" t="str">
        <f>IF(P_leveranse!B68=0," ",P_leveranse!B68)</f>
        <v xml:space="preserve"> </v>
      </c>
      <c r="D57" s="37" t="str">
        <f>IF(P_leveranse!C68=0," ",P_leveranse!C68)</f>
        <v xml:space="preserve"> </v>
      </c>
      <c r="E57" s="37" t="str">
        <f>IF(P_leveranse!D68=0," ",P_leveranse!D68)</f>
        <v xml:space="preserve"> </v>
      </c>
      <c r="F57" s="37" t="str">
        <f>IF(P_leveranse!E68=0," ",P_leveranse!E68)</f>
        <v xml:space="preserve"> </v>
      </c>
      <c r="G57" s="37" t="str">
        <f>IF(P_leveranse!F68=0," ",P_leveranse!F68)</f>
        <v xml:space="preserve"> </v>
      </c>
      <c r="H57" s="37" t="str">
        <f>IF(P_leveranse!G68=0," ",P_leveranse!G68)</f>
        <v xml:space="preserve"> </v>
      </c>
      <c r="I57" s="37" t="str">
        <f>IF(P_leveranse!H68=0," ",P_leveranse!H68)</f>
        <v xml:space="preserve"> </v>
      </c>
      <c r="J57" s="37" t="str">
        <f>IF(P_leveranse!I68=0," ",P_leveranse!I68)</f>
        <v xml:space="preserve"> </v>
      </c>
      <c r="K57" s="37" t="str">
        <f>IF(P_leveranse!J68=0," ",P_leveranse!J68)</f>
        <v xml:space="preserve"> </v>
      </c>
      <c r="L57" s="37" t="str">
        <f>IF(P_leveranse!K68=0," ",P_leveranse!K68)</f>
        <v xml:space="preserve"> </v>
      </c>
      <c r="M57" s="37" t="str">
        <f>IF(P_leveranse!L68=0," ",P_leveranse!L68)</f>
        <v xml:space="preserve"> </v>
      </c>
      <c r="N57" s="37" t="str">
        <f>IF(P_leveranse!M68=0," ",P_leveranse!M68)</f>
        <v xml:space="preserve"> </v>
      </c>
      <c r="O57" s="37" t="str">
        <f>IF(P_leveranse!N68=0," ",P_leveranse!N68)</f>
        <v xml:space="preserve"> </v>
      </c>
      <c r="P57" s="37" t="str">
        <f>IF(P_leveranse!O68=0," ",P_leveranse!O68)</f>
        <v xml:space="preserve"> </v>
      </c>
      <c r="Q57" s="37" t="str">
        <f>IF(P_leveranse!P68=0," ",P_leveranse!P68)</f>
        <v xml:space="preserve"> </v>
      </c>
      <c r="R57" s="37" t="str">
        <f>IF(P_leveranse!Q68=0," ",P_leveranse!Q68)</f>
        <v xml:space="preserve"> </v>
      </c>
      <c r="S57" s="37" t="str">
        <f>IF(P_leveranse!R68=0," ",P_leveranse!R68)</f>
        <v xml:space="preserve"> </v>
      </c>
      <c r="T57" s="37" t="str">
        <f>IF(P_leveranse!S68=0," ",P_leveranse!S68)</f>
        <v xml:space="preserve"> </v>
      </c>
      <c r="U57" s="37" t="str">
        <f>IF(P_leveranse!T68=0," ",P_leveranse!T68)</f>
        <v xml:space="preserve"> </v>
      </c>
      <c r="V57" s="37" t="str">
        <f>IF(P_leveranse!U68=0," ",P_leveranse!U68)</f>
        <v xml:space="preserve"> </v>
      </c>
      <c r="W57" s="37" t="str">
        <f>IF(P_leveranse!V68=0," ",P_leveranse!V68)</f>
        <v xml:space="preserve"> </v>
      </c>
      <c r="X57" s="37" t="str">
        <f>IF(P_leveranse!W68=0," ",P_leveranse!W68)</f>
        <v xml:space="preserve"> </v>
      </c>
      <c r="Y57" s="37" t="str">
        <f>IF(P_leveranse!X68=0," ",P_leveranse!X68)</f>
        <v xml:space="preserve"> </v>
      </c>
      <c r="Z57" s="37" t="str">
        <f>IF(P_leveranse!Y68=0," ",P_leveranse!Y68)</f>
        <v xml:space="preserve"> </v>
      </c>
      <c r="AA57" s="37" t="str">
        <f>IF(P_leveranse!Z68=0," ",P_leveranse!Z68)</f>
        <v xml:space="preserve"> </v>
      </c>
      <c r="AB57" s="37" t="str">
        <f>IF(P_leveranse!AA68=0," ",P_leveranse!AA68)</f>
        <v xml:space="preserve"> </v>
      </c>
      <c r="AC57" s="37" t="str">
        <f>IF(P_leveranse!AB68=0," ",P_leveranse!AB68)</f>
        <v xml:space="preserve"> </v>
      </c>
      <c r="AD57" s="37"/>
    </row>
    <row r="58" spans="2:30" s="39" customFormat="1" ht="12.95" customHeight="1" x14ac:dyDescent="0.2">
      <c r="B58" s="37" t="str">
        <f>IF(P_leveranse!A69=0," ",P_leveranse!A69)</f>
        <v xml:space="preserve"> </v>
      </c>
      <c r="C58" s="37" t="str">
        <f>IF(P_leveranse!B69=0," ",P_leveranse!B69)</f>
        <v xml:space="preserve"> </v>
      </c>
      <c r="D58" s="37" t="str">
        <f>IF(P_leveranse!C69=0," ",P_leveranse!C69)</f>
        <v xml:space="preserve"> </v>
      </c>
      <c r="E58" s="37" t="str">
        <f>IF(P_leveranse!D69=0," ",P_leveranse!D69)</f>
        <v xml:space="preserve"> </v>
      </c>
      <c r="F58" s="37" t="str">
        <f>IF(P_leveranse!E69=0," ",P_leveranse!E69)</f>
        <v xml:space="preserve"> </v>
      </c>
      <c r="G58" s="37" t="str">
        <f>IF(P_leveranse!F69=0," ",P_leveranse!F69)</f>
        <v xml:space="preserve"> </v>
      </c>
      <c r="H58" s="37" t="str">
        <f>IF(P_leveranse!G69=0," ",P_leveranse!G69)</f>
        <v xml:space="preserve"> </v>
      </c>
      <c r="I58" s="37" t="str">
        <f>IF(P_leveranse!H69=0," ",P_leveranse!H69)</f>
        <v xml:space="preserve"> </v>
      </c>
      <c r="J58" s="37" t="str">
        <f>IF(P_leveranse!I69=0," ",P_leveranse!I69)</f>
        <v xml:space="preserve"> </v>
      </c>
      <c r="K58" s="37" t="str">
        <f>IF(P_leveranse!J69=0," ",P_leveranse!J69)</f>
        <v xml:space="preserve"> </v>
      </c>
      <c r="L58" s="37" t="str">
        <f>IF(P_leveranse!K69=0," ",P_leveranse!K69)</f>
        <v xml:space="preserve"> </v>
      </c>
      <c r="M58" s="37" t="str">
        <f>IF(P_leveranse!L69=0," ",P_leveranse!L69)</f>
        <v xml:space="preserve"> </v>
      </c>
      <c r="N58" s="37" t="str">
        <f>IF(P_leveranse!M69=0," ",P_leveranse!M69)</f>
        <v xml:space="preserve"> </v>
      </c>
      <c r="O58" s="37" t="str">
        <f>IF(P_leveranse!N69=0," ",P_leveranse!N69)</f>
        <v xml:space="preserve"> </v>
      </c>
      <c r="P58" s="37" t="str">
        <f>IF(P_leveranse!O69=0," ",P_leveranse!O69)</f>
        <v xml:space="preserve"> </v>
      </c>
      <c r="Q58" s="37" t="str">
        <f>IF(P_leveranse!P69=0," ",P_leveranse!P69)</f>
        <v xml:space="preserve"> </v>
      </c>
      <c r="R58" s="37" t="str">
        <f>IF(P_leveranse!Q69=0," ",P_leveranse!Q69)</f>
        <v xml:space="preserve"> </v>
      </c>
      <c r="S58" s="37" t="str">
        <f>IF(P_leveranse!R69=0," ",P_leveranse!R69)</f>
        <v xml:space="preserve"> </v>
      </c>
      <c r="T58" s="37" t="str">
        <f>IF(P_leveranse!S69=0," ",P_leveranse!S69)</f>
        <v xml:space="preserve"> </v>
      </c>
      <c r="U58" s="37" t="str">
        <f>IF(P_leveranse!T69=0," ",P_leveranse!T69)</f>
        <v xml:space="preserve"> </v>
      </c>
      <c r="V58" s="37" t="str">
        <f>IF(P_leveranse!U69=0," ",P_leveranse!U69)</f>
        <v xml:space="preserve"> </v>
      </c>
      <c r="W58" s="37" t="str">
        <f>IF(P_leveranse!V69=0," ",P_leveranse!V69)</f>
        <v xml:space="preserve"> </v>
      </c>
      <c r="X58" s="37" t="str">
        <f>IF(P_leveranse!W69=0," ",P_leveranse!W69)</f>
        <v xml:space="preserve"> </v>
      </c>
      <c r="Y58" s="37" t="str">
        <f>IF(P_leveranse!X69=0," ",P_leveranse!X69)</f>
        <v xml:space="preserve"> </v>
      </c>
      <c r="Z58" s="37" t="str">
        <f>IF(P_leveranse!Y69=0," ",P_leveranse!Y69)</f>
        <v xml:space="preserve"> </v>
      </c>
      <c r="AA58" s="37" t="str">
        <f>IF(P_leveranse!Z69=0," ",P_leveranse!Z69)</f>
        <v xml:space="preserve"> </v>
      </c>
      <c r="AB58" s="37" t="str">
        <f>IF(P_leveranse!AA69=0," ",P_leveranse!AA69)</f>
        <v xml:space="preserve"> </v>
      </c>
      <c r="AC58" s="37" t="str">
        <f>IF(P_leveranse!AB69=0," ",P_leveranse!AB69)</f>
        <v xml:space="preserve"> </v>
      </c>
      <c r="AD58" s="37"/>
    </row>
    <row r="59" spans="2:30" s="39" customFormat="1" ht="12.95" customHeight="1" x14ac:dyDescent="0.2">
      <c r="B59" s="37" t="str">
        <f>IF(P_leveranse!A70=0," ",P_leveranse!A70)</f>
        <v xml:space="preserve"> </v>
      </c>
      <c r="C59" s="37" t="str">
        <f>IF(P_leveranse!B70=0," ",P_leveranse!B70)</f>
        <v xml:space="preserve"> </v>
      </c>
      <c r="D59" s="37" t="str">
        <f>IF(P_leveranse!C70=0," ",P_leveranse!C70)</f>
        <v xml:space="preserve"> </v>
      </c>
      <c r="E59" s="37" t="str">
        <f>IF(P_leveranse!D70=0," ",P_leveranse!D70)</f>
        <v xml:space="preserve"> </v>
      </c>
      <c r="F59" s="37" t="str">
        <f>IF(P_leveranse!E70=0," ",P_leveranse!E70)</f>
        <v xml:space="preserve"> </v>
      </c>
      <c r="G59" s="37" t="str">
        <f>IF(P_leveranse!F70=0," ",P_leveranse!F70)</f>
        <v xml:space="preserve"> </v>
      </c>
      <c r="H59" s="37" t="str">
        <f>IF(P_leveranse!G70=0," ",P_leveranse!G70)</f>
        <v xml:space="preserve"> </v>
      </c>
      <c r="I59" s="37" t="str">
        <f>IF(P_leveranse!H70=0," ",P_leveranse!H70)</f>
        <v xml:space="preserve"> </v>
      </c>
      <c r="J59" s="37" t="str">
        <f>IF(P_leveranse!I70=0," ",P_leveranse!I70)</f>
        <v xml:space="preserve"> </v>
      </c>
      <c r="K59" s="37" t="str">
        <f>IF(P_leveranse!J70=0," ",P_leveranse!J70)</f>
        <v xml:space="preserve"> </v>
      </c>
      <c r="L59" s="37" t="str">
        <f>IF(P_leveranse!K70=0," ",P_leveranse!K70)</f>
        <v xml:space="preserve"> </v>
      </c>
      <c r="M59" s="37" t="str">
        <f>IF(P_leveranse!L70=0," ",P_leveranse!L70)</f>
        <v xml:space="preserve"> </v>
      </c>
      <c r="N59" s="37" t="str">
        <f>IF(P_leveranse!M70=0," ",P_leveranse!M70)</f>
        <v xml:space="preserve"> </v>
      </c>
      <c r="O59" s="37" t="str">
        <f>IF(P_leveranse!N70=0," ",P_leveranse!N70)</f>
        <v xml:space="preserve"> </v>
      </c>
      <c r="P59" s="37" t="str">
        <f>IF(P_leveranse!O70=0," ",P_leveranse!O70)</f>
        <v xml:space="preserve"> </v>
      </c>
      <c r="Q59" s="37" t="str">
        <f>IF(P_leveranse!P70=0," ",P_leveranse!P70)</f>
        <v xml:space="preserve"> </v>
      </c>
      <c r="R59" s="37" t="str">
        <f>IF(P_leveranse!Q70=0," ",P_leveranse!Q70)</f>
        <v xml:space="preserve"> </v>
      </c>
      <c r="S59" s="37" t="str">
        <f>IF(P_leveranse!R70=0," ",P_leveranse!R70)</f>
        <v xml:space="preserve"> </v>
      </c>
      <c r="T59" s="37" t="str">
        <f>IF(P_leveranse!S70=0," ",P_leveranse!S70)</f>
        <v xml:space="preserve"> </v>
      </c>
      <c r="U59" s="37" t="str">
        <f>IF(P_leveranse!T70=0," ",P_leveranse!T70)</f>
        <v xml:space="preserve"> </v>
      </c>
      <c r="V59" s="37" t="str">
        <f>IF(P_leveranse!U70=0," ",P_leveranse!U70)</f>
        <v xml:space="preserve"> </v>
      </c>
      <c r="W59" s="37" t="str">
        <f>IF(P_leveranse!V70=0," ",P_leveranse!V70)</f>
        <v xml:space="preserve"> </v>
      </c>
      <c r="X59" s="37" t="str">
        <f>IF(P_leveranse!W70=0," ",P_leveranse!W70)</f>
        <v xml:space="preserve"> </v>
      </c>
      <c r="Y59" s="37" t="str">
        <f>IF(P_leveranse!X70=0," ",P_leveranse!X70)</f>
        <v xml:space="preserve"> </v>
      </c>
      <c r="Z59" s="37" t="str">
        <f>IF(P_leveranse!Y70=0," ",P_leveranse!Y70)</f>
        <v xml:space="preserve"> </v>
      </c>
      <c r="AA59" s="37" t="str">
        <f>IF(P_leveranse!Z70=0," ",P_leveranse!Z70)</f>
        <v xml:space="preserve"> </v>
      </c>
      <c r="AB59" s="37" t="str">
        <f>IF(P_leveranse!AA70=0," ",P_leveranse!AA70)</f>
        <v xml:space="preserve"> </v>
      </c>
      <c r="AC59" s="37" t="str">
        <f>IF(P_leveranse!AB70=0," ",P_leveranse!AB70)</f>
        <v xml:space="preserve"> </v>
      </c>
      <c r="AD59" s="37"/>
    </row>
    <row r="60" spans="2:30" s="39" customFormat="1" ht="12.95" customHeight="1" x14ac:dyDescent="0.2">
      <c r="B60" s="37" t="str">
        <f>IF(P_leveranse!A71=0," ",P_leveranse!A71)</f>
        <v xml:space="preserve"> </v>
      </c>
      <c r="C60" s="37" t="str">
        <f>IF(P_leveranse!B71=0," ",P_leveranse!B71)</f>
        <v xml:space="preserve"> </v>
      </c>
      <c r="D60" s="37" t="str">
        <f>IF(P_leveranse!C71=0," ",P_leveranse!C71)</f>
        <v xml:space="preserve"> </v>
      </c>
      <c r="E60" s="37" t="str">
        <f>IF(P_leveranse!D71=0," ",P_leveranse!D71)</f>
        <v xml:space="preserve"> </v>
      </c>
      <c r="F60" s="37" t="str">
        <f>IF(P_leveranse!E71=0," ",P_leveranse!E71)</f>
        <v xml:space="preserve"> </v>
      </c>
      <c r="G60" s="37" t="str">
        <f>IF(P_leveranse!F71=0," ",P_leveranse!F71)</f>
        <v xml:space="preserve"> </v>
      </c>
      <c r="H60" s="37" t="str">
        <f>IF(P_leveranse!G71=0," ",P_leveranse!G71)</f>
        <v xml:space="preserve"> </v>
      </c>
      <c r="I60" s="37" t="str">
        <f>IF(P_leveranse!H71=0," ",P_leveranse!H71)</f>
        <v xml:space="preserve"> </v>
      </c>
      <c r="J60" s="37" t="str">
        <f>IF(P_leveranse!I71=0," ",P_leveranse!I71)</f>
        <v xml:space="preserve"> </v>
      </c>
      <c r="K60" s="37" t="str">
        <f>IF(P_leveranse!J71=0," ",P_leveranse!J71)</f>
        <v xml:space="preserve"> </v>
      </c>
      <c r="L60" s="37" t="str">
        <f>IF(P_leveranse!K71=0," ",P_leveranse!K71)</f>
        <v xml:space="preserve"> </v>
      </c>
      <c r="M60" s="37" t="str">
        <f>IF(P_leveranse!L71=0," ",P_leveranse!L71)</f>
        <v xml:space="preserve"> </v>
      </c>
      <c r="N60" s="37" t="str">
        <f>IF(P_leveranse!M71=0," ",P_leveranse!M71)</f>
        <v xml:space="preserve"> </v>
      </c>
      <c r="O60" s="37" t="str">
        <f>IF(P_leveranse!N71=0," ",P_leveranse!N71)</f>
        <v xml:space="preserve"> </v>
      </c>
      <c r="P60" s="37" t="str">
        <f>IF(P_leveranse!O71=0," ",P_leveranse!O71)</f>
        <v xml:space="preserve"> </v>
      </c>
      <c r="Q60" s="37" t="str">
        <f>IF(P_leveranse!P71=0," ",P_leveranse!P71)</f>
        <v xml:space="preserve"> </v>
      </c>
      <c r="R60" s="37" t="str">
        <f>IF(P_leveranse!Q71=0," ",P_leveranse!Q71)</f>
        <v xml:space="preserve"> </v>
      </c>
      <c r="S60" s="37" t="str">
        <f>IF(P_leveranse!R71=0," ",P_leveranse!R71)</f>
        <v xml:space="preserve"> </v>
      </c>
      <c r="T60" s="37" t="str">
        <f>IF(P_leveranse!S71=0," ",P_leveranse!S71)</f>
        <v xml:space="preserve"> </v>
      </c>
      <c r="U60" s="37" t="str">
        <f>IF(P_leveranse!T71=0," ",P_leveranse!T71)</f>
        <v xml:space="preserve"> </v>
      </c>
      <c r="V60" s="37" t="str">
        <f>IF(P_leveranse!U71=0," ",P_leveranse!U71)</f>
        <v xml:space="preserve"> </v>
      </c>
      <c r="W60" s="37" t="str">
        <f>IF(P_leveranse!V71=0," ",P_leveranse!V71)</f>
        <v xml:space="preserve"> </v>
      </c>
      <c r="X60" s="37" t="str">
        <f>IF(P_leveranse!W71=0," ",P_leveranse!W71)</f>
        <v xml:space="preserve"> </v>
      </c>
      <c r="Y60" s="37" t="str">
        <f>IF(P_leveranse!X71=0," ",P_leveranse!X71)</f>
        <v xml:space="preserve"> </v>
      </c>
      <c r="Z60" s="37" t="str">
        <f>IF(P_leveranse!Y71=0," ",P_leveranse!Y71)</f>
        <v xml:space="preserve"> </v>
      </c>
      <c r="AA60" s="37" t="str">
        <f>IF(P_leveranse!Z71=0," ",P_leveranse!Z71)</f>
        <v xml:space="preserve"> </v>
      </c>
      <c r="AB60" s="37" t="str">
        <f>IF(P_leveranse!AA71=0," ",P_leveranse!AA71)</f>
        <v xml:space="preserve"> </v>
      </c>
      <c r="AC60" s="37" t="str">
        <f>IF(P_leveranse!AB71=0," ",P_leveranse!AB71)</f>
        <v xml:space="preserve"> </v>
      </c>
      <c r="AD60" s="37"/>
    </row>
    <row r="61" spans="2:30" s="39" customFormat="1" ht="12.95" customHeight="1" x14ac:dyDescent="0.2">
      <c r="B61" s="37" t="str">
        <f>IF(P_leveranse!A72=0," ",P_leveranse!A72)</f>
        <v xml:space="preserve"> </v>
      </c>
      <c r="C61" s="37" t="str">
        <f>IF(P_leveranse!B72=0," ",P_leveranse!B72)</f>
        <v xml:space="preserve"> </v>
      </c>
      <c r="D61" s="37" t="str">
        <f>IF(P_leveranse!C72=0," ",P_leveranse!C72)</f>
        <v xml:space="preserve"> </v>
      </c>
      <c r="E61" s="37" t="str">
        <f>IF(P_leveranse!D72=0," ",P_leveranse!D72)</f>
        <v xml:space="preserve"> </v>
      </c>
      <c r="F61" s="37" t="str">
        <f>IF(P_leveranse!E72=0," ",P_leveranse!E72)</f>
        <v xml:space="preserve"> </v>
      </c>
      <c r="G61" s="37" t="str">
        <f>IF(P_leveranse!F72=0," ",P_leveranse!F72)</f>
        <v xml:space="preserve"> </v>
      </c>
      <c r="H61" s="37" t="str">
        <f>IF(P_leveranse!G72=0," ",P_leveranse!G72)</f>
        <v xml:space="preserve"> </v>
      </c>
      <c r="I61" s="37" t="str">
        <f>IF(P_leveranse!H72=0," ",P_leveranse!H72)</f>
        <v xml:space="preserve"> </v>
      </c>
      <c r="J61" s="37" t="str">
        <f>IF(P_leveranse!I72=0," ",P_leveranse!I72)</f>
        <v xml:space="preserve"> </v>
      </c>
      <c r="K61" s="37" t="str">
        <f>IF(P_leveranse!J72=0," ",P_leveranse!J72)</f>
        <v xml:space="preserve"> </v>
      </c>
      <c r="L61" s="37" t="str">
        <f>IF(P_leveranse!K72=0," ",P_leveranse!K72)</f>
        <v xml:space="preserve"> </v>
      </c>
      <c r="M61" s="37" t="str">
        <f>IF(P_leveranse!L72=0," ",P_leveranse!L72)</f>
        <v xml:space="preserve"> </v>
      </c>
      <c r="N61" s="37" t="str">
        <f>IF(P_leveranse!M72=0," ",P_leveranse!M72)</f>
        <v xml:space="preserve"> </v>
      </c>
      <c r="O61" s="37" t="str">
        <f>IF(P_leveranse!N72=0," ",P_leveranse!N72)</f>
        <v xml:space="preserve"> </v>
      </c>
      <c r="P61" s="37" t="str">
        <f>IF(P_leveranse!O72=0," ",P_leveranse!O72)</f>
        <v xml:space="preserve"> </v>
      </c>
      <c r="Q61" s="37" t="str">
        <f>IF(P_leveranse!P72=0," ",P_leveranse!P72)</f>
        <v xml:space="preserve"> </v>
      </c>
      <c r="R61" s="37" t="str">
        <f>IF(P_leveranse!Q72=0," ",P_leveranse!Q72)</f>
        <v xml:space="preserve"> </v>
      </c>
      <c r="S61" s="37" t="str">
        <f>IF(P_leveranse!R72=0," ",P_leveranse!R72)</f>
        <v xml:space="preserve"> </v>
      </c>
      <c r="T61" s="37" t="str">
        <f>IF(P_leveranse!S72=0," ",P_leveranse!S72)</f>
        <v xml:space="preserve"> </v>
      </c>
      <c r="U61" s="37" t="str">
        <f>IF(P_leveranse!T72=0," ",P_leveranse!T72)</f>
        <v xml:space="preserve"> </v>
      </c>
      <c r="V61" s="37" t="str">
        <f>IF(P_leveranse!U72=0," ",P_leveranse!U72)</f>
        <v xml:space="preserve"> </v>
      </c>
      <c r="W61" s="37" t="str">
        <f>IF(P_leveranse!V72=0," ",P_leveranse!V72)</f>
        <v xml:space="preserve"> </v>
      </c>
      <c r="X61" s="37" t="str">
        <f>IF(P_leveranse!W72=0," ",P_leveranse!W72)</f>
        <v xml:space="preserve"> </v>
      </c>
      <c r="Y61" s="37" t="str">
        <f>IF(P_leveranse!X72=0," ",P_leveranse!X72)</f>
        <v xml:space="preserve"> </v>
      </c>
      <c r="Z61" s="37" t="str">
        <f>IF(P_leveranse!Y72=0," ",P_leveranse!Y72)</f>
        <v xml:space="preserve"> </v>
      </c>
      <c r="AA61" s="37" t="str">
        <f>IF(P_leveranse!Z72=0," ",P_leveranse!Z72)</f>
        <v xml:space="preserve"> </v>
      </c>
      <c r="AB61" s="37" t="str">
        <f>IF(P_leveranse!AA72=0," ",P_leveranse!AA72)</f>
        <v xml:space="preserve"> </v>
      </c>
      <c r="AC61" s="37" t="str">
        <f>IF(P_leveranse!AB72=0," ",P_leveranse!AB72)</f>
        <v xml:space="preserve"> </v>
      </c>
      <c r="AD61" s="37"/>
    </row>
    <row r="62" spans="2:30" s="39" customFormat="1" ht="12.95" customHeight="1" x14ac:dyDescent="0.2">
      <c r="B62" s="37" t="str">
        <f>IF(P_leveranse!A73=0," ",P_leveranse!A73)</f>
        <v xml:space="preserve"> </v>
      </c>
      <c r="C62" s="37" t="str">
        <f>IF(P_leveranse!B73=0," ",P_leveranse!B73)</f>
        <v xml:space="preserve"> </v>
      </c>
      <c r="D62" s="37" t="str">
        <f>IF(P_leveranse!C73=0," ",P_leveranse!C73)</f>
        <v xml:space="preserve"> </v>
      </c>
      <c r="E62" s="37" t="str">
        <f>IF(P_leveranse!D73=0," ",P_leveranse!D73)</f>
        <v xml:space="preserve"> </v>
      </c>
      <c r="F62" s="37" t="str">
        <f>IF(P_leveranse!E73=0," ",P_leveranse!E73)</f>
        <v xml:space="preserve"> </v>
      </c>
      <c r="G62" s="37" t="str">
        <f>IF(P_leveranse!F73=0," ",P_leveranse!F73)</f>
        <v xml:space="preserve"> </v>
      </c>
      <c r="H62" s="37" t="str">
        <f>IF(P_leveranse!G73=0," ",P_leveranse!G73)</f>
        <v xml:space="preserve"> </v>
      </c>
      <c r="I62" s="37" t="str">
        <f>IF(P_leveranse!H73=0," ",P_leveranse!H73)</f>
        <v xml:space="preserve"> </v>
      </c>
      <c r="J62" s="37" t="str">
        <f>IF(P_leveranse!I73=0," ",P_leveranse!I73)</f>
        <v xml:space="preserve"> </v>
      </c>
      <c r="K62" s="37" t="str">
        <f>IF(P_leveranse!J73=0," ",P_leveranse!J73)</f>
        <v xml:space="preserve"> </v>
      </c>
      <c r="L62" s="37" t="str">
        <f>IF(P_leveranse!K73=0," ",P_leveranse!K73)</f>
        <v xml:space="preserve"> </v>
      </c>
      <c r="M62" s="37" t="str">
        <f>IF(P_leveranse!L73=0," ",P_leveranse!L73)</f>
        <v xml:space="preserve"> </v>
      </c>
      <c r="N62" s="37" t="str">
        <f>IF(P_leveranse!M73=0," ",P_leveranse!M73)</f>
        <v xml:space="preserve"> </v>
      </c>
      <c r="O62" s="37" t="str">
        <f>IF(P_leveranse!N73=0," ",P_leveranse!N73)</f>
        <v xml:space="preserve"> </v>
      </c>
      <c r="P62" s="37" t="str">
        <f>IF(P_leveranse!O73=0," ",P_leveranse!O73)</f>
        <v xml:space="preserve"> </v>
      </c>
      <c r="Q62" s="37" t="str">
        <f>IF(P_leveranse!P73=0," ",P_leveranse!P73)</f>
        <v xml:space="preserve"> </v>
      </c>
      <c r="R62" s="37" t="str">
        <f>IF(P_leveranse!Q73=0," ",P_leveranse!Q73)</f>
        <v xml:space="preserve"> </v>
      </c>
      <c r="S62" s="37" t="str">
        <f>IF(P_leveranse!R73=0," ",P_leveranse!R73)</f>
        <v xml:space="preserve"> </v>
      </c>
      <c r="T62" s="37" t="str">
        <f>IF(P_leveranse!S73=0," ",P_leveranse!S73)</f>
        <v xml:space="preserve"> </v>
      </c>
      <c r="U62" s="37" t="str">
        <f>IF(P_leveranse!T73=0," ",P_leveranse!T73)</f>
        <v xml:space="preserve"> </v>
      </c>
      <c r="V62" s="37" t="str">
        <f>IF(P_leveranse!U73=0," ",P_leveranse!U73)</f>
        <v xml:space="preserve"> </v>
      </c>
      <c r="W62" s="37" t="str">
        <f>IF(P_leveranse!V73=0," ",P_leveranse!V73)</f>
        <v xml:space="preserve"> </v>
      </c>
      <c r="X62" s="37" t="str">
        <f>IF(P_leveranse!W73=0," ",P_leveranse!W73)</f>
        <v xml:space="preserve"> </v>
      </c>
      <c r="Y62" s="37" t="str">
        <f>IF(P_leveranse!X73=0," ",P_leveranse!X73)</f>
        <v xml:space="preserve"> </v>
      </c>
      <c r="Z62" s="37" t="str">
        <f>IF(P_leveranse!Y73=0," ",P_leveranse!Y73)</f>
        <v xml:space="preserve"> </v>
      </c>
      <c r="AA62" s="37" t="str">
        <f>IF(P_leveranse!Z73=0," ",P_leveranse!Z73)</f>
        <v xml:space="preserve"> </v>
      </c>
      <c r="AB62" s="37" t="str">
        <f>IF(P_leveranse!AA73=0," ",P_leveranse!AA73)</f>
        <v xml:space="preserve"> </v>
      </c>
      <c r="AC62" s="37" t="str">
        <f>IF(P_leveranse!AB73=0," ",P_leveranse!AB73)</f>
        <v xml:space="preserve"> </v>
      </c>
      <c r="AD62" s="37"/>
    </row>
    <row r="63" spans="2:30" s="39" customFormat="1" ht="12.95" customHeight="1" x14ac:dyDescent="0.2">
      <c r="B63" s="37" t="str">
        <f>IF(P_leveranse!A74=0," ",P_leveranse!A74)</f>
        <v xml:space="preserve"> </v>
      </c>
      <c r="C63" s="37" t="str">
        <f>IF(P_leveranse!B74=0," ",P_leveranse!B74)</f>
        <v xml:space="preserve"> </v>
      </c>
      <c r="D63" s="37" t="str">
        <f>IF(P_leveranse!C74=0," ",P_leveranse!C74)</f>
        <v xml:space="preserve"> </v>
      </c>
      <c r="E63" s="37" t="str">
        <f>IF(P_leveranse!D74=0," ",P_leveranse!D74)</f>
        <v xml:space="preserve"> </v>
      </c>
      <c r="F63" s="37" t="str">
        <f>IF(P_leveranse!E74=0," ",P_leveranse!E74)</f>
        <v xml:space="preserve"> </v>
      </c>
      <c r="G63" s="37" t="str">
        <f>IF(P_leveranse!F74=0," ",P_leveranse!F74)</f>
        <v xml:space="preserve"> </v>
      </c>
      <c r="H63" s="37" t="str">
        <f>IF(P_leveranse!G74=0," ",P_leveranse!G74)</f>
        <v xml:space="preserve"> </v>
      </c>
      <c r="I63" s="37" t="str">
        <f>IF(P_leveranse!H74=0," ",P_leveranse!H74)</f>
        <v xml:space="preserve"> </v>
      </c>
      <c r="J63" s="37" t="str">
        <f>IF(P_leveranse!I74=0," ",P_leveranse!I74)</f>
        <v xml:space="preserve"> </v>
      </c>
      <c r="K63" s="37" t="str">
        <f>IF(P_leveranse!J74=0," ",P_leveranse!J74)</f>
        <v xml:space="preserve"> </v>
      </c>
      <c r="L63" s="37" t="str">
        <f>IF(P_leveranse!K74=0," ",P_leveranse!K74)</f>
        <v xml:space="preserve"> </v>
      </c>
      <c r="M63" s="37" t="str">
        <f>IF(P_leveranse!L74=0," ",P_leveranse!L74)</f>
        <v xml:space="preserve"> </v>
      </c>
      <c r="N63" s="37" t="str">
        <f>IF(P_leveranse!M74=0," ",P_leveranse!M74)</f>
        <v xml:space="preserve"> </v>
      </c>
      <c r="O63" s="37" t="str">
        <f>IF(P_leveranse!N74=0," ",P_leveranse!N74)</f>
        <v xml:space="preserve"> </v>
      </c>
      <c r="P63" s="37" t="str">
        <f>IF(P_leveranse!O74=0," ",P_leveranse!O74)</f>
        <v xml:space="preserve"> </v>
      </c>
      <c r="Q63" s="37" t="str">
        <f>IF(P_leveranse!P74=0," ",P_leveranse!P74)</f>
        <v xml:space="preserve"> </v>
      </c>
      <c r="R63" s="37" t="str">
        <f>IF(P_leveranse!Q74=0," ",P_leveranse!Q74)</f>
        <v xml:space="preserve"> </v>
      </c>
      <c r="S63" s="37" t="str">
        <f>IF(P_leveranse!R74=0," ",P_leveranse!R74)</f>
        <v xml:space="preserve"> </v>
      </c>
      <c r="T63" s="37" t="str">
        <f>IF(P_leveranse!S74=0," ",P_leveranse!S74)</f>
        <v xml:space="preserve"> </v>
      </c>
      <c r="U63" s="37" t="str">
        <f>IF(P_leveranse!T74=0," ",P_leveranse!T74)</f>
        <v xml:space="preserve"> </v>
      </c>
      <c r="V63" s="37" t="str">
        <f>IF(P_leveranse!U74=0," ",P_leveranse!U74)</f>
        <v xml:space="preserve"> </v>
      </c>
      <c r="W63" s="37" t="str">
        <f>IF(P_leveranse!V74=0," ",P_leveranse!V74)</f>
        <v xml:space="preserve"> </v>
      </c>
      <c r="X63" s="37" t="str">
        <f>IF(P_leveranse!W74=0," ",P_leveranse!W74)</f>
        <v xml:space="preserve"> </v>
      </c>
      <c r="Y63" s="37" t="str">
        <f>IF(P_leveranse!X74=0," ",P_leveranse!X74)</f>
        <v xml:space="preserve"> </v>
      </c>
      <c r="Z63" s="37" t="str">
        <f>IF(P_leveranse!Y74=0," ",P_leveranse!Y74)</f>
        <v xml:space="preserve"> </v>
      </c>
      <c r="AA63" s="37" t="str">
        <f>IF(P_leveranse!Z74=0," ",P_leveranse!Z74)</f>
        <v xml:space="preserve"> </v>
      </c>
      <c r="AB63" s="37" t="str">
        <f>IF(P_leveranse!AA74=0," ",P_leveranse!AA74)</f>
        <v xml:space="preserve"> </v>
      </c>
      <c r="AC63" s="37" t="str">
        <f>IF(P_leveranse!AB74=0," ",P_leveranse!AB74)</f>
        <v xml:space="preserve"> </v>
      </c>
      <c r="AD63" s="37"/>
    </row>
    <row r="64" spans="2:30" s="39" customFormat="1" ht="11.25" x14ac:dyDescent="0.2">
      <c r="B64" s="37" t="str">
        <f>IF(P_leveranse!A75=0," ",P_leveranse!A75)</f>
        <v xml:space="preserve"> </v>
      </c>
      <c r="C64" s="37" t="str">
        <f>IF(P_leveranse!B75=0," ",P_leveranse!B75)</f>
        <v xml:space="preserve"> </v>
      </c>
      <c r="D64" s="37" t="str">
        <f>IF(P_leveranse!C75=0," ",P_leveranse!C75)</f>
        <v xml:space="preserve"> </v>
      </c>
      <c r="E64" s="37" t="str">
        <f>IF(P_leveranse!D75=0," ",P_leveranse!D75)</f>
        <v xml:space="preserve"> </v>
      </c>
      <c r="F64" s="37" t="str">
        <f>IF(P_leveranse!E75=0," ",P_leveranse!E75)</f>
        <v xml:space="preserve"> </v>
      </c>
      <c r="G64" s="37" t="str">
        <f>IF(P_leveranse!F75=0," ",P_leveranse!F75)</f>
        <v xml:space="preserve"> </v>
      </c>
      <c r="H64" s="37" t="str">
        <f>IF(P_leveranse!G75=0," ",P_leveranse!G75)</f>
        <v xml:space="preserve"> </v>
      </c>
      <c r="I64" s="37" t="str">
        <f>IF(P_leveranse!H75=0," ",P_leveranse!H75)</f>
        <v xml:space="preserve"> </v>
      </c>
      <c r="J64" s="37" t="str">
        <f>IF(P_leveranse!I75=0," ",P_leveranse!I75)</f>
        <v xml:space="preserve"> </v>
      </c>
      <c r="K64" s="37" t="str">
        <f>IF(P_leveranse!J75=0," ",P_leveranse!J75)</f>
        <v xml:space="preserve"> </v>
      </c>
      <c r="L64" s="37" t="str">
        <f>IF(P_leveranse!K75=0," ",P_leveranse!K75)</f>
        <v xml:space="preserve"> </v>
      </c>
      <c r="M64" s="37" t="str">
        <f>IF(P_leveranse!L75=0," ",P_leveranse!L75)</f>
        <v xml:space="preserve"> </v>
      </c>
      <c r="N64" s="37" t="str">
        <f>IF(P_leveranse!M75=0," ",P_leveranse!M75)</f>
        <v xml:space="preserve"> </v>
      </c>
      <c r="O64" s="37" t="str">
        <f>IF(P_leveranse!N75=0," ",P_leveranse!N75)</f>
        <v xml:space="preserve"> </v>
      </c>
      <c r="P64" s="37" t="str">
        <f>IF(P_leveranse!O75=0," ",P_leveranse!O75)</f>
        <v xml:space="preserve"> </v>
      </c>
      <c r="Q64" s="37" t="str">
        <f>IF(P_leveranse!P75=0," ",P_leveranse!P75)</f>
        <v xml:space="preserve"> </v>
      </c>
      <c r="R64" s="37" t="str">
        <f>IF(P_leveranse!Q75=0," ",P_leveranse!Q75)</f>
        <v xml:space="preserve"> </v>
      </c>
      <c r="S64" s="37" t="str">
        <f>IF(P_leveranse!R75=0," ",P_leveranse!R75)</f>
        <v xml:space="preserve"> </v>
      </c>
      <c r="T64" s="37" t="str">
        <f>IF(P_leveranse!S75=0," ",P_leveranse!S75)</f>
        <v xml:space="preserve"> </v>
      </c>
      <c r="U64" s="37" t="str">
        <f>IF(P_leveranse!T75=0," ",P_leveranse!T75)</f>
        <v xml:space="preserve"> </v>
      </c>
      <c r="V64" s="37" t="str">
        <f>IF(P_leveranse!U75=0," ",P_leveranse!U75)</f>
        <v xml:space="preserve"> </v>
      </c>
      <c r="W64" s="37" t="str">
        <f>IF(P_leveranse!V75=0," ",P_leveranse!V75)</f>
        <v xml:space="preserve"> </v>
      </c>
      <c r="X64" s="37" t="str">
        <f>IF(P_leveranse!W75=0," ",P_leveranse!W75)</f>
        <v xml:space="preserve"> </v>
      </c>
      <c r="Y64" s="37" t="str">
        <f>IF(P_leveranse!X75=0," ",P_leveranse!X75)</f>
        <v xml:space="preserve"> </v>
      </c>
      <c r="Z64" s="37" t="str">
        <f>IF(P_leveranse!Y75=0," ",P_leveranse!Y75)</f>
        <v xml:space="preserve"> </v>
      </c>
      <c r="AA64" s="37" t="str">
        <f>IF(P_leveranse!Z75=0," ",P_leveranse!Z75)</f>
        <v xml:space="preserve"> </v>
      </c>
      <c r="AB64" s="37" t="str">
        <f>IF(P_leveranse!AA75=0," ",P_leveranse!AA75)</f>
        <v xml:space="preserve"> </v>
      </c>
      <c r="AC64" s="37" t="str">
        <f>IF(P_leveranse!AB75=0," ",P_leveranse!AB75)</f>
        <v xml:space="preserve"> </v>
      </c>
      <c r="AD64" s="37"/>
    </row>
    <row r="65" spans="2:30" s="39" customFormat="1" ht="11.25" x14ac:dyDescent="0.2">
      <c r="B65" s="37" t="str">
        <f>IF(P_leveranse!A76=0," ",P_leveranse!A76)</f>
        <v xml:space="preserve"> </v>
      </c>
      <c r="C65" s="37" t="str">
        <f>IF(P_leveranse!B76=0," ",P_leveranse!B76)</f>
        <v xml:space="preserve"> </v>
      </c>
      <c r="D65" s="37" t="str">
        <f>IF(P_leveranse!C76=0," ",P_leveranse!C76)</f>
        <v xml:space="preserve"> </v>
      </c>
      <c r="E65" s="37" t="str">
        <f>IF(P_leveranse!D76=0," ",P_leveranse!D76)</f>
        <v xml:space="preserve"> </v>
      </c>
      <c r="F65" s="37" t="str">
        <f>IF(P_leveranse!E76=0," ",P_leveranse!E76)</f>
        <v xml:space="preserve"> </v>
      </c>
      <c r="G65" s="37" t="str">
        <f>IF(P_leveranse!F76=0," ",P_leveranse!F76)</f>
        <v xml:space="preserve"> </v>
      </c>
      <c r="H65" s="37" t="str">
        <f>IF(P_leveranse!G76=0," ",P_leveranse!G76)</f>
        <v xml:space="preserve"> </v>
      </c>
      <c r="I65" s="37" t="str">
        <f>IF(P_leveranse!H76=0," ",P_leveranse!H76)</f>
        <v xml:space="preserve"> </v>
      </c>
      <c r="J65" s="37" t="str">
        <f>IF(P_leveranse!I76=0," ",P_leveranse!I76)</f>
        <v xml:space="preserve"> </v>
      </c>
      <c r="K65" s="37" t="str">
        <f>IF(P_leveranse!J76=0," ",P_leveranse!J76)</f>
        <v xml:space="preserve"> </v>
      </c>
      <c r="L65" s="37" t="str">
        <f>IF(P_leveranse!K76=0," ",P_leveranse!K76)</f>
        <v xml:space="preserve"> </v>
      </c>
      <c r="M65" s="37" t="str">
        <f>IF(P_leveranse!L76=0," ",P_leveranse!L76)</f>
        <v xml:space="preserve"> </v>
      </c>
      <c r="N65" s="37" t="str">
        <f>IF(P_leveranse!M76=0," ",P_leveranse!M76)</f>
        <v xml:space="preserve"> </v>
      </c>
      <c r="O65" s="37" t="str">
        <f>IF(P_leveranse!N76=0," ",P_leveranse!N76)</f>
        <v xml:space="preserve"> </v>
      </c>
      <c r="P65" s="37" t="str">
        <f>IF(P_leveranse!O76=0," ",P_leveranse!O76)</f>
        <v xml:space="preserve"> </v>
      </c>
      <c r="Q65" s="37" t="str">
        <f>IF(P_leveranse!P76=0," ",P_leveranse!P76)</f>
        <v xml:space="preserve"> </v>
      </c>
      <c r="R65" s="37" t="str">
        <f>IF(P_leveranse!Q76=0," ",P_leveranse!Q76)</f>
        <v xml:space="preserve"> </v>
      </c>
      <c r="S65" s="37" t="str">
        <f>IF(P_leveranse!R76=0," ",P_leveranse!R76)</f>
        <v xml:space="preserve"> </v>
      </c>
      <c r="T65" s="37" t="str">
        <f>IF(P_leveranse!S76=0," ",P_leveranse!S76)</f>
        <v xml:space="preserve"> </v>
      </c>
      <c r="U65" s="37" t="str">
        <f>IF(P_leveranse!T76=0," ",P_leveranse!T76)</f>
        <v xml:space="preserve"> </v>
      </c>
      <c r="V65" s="37" t="str">
        <f>IF(P_leveranse!U76=0," ",P_leveranse!U76)</f>
        <v xml:space="preserve"> </v>
      </c>
      <c r="W65" s="37" t="str">
        <f>IF(P_leveranse!V76=0," ",P_leveranse!V76)</f>
        <v xml:space="preserve"> </v>
      </c>
      <c r="X65" s="37" t="str">
        <f>IF(P_leveranse!W76=0," ",P_leveranse!W76)</f>
        <v xml:space="preserve"> </v>
      </c>
      <c r="Y65" s="37" t="str">
        <f>IF(P_leveranse!X76=0," ",P_leveranse!X76)</f>
        <v xml:space="preserve"> </v>
      </c>
      <c r="Z65" s="37" t="str">
        <f>IF(P_leveranse!Y76=0," ",P_leveranse!Y76)</f>
        <v xml:space="preserve"> </v>
      </c>
      <c r="AA65" s="37" t="str">
        <f>IF(P_leveranse!Z76=0," ",P_leveranse!Z76)</f>
        <v xml:space="preserve"> </v>
      </c>
      <c r="AB65" s="37" t="str">
        <f>IF(P_leveranse!AA76=0," ",P_leveranse!AA76)</f>
        <v xml:space="preserve"> </v>
      </c>
      <c r="AC65" s="37" t="str">
        <f>IF(P_leveranse!AB76=0," ",P_leveranse!AB76)</f>
        <v xml:space="preserve"> </v>
      </c>
      <c r="AD65" s="37"/>
    </row>
    <row r="66" spans="2:30" s="39" customFormat="1" ht="11.25" x14ac:dyDescent="0.2">
      <c r="B66" s="37" t="str">
        <f>IF(P_leveranse!A77=0," ",P_leveranse!A77)</f>
        <v xml:space="preserve"> </v>
      </c>
      <c r="C66" s="37" t="str">
        <f>IF(P_leveranse!B77=0," ",P_leveranse!B77)</f>
        <v xml:space="preserve"> </v>
      </c>
      <c r="D66" s="37" t="str">
        <f>IF(P_leveranse!C77=0," ",P_leveranse!C77)</f>
        <v xml:space="preserve"> </v>
      </c>
      <c r="E66" s="37" t="str">
        <f>IF(P_leveranse!D77=0," ",P_leveranse!D77)</f>
        <v xml:space="preserve"> </v>
      </c>
      <c r="F66" s="37" t="str">
        <f>IF(P_leveranse!E77=0," ",P_leveranse!E77)</f>
        <v xml:space="preserve"> </v>
      </c>
      <c r="G66" s="37" t="str">
        <f>IF(P_leveranse!F77=0," ",P_leveranse!F77)</f>
        <v xml:space="preserve"> </v>
      </c>
      <c r="H66" s="37" t="str">
        <f>IF(P_leveranse!G77=0," ",P_leveranse!G77)</f>
        <v xml:space="preserve"> </v>
      </c>
      <c r="I66" s="37" t="str">
        <f>IF(P_leveranse!H77=0," ",P_leveranse!H77)</f>
        <v xml:space="preserve"> </v>
      </c>
      <c r="J66" s="37" t="str">
        <f>IF(P_leveranse!I77=0," ",P_leveranse!I77)</f>
        <v xml:space="preserve"> </v>
      </c>
      <c r="K66" s="37" t="str">
        <f>IF(P_leveranse!J77=0," ",P_leveranse!J77)</f>
        <v xml:space="preserve"> </v>
      </c>
      <c r="L66" s="37" t="str">
        <f>IF(P_leveranse!K77=0," ",P_leveranse!K77)</f>
        <v xml:space="preserve"> </v>
      </c>
      <c r="M66" s="37" t="str">
        <f>IF(P_leveranse!L77=0," ",P_leveranse!L77)</f>
        <v xml:space="preserve"> </v>
      </c>
      <c r="N66" s="37" t="str">
        <f>IF(P_leveranse!M77=0," ",P_leveranse!M77)</f>
        <v xml:space="preserve"> </v>
      </c>
      <c r="O66" s="37" t="str">
        <f>IF(P_leveranse!N77=0," ",P_leveranse!N77)</f>
        <v xml:space="preserve"> </v>
      </c>
      <c r="P66" s="37" t="str">
        <f>IF(P_leveranse!O77=0," ",P_leveranse!O77)</f>
        <v xml:space="preserve"> </v>
      </c>
      <c r="Q66" s="37" t="str">
        <f>IF(P_leveranse!P77=0," ",P_leveranse!P77)</f>
        <v xml:space="preserve"> </v>
      </c>
      <c r="R66" s="37" t="str">
        <f>IF(P_leveranse!Q77=0," ",P_leveranse!Q77)</f>
        <v xml:space="preserve"> </v>
      </c>
      <c r="S66" s="37" t="str">
        <f>IF(P_leveranse!R77=0," ",P_leveranse!R77)</f>
        <v xml:space="preserve"> </v>
      </c>
      <c r="T66" s="37" t="str">
        <f>IF(P_leveranse!S77=0," ",P_leveranse!S77)</f>
        <v xml:space="preserve"> </v>
      </c>
      <c r="U66" s="37" t="str">
        <f>IF(P_leveranse!T77=0," ",P_leveranse!T77)</f>
        <v xml:space="preserve"> </v>
      </c>
      <c r="V66" s="37" t="str">
        <f>IF(P_leveranse!U77=0," ",P_leveranse!U77)</f>
        <v xml:space="preserve"> </v>
      </c>
      <c r="W66" s="37" t="str">
        <f>IF(P_leveranse!V77=0," ",P_leveranse!V77)</f>
        <v xml:space="preserve"> </v>
      </c>
      <c r="X66" s="37" t="str">
        <f>IF(P_leveranse!W77=0," ",P_leveranse!W77)</f>
        <v xml:space="preserve"> </v>
      </c>
      <c r="Y66" s="37" t="str">
        <f>IF(P_leveranse!X77=0," ",P_leveranse!X77)</f>
        <v xml:space="preserve"> </v>
      </c>
      <c r="Z66" s="37" t="str">
        <f>IF(P_leveranse!Y77=0," ",P_leveranse!Y77)</f>
        <v xml:space="preserve"> </v>
      </c>
      <c r="AA66" s="37" t="str">
        <f>IF(P_leveranse!Z77=0," ",P_leveranse!Z77)</f>
        <v xml:space="preserve"> </v>
      </c>
      <c r="AB66" s="37" t="str">
        <f>IF(P_leveranse!AA77=0," ",P_leveranse!AA77)</f>
        <v xml:space="preserve"> </v>
      </c>
      <c r="AC66" s="37" t="str">
        <f>IF(P_leveranse!AB77=0," ",P_leveranse!AB77)</f>
        <v xml:space="preserve"> </v>
      </c>
      <c r="AD66" s="37"/>
    </row>
    <row r="67" spans="2:30" s="39" customFormat="1" ht="11.25" x14ac:dyDescent="0.2">
      <c r="B67" s="37" t="str">
        <f>IF(P_leveranse!A78=0," ",P_leveranse!A78)</f>
        <v xml:space="preserve"> </v>
      </c>
      <c r="C67" s="37" t="str">
        <f>IF(P_leveranse!B78=0," ",P_leveranse!B78)</f>
        <v xml:space="preserve"> </v>
      </c>
      <c r="D67" s="37" t="str">
        <f>IF(P_leveranse!C78=0," ",P_leveranse!C78)</f>
        <v xml:space="preserve"> </v>
      </c>
      <c r="E67" s="37" t="str">
        <f>IF(P_leveranse!D78=0," ",P_leveranse!D78)</f>
        <v xml:space="preserve"> </v>
      </c>
      <c r="F67" s="37" t="str">
        <f>IF(P_leveranse!E78=0," ",P_leveranse!E78)</f>
        <v xml:space="preserve"> </v>
      </c>
      <c r="G67" s="37" t="str">
        <f>IF(P_leveranse!F78=0," ",P_leveranse!F78)</f>
        <v xml:space="preserve"> </v>
      </c>
      <c r="H67" s="37" t="str">
        <f>IF(P_leveranse!G78=0," ",P_leveranse!G78)</f>
        <v xml:space="preserve"> </v>
      </c>
      <c r="I67" s="37" t="str">
        <f>IF(P_leveranse!H78=0," ",P_leveranse!H78)</f>
        <v xml:space="preserve"> </v>
      </c>
      <c r="J67" s="37" t="str">
        <f>IF(P_leveranse!I78=0," ",P_leveranse!I78)</f>
        <v xml:space="preserve"> </v>
      </c>
      <c r="K67" s="37" t="str">
        <f>IF(P_leveranse!J78=0," ",P_leveranse!J78)</f>
        <v xml:space="preserve"> </v>
      </c>
      <c r="L67" s="37" t="str">
        <f>IF(P_leveranse!K78=0," ",P_leveranse!K78)</f>
        <v xml:space="preserve"> </v>
      </c>
      <c r="M67" s="37" t="str">
        <f>IF(P_leveranse!L78=0," ",P_leveranse!L78)</f>
        <v xml:space="preserve"> </v>
      </c>
      <c r="N67" s="37" t="str">
        <f>IF(P_leveranse!M78=0," ",P_leveranse!M78)</f>
        <v xml:space="preserve"> </v>
      </c>
      <c r="O67" s="37" t="str">
        <f>IF(P_leveranse!N78=0," ",P_leveranse!N78)</f>
        <v xml:space="preserve"> </v>
      </c>
      <c r="P67" s="37" t="str">
        <f>IF(P_leveranse!O78=0," ",P_leveranse!O78)</f>
        <v xml:space="preserve"> </v>
      </c>
      <c r="Q67" s="37" t="str">
        <f>IF(P_leveranse!P78=0," ",P_leveranse!P78)</f>
        <v xml:space="preserve"> </v>
      </c>
      <c r="R67" s="37" t="str">
        <f>IF(P_leveranse!Q78=0," ",P_leveranse!Q78)</f>
        <v xml:space="preserve"> </v>
      </c>
      <c r="S67" s="37" t="str">
        <f>IF(P_leveranse!R78=0," ",P_leveranse!R78)</f>
        <v xml:space="preserve"> </v>
      </c>
      <c r="T67" s="37" t="str">
        <f>IF(P_leveranse!S78=0," ",P_leveranse!S78)</f>
        <v xml:space="preserve"> </v>
      </c>
      <c r="U67" s="37" t="str">
        <f>IF(P_leveranse!T78=0," ",P_leveranse!T78)</f>
        <v xml:space="preserve"> </v>
      </c>
      <c r="V67" s="37" t="str">
        <f>IF(P_leveranse!U78=0," ",P_leveranse!U78)</f>
        <v xml:space="preserve"> </v>
      </c>
      <c r="W67" s="37" t="str">
        <f>IF(P_leveranse!V78=0," ",P_leveranse!V78)</f>
        <v xml:space="preserve"> </v>
      </c>
      <c r="X67" s="37" t="str">
        <f>IF(P_leveranse!W78=0," ",P_leveranse!W78)</f>
        <v xml:space="preserve"> </v>
      </c>
      <c r="Y67" s="37" t="str">
        <f>IF(P_leveranse!X78=0," ",P_leveranse!X78)</f>
        <v xml:space="preserve"> </v>
      </c>
      <c r="Z67" s="37" t="str">
        <f>IF(P_leveranse!Y78=0," ",P_leveranse!Y78)</f>
        <v xml:space="preserve"> </v>
      </c>
      <c r="AA67" s="37" t="str">
        <f>IF(P_leveranse!Z78=0," ",P_leveranse!Z78)</f>
        <v xml:space="preserve"> </v>
      </c>
      <c r="AB67" s="37" t="str">
        <f>IF(P_leveranse!AA78=0," ",P_leveranse!AA78)</f>
        <v xml:space="preserve"> </v>
      </c>
      <c r="AC67" s="37" t="str">
        <f>IF(P_leveranse!AB78=0," ",P_leveranse!AB78)</f>
        <v xml:space="preserve"> </v>
      </c>
      <c r="AD67" s="37"/>
    </row>
    <row r="68" spans="2:30" s="39" customFormat="1" ht="11.25" x14ac:dyDescent="0.2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</row>
    <row r="69" spans="2:30" s="39" customFormat="1" ht="11.25" x14ac:dyDescent="0.2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</row>
    <row r="70" spans="2:30" s="39" customFormat="1" ht="11.25" x14ac:dyDescent="0.2"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</row>
    <row r="71" spans="2:30" s="39" customFormat="1" ht="11.25" x14ac:dyDescent="0.2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</row>
    <row r="72" spans="2:30" s="39" customFormat="1" ht="11.25" x14ac:dyDescent="0.2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</row>
    <row r="73" spans="2:30" s="39" customFormat="1" ht="11.25" x14ac:dyDescent="0.2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</row>
    <row r="74" spans="2:30" s="39" customFormat="1" ht="11.25" x14ac:dyDescent="0.2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</row>
    <row r="75" spans="2:30" s="39" customFormat="1" ht="11.25" x14ac:dyDescent="0.2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</row>
    <row r="76" spans="2:30" s="39" customFormat="1" ht="11.25" x14ac:dyDescent="0.2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</row>
    <row r="77" spans="2:30" s="39" customFormat="1" ht="11.25" x14ac:dyDescent="0.2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</row>
    <row r="78" spans="2:30" s="39" customFormat="1" ht="11.25" x14ac:dyDescent="0.2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</row>
    <row r="79" spans="2:30" s="39" customFormat="1" ht="11.25" x14ac:dyDescent="0.2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</row>
  </sheetData>
  <conditionalFormatting sqref="B5:AD6 AC7:AD50 B7:AB43">
    <cfRule type="cellIs" dxfId="0" priority="1" operator="greaterThan">
      <formula>1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04167-302B-4A25-B135-0E2F6C63A3A6}">
  <sheetPr>
    <tabColor theme="9"/>
  </sheetPr>
  <dimension ref="A2:AC61"/>
  <sheetViews>
    <sheetView workbookViewId="0">
      <selection activeCell="P7" sqref="P7"/>
    </sheetView>
  </sheetViews>
  <sheetFormatPr baseColWidth="10" defaultRowHeight="12" x14ac:dyDescent="0.2"/>
  <cols>
    <col min="1" max="1" width="24.6640625" bestFit="1" customWidth="1"/>
    <col min="2" max="28" width="8.83203125" customWidth="1"/>
    <col min="29" max="29" width="12.1640625" bestFit="1" customWidth="1"/>
  </cols>
  <sheetData>
    <row r="2" spans="1:29" x14ac:dyDescent="0.2">
      <c r="B2" t="s">
        <v>89</v>
      </c>
      <c r="M2" s="3" t="s">
        <v>85</v>
      </c>
      <c r="N2" t="s">
        <v>89</v>
      </c>
    </row>
    <row r="3" spans="1:29" x14ac:dyDescent="0.2">
      <c r="B3" t="s">
        <v>2</v>
      </c>
    </row>
    <row r="4" spans="1:29" x14ac:dyDescent="0.2">
      <c r="B4" t="s">
        <v>107</v>
      </c>
    </row>
    <row r="5" spans="1:29" x14ac:dyDescent="0.2">
      <c r="B5" t="s">
        <v>108</v>
      </c>
      <c r="E5" t="s">
        <v>140</v>
      </c>
      <c r="G5" s="3" t="s">
        <v>82</v>
      </c>
      <c r="H5" t="s">
        <v>89</v>
      </c>
    </row>
    <row r="7" spans="1:29" x14ac:dyDescent="0.2">
      <c r="B7" s="68" t="str">
        <f>IF(H5=B2,B3,IF(H5=B4,B5,H5))</f>
        <v>Trøndelag</v>
      </c>
    </row>
    <row r="8" spans="1:29" x14ac:dyDescent="0.2">
      <c r="B8" t="str">
        <f>_xlfn.CONCAT("Innveid melkemengde til meieri i ",B7," 1995 - 2021 i tusen liter")</f>
        <v>Innveid melkemengde til meieri i Trøndelag 1995 - 2021 i tusen liter</v>
      </c>
    </row>
    <row r="14" spans="1:29" x14ac:dyDescent="0.2">
      <c r="A14" s="3" t="s">
        <v>91</v>
      </c>
      <c r="C14" s="3" t="s">
        <v>64</v>
      </c>
    </row>
    <row r="15" spans="1:29" x14ac:dyDescent="0.2">
      <c r="A15" s="3" t="s">
        <v>82</v>
      </c>
      <c r="B15" s="3" t="s">
        <v>85</v>
      </c>
      <c r="C15">
        <v>1995</v>
      </c>
      <c r="D15">
        <v>1996</v>
      </c>
      <c r="E15">
        <v>1997</v>
      </c>
      <c r="F15">
        <v>1998</v>
      </c>
      <c r="G15">
        <v>1999</v>
      </c>
      <c r="H15">
        <v>2000</v>
      </c>
      <c r="I15">
        <v>2001</v>
      </c>
      <c r="J15">
        <v>2002</v>
      </c>
      <c r="K15">
        <v>2003</v>
      </c>
      <c r="L15">
        <v>2004</v>
      </c>
      <c r="M15">
        <v>2005</v>
      </c>
      <c r="N15">
        <v>2006</v>
      </c>
      <c r="O15">
        <v>2007</v>
      </c>
      <c r="P15">
        <v>2008</v>
      </c>
      <c r="Q15">
        <v>2009</v>
      </c>
      <c r="R15">
        <v>2010</v>
      </c>
      <c r="S15">
        <v>2011</v>
      </c>
      <c r="T15">
        <v>2012</v>
      </c>
      <c r="U15">
        <v>2013</v>
      </c>
      <c r="V15">
        <v>2014</v>
      </c>
      <c r="W15">
        <v>2015</v>
      </c>
      <c r="X15">
        <v>2016</v>
      </c>
      <c r="Y15">
        <v>2017</v>
      </c>
      <c r="Z15">
        <v>2018</v>
      </c>
      <c r="AA15">
        <v>2019</v>
      </c>
      <c r="AB15">
        <v>2020</v>
      </c>
      <c r="AC15">
        <v>2021</v>
      </c>
    </row>
    <row r="16" spans="1:29" x14ac:dyDescent="0.2">
      <c r="A16" t="s">
        <v>1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x14ac:dyDescent="0.2">
      <c r="B17" t="s">
        <v>1</v>
      </c>
      <c r="C17" s="95">
        <v>8663</v>
      </c>
      <c r="D17" s="95">
        <v>8402</v>
      </c>
      <c r="E17" s="95">
        <v>8327.3640000000014</v>
      </c>
      <c r="F17" s="95">
        <v>8071.4409999999998</v>
      </c>
      <c r="G17" s="95">
        <v>8003.652</v>
      </c>
      <c r="H17" s="95">
        <v>7485.0139999999992</v>
      </c>
      <c r="I17" s="95">
        <v>6965.2870000000003</v>
      </c>
      <c r="J17" s="95">
        <v>6590.7820000000002</v>
      </c>
      <c r="K17" s="95">
        <v>6361.7939999999999</v>
      </c>
      <c r="L17" s="95">
        <v>6308</v>
      </c>
      <c r="M17" s="95">
        <v>6105</v>
      </c>
      <c r="N17" s="95">
        <v>5640</v>
      </c>
      <c r="O17" s="95">
        <v>5796</v>
      </c>
      <c r="P17" s="95">
        <v>5515</v>
      </c>
      <c r="Q17" s="95">
        <v>5445</v>
      </c>
      <c r="R17" s="95">
        <v>5626.6409999999996</v>
      </c>
      <c r="S17" s="95">
        <v>5602.0849999999991</v>
      </c>
      <c r="T17" s="95">
        <v>5616.8870000000006</v>
      </c>
      <c r="U17" s="95">
        <v>5747.9369999999999</v>
      </c>
      <c r="V17" s="95">
        <v>5497.5049999999992</v>
      </c>
      <c r="W17" s="95">
        <v>5531.37</v>
      </c>
      <c r="X17" s="95">
        <v>5503.1949999999997</v>
      </c>
      <c r="Y17" s="95">
        <v>4924.7280000000001</v>
      </c>
      <c r="Z17" s="95">
        <v>4605.3389999999999</v>
      </c>
      <c r="AA17" s="95">
        <v>4333.0590000000002</v>
      </c>
      <c r="AB17" s="95">
        <v>4166.2809999999999</v>
      </c>
      <c r="AC17" s="95">
        <v>4105.4089999999997</v>
      </c>
    </row>
    <row r="18" spans="1:29" x14ac:dyDescent="0.2">
      <c r="A18" t="s">
        <v>101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x14ac:dyDescent="0.2">
      <c r="B19" t="s">
        <v>59</v>
      </c>
      <c r="C19" s="95">
        <v>11375</v>
      </c>
      <c r="D19" s="95">
        <v>11300</v>
      </c>
      <c r="E19" s="95">
        <v>11433.595000000001</v>
      </c>
      <c r="F19" s="95">
        <v>11353.659</v>
      </c>
      <c r="G19" s="95">
        <v>11084.574999999999</v>
      </c>
      <c r="H19" s="95">
        <v>10658.557999999999</v>
      </c>
      <c r="I19" s="95">
        <v>10468.142</v>
      </c>
      <c r="J19" s="95">
        <v>10360.717000000001</v>
      </c>
      <c r="K19" s="95">
        <v>10343.941999999999</v>
      </c>
      <c r="L19" s="95">
        <v>10411</v>
      </c>
      <c r="M19" s="95">
        <v>10359</v>
      </c>
      <c r="N19" s="95">
        <v>10328</v>
      </c>
      <c r="O19" s="95">
        <v>11004</v>
      </c>
      <c r="P19" s="95">
        <v>11142</v>
      </c>
      <c r="Q19" s="95">
        <v>10844</v>
      </c>
      <c r="R19" s="95">
        <v>11000.744999999999</v>
      </c>
      <c r="S19" s="95">
        <v>10910.924999999999</v>
      </c>
      <c r="T19" s="95">
        <v>11505.438</v>
      </c>
      <c r="U19" s="95">
        <v>11307.945</v>
      </c>
      <c r="V19" s="95">
        <v>10952.475</v>
      </c>
      <c r="W19" s="95">
        <v>11639.433999999999</v>
      </c>
      <c r="X19" s="95">
        <v>11508.27</v>
      </c>
      <c r="Y19" s="95">
        <v>11411.453</v>
      </c>
      <c r="Z19" s="95">
        <v>11342.187</v>
      </c>
      <c r="AA19" s="95">
        <v>11370.775</v>
      </c>
      <c r="AB19" s="95">
        <v>11050.699000000001</v>
      </c>
      <c r="AC19" s="95">
        <v>11941.591</v>
      </c>
    </row>
    <row r="20" spans="1:29" x14ac:dyDescent="0.2">
      <c r="B20" t="s">
        <v>39</v>
      </c>
      <c r="C20" s="95">
        <v>22409</v>
      </c>
      <c r="D20" s="95">
        <v>22502</v>
      </c>
      <c r="E20" s="95">
        <v>22723.046999999999</v>
      </c>
      <c r="F20" s="95">
        <v>22892.685000000001</v>
      </c>
      <c r="G20" s="95">
        <v>22834.182000000001</v>
      </c>
      <c r="H20" s="95">
        <v>21686.887999999999</v>
      </c>
      <c r="I20" s="95">
        <v>21139.303</v>
      </c>
      <c r="J20" s="95">
        <v>21981.388999999999</v>
      </c>
      <c r="K20" s="95">
        <v>21848.625</v>
      </c>
      <c r="L20" s="95">
        <v>21915</v>
      </c>
      <c r="M20" s="95">
        <v>22043</v>
      </c>
      <c r="N20" s="95">
        <v>22221</v>
      </c>
      <c r="O20" s="95">
        <v>23676</v>
      </c>
      <c r="P20" s="95">
        <v>23820</v>
      </c>
      <c r="Q20" s="95">
        <v>22862</v>
      </c>
      <c r="R20" s="95">
        <v>23259.714</v>
      </c>
      <c r="S20" s="95">
        <v>23653.679</v>
      </c>
      <c r="T20" s="95">
        <v>24675.584999999999</v>
      </c>
      <c r="U20" s="95">
        <v>24718.043000000001</v>
      </c>
      <c r="V20" s="95">
        <v>24759.148000000001</v>
      </c>
      <c r="W20" s="95">
        <v>24742.710999999999</v>
      </c>
      <c r="X20" s="95">
        <v>24167.937999999998</v>
      </c>
      <c r="Y20" s="95">
        <v>23770.491999999998</v>
      </c>
      <c r="Z20" s="95">
        <v>24460.425999999999</v>
      </c>
      <c r="AA20" s="95">
        <v>24418.646000000001</v>
      </c>
      <c r="AB20" s="95">
        <v>24282.395</v>
      </c>
      <c r="AC20" s="95">
        <v>24702.777999999998</v>
      </c>
    </row>
    <row r="21" spans="1:29" x14ac:dyDescent="0.2">
      <c r="B21" t="s">
        <v>43</v>
      </c>
      <c r="C21" s="95">
        <v>8425</v>
      </c>
      <c r="D21" s="95">
        <v>8355</v>
      </c>
      <c r="E21" s="95">
        <v>8598.8860000000004</v>
      </c>
      <c r="F21" s="95">
        <v>8615.9169999999995</v>
      </c>
      <c r="G21" s="95">
        <v>8476.6659999999993</v>
      </c>
      <c r="H21" s="95">
        <v>8188.7889999999998</v>
      </c>
      <c r="I21" s="95">
        <v>7982.3230000000003</v>
      </c>
      <c r="J21" s="95">
        <v>8223.7999999999993</v>
      </c>
      <c r="K21" s="95">
        <v>8351.7510000000002</v>
      </c>
      <c r="L21" s="95">
        <v>8185</v>
      </c>
      <c r="M21" s="95">
        <v>8224</v>
      </c>
      <c r="N21" s="95">
        <v>8286</v>
      </c>
      <c r="O21" s="95">
        <v>8726</v>
      </c>
      <c r="P21" s="95">
        <v>8217</v>
      </c>
      <c r="Q21" s="95">
        <v>8183</v>
      </c>
      <c r="R21" s="95">
        <v>8197.4850000000006</v>
      </c>
      <c r="S21" s="95">
        <v>8249.9050000000007</v>
      </c>
      <c r="T21" s="95">
        <v>8586.0280000000002</v>
      </c>
      <c r="U21" s="95">
        <v>8397.4609999999993</v>
      </c>
      <c r="V21" s="95">
        <v>7898.0990000000002</v>
      </c>
      <c r="W21" s="95">
        <v>8089.7669999999998</v>
      </c>
      <c r="X21" s="95">
        <v>8055.3959999999997</v>
      </c>
      <c r="Y21" s="95">
        <v>7902.7579999999998</v>
      </c>
      <c r="Z21" s="95">
        <v>8160.1530000000002</v>
      </c>
      <c r="AA21" s="95">
        <v>8257.3919999999998</v>
      </c>
      <c r="AB21" s="95">
        <v>8024.1030000000001</v>
      </c>
      <c r="AC21" s="95">
        <v>8122.6260000000002</v>
      </c>
    </row>
    <row r="22" spans="1:29" x14ac:dyDescent="0.2">
      <c r="B22" t="s">
        <v>30</v>
      </c>
      <c r="C22" s="95">
        <v>35299</v>
      </c>
      <c r="D22" s="95">
        <v>34875</v>
      </c>
      <c r="E22" s="95">
        <v>35175.239000000001</v>
      </c>
      <c r="F22" s="95">
        <v>35496.803</v>
      </c>
      <c r="G22" s="95">
        <v>34630.764000000003</v>
      </c>
      <c r="H22" s="95">
        <v>32987.921999999999</v>
      </c>
      <c r="I22" s="95">
        <v>32009.182000000001</v>
      </c>
      <c r="J22" s="95">
        <v>32716.830999999998</v>
      </c>
      <c r="K22" s="95">
        <v>33417.557000000001</v>
      </c>
      <c r="L22" s="95">
        <v>33989</v>
      </c>
      <c r="M22" s="95">
        <v>33991</v>
      </c>
      <c r="N22" s="95">
        <v>33669</v>
      </c>
      <c r="O22" s="95">
        <v>35500</v>
      </c>
      <c r="P22" s="95">
        <v>34105</v>
      </c>
      <c r="Q22" s="95">
        <v>33773</v>
      </c>
      <c r="R22" s="95">
        <v>34143.03</v>
      </c>
      <c r="S22" s="95">
        <v>33526.135999999999</v>
      </c>
      <c r="T22" s="95">
        <v>34750.088000000003</v>
      </c>
      <c r="U22" s="95">
        <v>34016.409</v>
      </c>
      <c r="V22" s="95">
        <v>32745.102000000003</v>
      </c>
      <c r="W22" s="95">
        <v>32846.731</v>
      </c>
      <c r="X22" s="95">
        <v>32842.423000000003</v>
      </c>
      <c r="Y22" s="95">
        <v>31470.800999999999</v>
      </c>
      <c r="Z22" s="95">
        <v>32453.233</v>
      </c>
      <c r="AA22" s="95">
        <v>31466.701000000001</v>
      </c>
      <c r="AB22" s="95">
        <v>30350.847000000002</v>
      </c>
      <c r="AC22" s="95">
        <v>31255.558000000001</v>
      </c>
    </row>
    <row r="23" spans="1:29" x14ac:dyDescent="0.2">
      <c r="B23" t="s">
        <v>41</v>
      </c>
      <c r="C23" s="95">
        <v>16856</v>
      </c>
      <c r="D23" s="95">
        <v>16639</v>
      </c>
      <c r="E23" s="95">
        <v>17151.184000000001</v>
      </c>
      <c r="F23" s="95">
        <v>16914.411</v>
      </c>
      <c r="G23" s="95">
        <v>16557.784</v>
      </c>
      <c r="H23" s="95">
        <v>15154.995000000001</v>
      </c>
      <c r="I23" s="95">
        <v>14420.949000000001</v>
      </c>
      <c r="J23" s="95">
        <v>14503.772999999999</v>
      </c>
      <c r="K23" s="95">
        <v>14445.289000000001</v>
      </c>
      <c r="L23" s="95">
        <v>14079</v>
      </c>
      <c r="M23" s="95">
        <v>14026</v>
      </c>
      <c r="N23" s="95">
        <v>13729</v>
      </c>
      <c r="O23" s="95">
        <v>14342</v>
      </c>
      <c r="P23" s="95">
        <v>13759</v>
      </c>
      <c r="Q23" s="95">
        <v>12604</v>
      </c>
      <c r="R23" s="95">
        <v>12342.958000000001</v>
      </c>
      <c r="S23" s="95">
        <v>12169.393</v>
      </c>
      <c r="T23" s="95">
        <v>13219.297</v>
      </c>
      <c r="U23" s="95">
        <v>12487.918</v>
      </c>
      <c r="V23" s="95">
        <v>12489.277</v>
      </c>
      <c r="W23" s="95">
        <v>13003.958000000001</v>
      </c>
      <c r="X23" s="95">
        <v>13033.710999999999</v>
      </c>
      <c r="Y23" s="95">
        <v>12933.694</v>
      </c>
      <c r="Z23" s="95">
        <v>13281.125</v>
      </c>
      <c r="AA23" s="95">
        <v>12989.2</v>
      </c>
      <c r="AB23" s="95">
        <v>13132.902</v>
      </c>
      <c r="AC23" s="95">
        <v>13458.721</v>
      </c>
    </row>
    <row r="24" spans="1:29" x14ac:dyDescent="0.2">
      <c r="A24" t="s">
        <v>102</v>
      </c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x14ac:dyDescent="0.2">
      <c r="B25" t="s">
        <v>55</v>
      </c>
      <c r="C25" s="95">
        <v>3036</v>
      </c>
      <c r="D25" s="95">
        <v>2984</v>
      </c>
      <c r="E25" s="95">
        <v>2996.402</v>
      </c>
      <c r="F25" s="95">
        <v>2983.03</v>
      </c>
      <c r="G25" s="95">
        <v>2990.732</v>
      </c>
      <c r="H25" s="95">
        <v>2982.84</v>
      </c>
      <c r="I25" s="95">
        <v>2920.26</v>
      </c>
      <c r="J25" s="95">
        <v>2864.0540000000001</v>
      </c>
      <c r="K25" s="95">
        <v>2687.7359999999999</v>
      </c>
      <c r="L25" s="95">
        <v>2608</v>
      </c>
      <c r="M25" s="95">
        <v>2528</v>
      </c>
      <c r="N25" s="95">
        <v>2404</v>
      </c>
      <c r="O25" s="95">
        <v>2158</v>
      </c>
      <c r="P25" s="95">
        <v>1944</v>
      </c>
      <c r="Q25" s="95">
        <v>1974</v>
      </c>
      <c r="R25" s="95">
        <v>2133.5819999999999</v>
      </c>
      <c r="S25" s="95">
        <v>2146.2579999999998</v>
      </c>
      <c r="T25" s="95">
        <v>2326.931</v>
      </c>
      <c r="U25" s="95">
        <v>2223.4740000000002</v>
      </c>
      <c r="V25" s="95">
        <v>2265.9470000000001</v>
      </c>
      <c r="W25" s="95">
        <v>2131.009</v>
      </c>
      <c r="X25" s="95">
        <v>1955.259</v>
      </c>
      <c r="Y25" s="95">
        <v>1925.424</v>
      </c>
      <c r="Z25" s="95">
        <v>1916.7070000000001</v>
      </c>
      <c r="AA25" s="95">
        <v>1883.184</v>
      </c>
      <c r="AB25" s="95">
        <v>1675.8430000000001</v>
      </c>
      <c r="AC25" s="95">
        <v>1822.68</v>
      </c>
    </row>
    <row r="26" spans="1:29" x14ac:dyDescent="0.2">
      <c r="B26" t="s">
        <v>49</v>
      </c>
      <c r="C26" s="95">
        <v>4383</v>
      </c>
      <c r="D26" s="95">
        <v>4297</v>
      </c>
      <c r="E26" s="95">
        <v>4369.7420000000002</v>
      </c>
      <c r="F26" s="95">
        <v>4389.2619999999997</v>
      </c>
      <c r="G26" s="95">
        <v>4409.0079999999998</v>
      </c>
      <c r="H26" s="95">
        <v>4142.3059999999996</v>
      </c>
      <c r="I26" s="95">
        <v>4089.5279999999998</v>
      </c>
      <c r="J26" s="95">
        <v>4309.9690000000001</v>
      </c>
      <c r="K26" s="95">
        <v>4486.1019999999999</v>
      </c>
      <c r="L26" s="95">
        <v>4271</v>
      </c>
      <c r="M26" s="95">
        <v>4244</v>
      </c>
      <c r="N26" s="95">
        <v>4074</v>
      </c>
      <c r="O26" s="95">
        <v>4433</v>
      </c>
      <c r="P26" s="95">
        <v>4382</v>
      </c>
      <c r="Q26" s="95">
        <v>4388</v>
      </c>
      <c r="R26" s="95">
        <v>4532.5739999999996</v>
      </c>
      <c r="S26" s="95">
        <v>4610.5680000000002</v>
      </c>
      <c r="T26" s="95">
        <v>5136.8130000000001</v>
      </c>
      <c r="U26" s="95">
        <v>5376.2929999999997</v>
      </c>
      <c r="V26" s="95">
        <v>5600.5950000000003</v>
      </c>
      <c r="W26" s="95">
        <v>5801.4250000000002</v>
      </c>
      <c r="X26" s="95">
        <v>5544.7619999999997</v>
      </c>
      <c r="Y26" s="95">
        <v>5557.3029999999999</v>
      </c>
      <c r="Z26" s="95">
        <v>5778.6459999999997</v>
      </c>
      <c r="AA26" s="95">
        <v>5838.9080000000004</v>
      </c>
      <c r="AB26" s="95">
        <v>5949.7790000000005</v>
      </c>
      <c r="AC26" s="95">
        <v>6250.4620000000004</v>
      </c>
    </row>
    <row r="27" spans="1:29" x14ac:dyDescent="0.2">
      <c r="B27" t="s">
        <v>51</v>
      </c>
      <c r="C27" s="95">
        <v>5837</v>
      </c>
      <c r="D27" s="95">
        <v>5619</v>
      </c>
      <c r="E27" s="95">
        <v>5761.0829999999996</v>
      </c>
      <c r="F27" s="95">
        <v>5715.2529999999997</v>
      </c>
      <c r="G27" s="95">
        <v>5632.22</v>
      </c>
      <c r="H27" s="95">
        <v>5706.9089999999997</v>
      </c>
      <c r="I27" s="95">
        <v>5455.1890000000003</v>
      </c>
      <c r="J27" s="95">
        <v>5296.6819999999998</v>
      </c>
      <c r="K27" s="95">
        <v>5490.4830000000002</v>
      </c>
      <c r="L27" s="95">
        <v>5463</v>
      </c>
      <c r="M27" s="95">
        <v>5506</v>
      </c>
      <c r="N27" s="95">
        <v>5584</v>
      </c>
      <c r="O27" s="95">
        <v>5786</v>
      </c>
      <c r="P27" s="95">
        <v>5683</v>
      </c>
      <c r="Q27" s="95">
        <v>5619</v>
      </c>
      <c r="R27" s="95">
        <v>5841.7259999999997</v>
      </c>
      <c r="S27" s="95">
        <v>5779.2359999999999</v>
      </c>
      <c r="T27" s="95">
        <v>5789.99</v>
      </c>
      <c r="U27" s="95">
        <v>5621.5659999999998</v>
      </c>
      <c r="V27" s="95">
        <v>5603.9080000000004</v>
      </c>
      <c r="W27" s="95">
        <v>5613.375</v>
      </c>
      <c r="X27" s="95">
        <v>5597.64</v>
      </c>
      <c r="Y27" s="95">
        <v>5269.6549999999997</v>
      </c>
      <c r="Z27" s="95">
        <v>5401.7640000000001</v>
      </c>
      <c r="AA27" s="95">
        <v>5412.44</v>
      </c>
      <c r="AB27" s="95">
        <v>5510.299</v>
      </c>
      <c r="AC27" s="95">
        <v>5523.7780000000002</v>
      </c>
    </row>
    <row r="28" spans="1:29" x14ac:dyDescent="0.2">
      <c r="B28" t="s">
        <v>57</v>
      </c>
      <c r="C28" s="95">
        <v>3392</v>
      </c>
      <c r="D28" s="95">
        <v>3417</v>
      </c>
      <c r="E28" s="95">
        <v>3493.4769999999999</v>
      </c>
      <c r="F28" s="95">
        <v>3467.41</v>
      </c>
      <c r="G28" s="95">
        <v>3459.3009999999999</v>
      </c>
      <c r="H28" s="95">
        <v>3175.0320000000002</v>
      </c>
      <c r="I28" s="95">
        <v>3097.5859999999998</v>
      </c>
      <c r="J28" s="95">
        <v>3186.95</v>
      </c>
      <c r="K28" s="95">
        <v>3385.2040000000002</v>
      </c>
      <c r="L28" s="95">
        <v>3387</v>
      </c>
      <c r="M28" s="95">
        <v>3230</v>
      </c>
      <c r="N28" s="95">
        <v>3302</v>
      </c>
      <c r="O28" s="95">
        <v>3485</v>
      </c>
      <c r="P28" s="95">
        <v>3530</v>
      </c>
      <c r="Q28" s="95">
        <v>3668</v>
      </c>
      <c r="R28" s="95">
        <v>3613.616</v>
      </c>
      <c r="S28" s="95">
        <v>3675.3339999999998</v>
      </c>
      <c r="T28" s="95">
        <v>3916.66</v>
      </c>
      <c r="U28" s="95">
        <v>3844.6</v>
      </c>
      <c r="V28" s="95">
        <v>3780.2959999999998</v>
      </c>
      <c r="W28" s="95">
        <v>3746.7240000000002</v>
      </c>
      <c r="X28" s="95">
        <v>3453.7489999999998</v>
      </c>
      <c r="Y28" s="95">
        <v>3133.3150000000001</v>
      </c>
      <c r="Z28" s="95">
        <v>3279.6570000000002</v>
      </c>
      <c r="AA28" s="95">
        <v>2884.6759999999999</v>
      </c>
      <c r="AB28" s="95">
        <v>2611.8240000000001</v>
      </c>
      <c r="AC28" s="95">
        <v>2473.0149999999999</v>
      </c>
    </row>
    <row r="29" spans="1:29" x14ac:dyDescent="0.2">
      <c r="B29" t="s">
        <v>45</v>
      </c>
      <c r="C29" s="95">
        <v>3415</v>
      </c>
      <c r="D29" s="95">
        <v>3626</v>
      </c>
      <c r="E29" s="95">
        <v>3766.4209999999998</v>
      </c>
      <c r="F29" s="95">
        <v>3644.4059999999999</v>
      </c>
      <c r="G29" s="95">
        <v>3768.0079999999998</v>
      </c>
      <c r="H29" s="95">
        <v>3798.328</v>
      </c>
      <c r="I29" s="95">
        <v>3827.38</v>
      </c>
      <c r="J29" s="95">
        <v>3832.8490000000002</v>
      </c>
      <c r="K29" s="95">
        <v>4078.1950000000002</v>
      </c>
      <c r="L29" s="95">
        <v>3922</v>
      </c>
      <c r="M29" s="95">
        <v>4036</v>
      </c>
      <c r="N29" s="95">
        <v>3984</v>
      </c>
      <c r="O29" s="95">
        <v>4138</v>
      </c>
      <c r="P29" s="95">
        <v>4260</v>
      </c>
      <c r="Q29" s="95">
        <v>4049</v>
      </c>
      <c r="R29" s="95">
        <v>4077.9560000000001</v>
      </c>
      <c r="S29" s="95">
        <v>3481.0369999999998</v>
      </c>
      <c r="T29" s="95">
        <v>3264.1010000000001</v>
      </c>
      <c r="U29" s="95">
        <v>3326.489</v>
      </c>
      <c r="V29" s="95">
        <v>3099.8130000000001</v>
      </c>
      <c r="W29" s="95">
        <v>3542.3589999999999</v>
      </c>
      <c r="X29" s="95">
        <v>3788.739</v>
      </c>
      <c r="Y29" s="95">
        <v>3909.7530000000002</v>
      </c>
      <c r="Z29" s="95">
        <v>3922.2640000000001</v>
      </c>
      <c r="AA29" s="95">
        <v>3819.4960000000001</v>
      </c>
      <c r="AB29" s="95">
        <v>3773.4670000000001</v>
      </c>
      <c r="AC29" s="95">
        <v>3495.5770000000002</v>
      </c>
    </row>
    <row r="30" spans="1:29" x14ac:dyDescent="0.2">
      <c r="B30" t="s">
        <v>86</v>
      </c>
      <c r="C30" s="95">
        <v>1658</v>
      </c>
      <c r="D30" s="95">
        <v>1626</v>
      </c>
      <c r="E30" s="95">
        <v>1616.143</v>
      </c>
      <c r="F30" s="95">
        <v>1573.191</v>
      </c>
      <c r="G30" s="95">
        <v>1627.9690000000001</v>
      </c>
      <c r="H30" s="95">
        <v>1516.8810000000001</v>
      </c>
      <c r="I30" s="95">
        <v>1356.7570000000001</v>
      </c>
      <c r="J30" s="95">
        <v>1343.569</v>
      </c>
      <c r="K30" s="95">
        <v>1391.9570000000001</v>
      </c>
      <c r="L30" s="95">
        <v>1400</v>
      </c>
      <c r="M30" s="95">
        <v>1439</v>
      </c>
      <c r="N30" s="95">
        <v>1446</v>
      </c>
      <c r="O30" s="95">
        <v>1347</v>
      </c>
      <c r="P30" s="95">
        <v>1334</v>
      </c>
      <c r="Q30" s="95">
        <v>1339</v>
      </c>
      <c r="R30" s="95">
        <v>1371.44</v>
      </c>
      <c r="S30" s="95">
        <v>1432.4559999999999</v>
      </c>
      <c r="T30" s="95">
        <v>1446.0329999999999</v>
      </c>
      <c r="U30" s="95">
        <v>1577.3620000000001</v>
      </c>
      <c r="V30" s="95">
        <v>1585.44</v>
      </c>
      <c r="W30" s="95">
        <v>1671.626</v>
      </c>
      <c r="X30" s="95">
        <v>1797.222</v>
      </c>
      <c r="Y30" s="95">
        <v>1793.2950000000001</v>
      </c>
      <c r="Z30" s="95">
        <v>1729.116</v>
      </c>
      <c r="AA30" s="95">
        <v>1890.6780000000001</v>
      </c>
      <c r="AB30" s="95">
        <v>1950.8889999999999</v>
      </c>
      <c r="AC30" s="95">
        <v>2053.6080000000002</v>
      </c>
    </row>
    <row r="31" spans="1:29" x14ac:dyDescent="0.2">
      <c r="B31" t="s">
        <v>31</v>
      </c>
      <c r="C31" s="95">
        <v>18355</v>
      </c>
      <c r="D31" s="95">
        <v>18158</v>
      </c>
      <c r="E31" s="95">
        <v>18435.436999999998</v>
      </c>
      <c r="F31" s="95">
        <v>18229.064000000002</v>
      </c>
      <c r="G31" s="95">
        <v>17736.026000000002</v>
      </c>
      <c r="H31" s="95">
        <v>16676.021000000001</v>
      </c>
      <c r="I31" s="95">
        <v>16215.75</v>
      </c>
      <c r="J31" s="95">
        <v>16314.929</v>
      </c>
      <c r="K31" s="95">
        <v>16788.613000000001</v>
      </c>
      <c r="L31" s="95">
        <v>16606</v>
      </c>
      <c r="M31" s="95">
        <v>16560</v>
      </c>
      <c r="N31" s="95">
        <v>16501</v>
      </c>
      <c r="O31" s="95">
        <v>17421</v>
      </c>
      <c r="P31" s="95">
        <v>17236</v>
      </c>
      <c r="Q31" s="95">
        <v>17654</v>
      </c>
      <c r="R31" s="95">
        <v>18059.806999999997</v>
      </c>
      <c r="S31" s="95">
        <v>17548.925000000003</v>
      </c>
      <c r="T31" s="95">
        <v>17933.217000000001</v>
      </c>
      <c r="U31" s="95">
        <v>17960.827000000001</v>
      </c>
      <c r="V31" s="95">
        <v>18280.037000000004</v>
      </c>
      <c r="W31" s="95">
        <v>19267.064000000002</v>
      </c>
      <c r="X31" s="95">
        <v>19113.955000000002</v>
      </c>
      <c r="Y31" s="95">
        <v>18563.710999999999</v>
      </c>
      <c r="Z31" s="95">
        <v>19103.689000000002</v>
      </c>
      <c r="AA31" s="95">
        <v>19299.296000000002</v>
      </c>
      <c r="AB31" s="95">
        <v>19500.185000000001</v>
      </c>
      <c r="AC31" s="95">
        <v>19943.111000000001</v>
      </c>
    </row>
    <row r="32" spans="1:29" x14ac:dyDescent="0.2">
      <c r="B32" t="s">
        <v>67</v>
      </c>
      <c r="C32" s="95">
        <v>16564</v>
      </c>
      <c r="D32" s="95">
        <v>16539</v>
      </c>
      <c r="E32" s="95">
        <v>16887.010999999999</v>
      </c>
      <c r="F32" s="95">
        <v>16948.062999999998</v>
      </c>
      <c r="G32" s="95">
        <v>16309.86</v>
      </c>
      <c r="H32" s="95">
        <v>15612.446</v>
      </c>
      <c r="I32" s="95">
        <v>15280.421999999999</v>
      </c>
      <c r="J32" s="95">
        <v>15514.687000000002</v>
      </c>
      <c r="K32" s="95">
        <v>16046.971</v>
      </c>
      <c r="L32" s="95">
        <v>15965</v>
      </c>
      <c r="M32" s="95">
        <v>15953</v>
      </c>
      <c r="N32" s="95">
        <v>16285</v>
      </c>
      <c r="O32" s="95">
        <v>17504</v>
      </c>
      <c r="P32" s="95">
        <v>17003</v>
      </c>
      <c r="Q32" s="95">
        <v>17193</v>
      </c>
      <c r="R32" s="95">
        <v>17710.257999999998</v>
      </c>
      <c r="S32" s="95">
        <v>17412.375</v>
      </c>
      <c r="T32" s="95">
        <v>18195.659</v>
      </c>
      <c r="U32" s="95">
        <v>18408.723999999998</v>
      </c>
      <c r="V32" s="95">
        <v>17972.186999999998</v>
      </c>
      <c r="W32" s="95">
        <v>18651.099999999999</v>
      </c>
      <c r="X32" s="95">
        <v>18558.819</v>
      </c>
      <c r="Y32" s="95">
        <v>18405.050999999999</v>
      </c>
      <c r="Z32" s="95">
        <v>18965.379999999997</v>
      </c>
      <c r="AA32" s="95">
        <v>18378.775000000001</v>
      </c>
      <c r="AB32" s="95">
        <v>18493.792000000001</v>
      </c>
      <c r="AC32" s="95">
        <v>18142.583999999999</v>
      </c>
    </row>
    <row r="33" spans="1:29" x14ac:dyDescent="0.2">
      <c r="B33" t="s">
        <v>53</v>
      </c>
      <c r="C33" s="95">
        <v>8908</v>
      </c>
      <c r="D33" s="95">
        <v>8705</v>
      </c>
      <c r="E33" s="95">
        <v>8882.5280000000002</v>
      </c>
      <c r="F33" s="95">
        <v>8929.0059999999994</v>
      </c>
      <c r="G33" s="95">
        <v>8893.7980000000007</v>
      </c>
      <c r="H33" s="95">
        <v>8583.3860000000004</v>
      </c>
      <c r="I33" s="95">
        <v>8563.0609999999997</v>
      </c>
      <c r="J33" s="95">
        <v>8679.23</v>
      </c>
      <c r="K33" s="95">
        <v>9030.1959999999999</v>
      </c>
      <c r="L33" s="95">
        <v>8818</v>
      </c>
      <c r="M33" s="95">
        <v>8732</v>
      </c>
      <c r="N33" s="95">
        <v>8886</v>
      </c>
      <c r="O33" s="95">
        <v>9603</v>
      </c>
      <c r="P33" s="95">
        <v>9721</v>
      </c>
      <c r="Q33" s="95">
        <v>9810</v>
      </c>
      <c r="R33" s="95">
        <v>10304.589</v>
      </c>
      <c r="S33" s="95">
        <v>10139.902</v>
      </c>
      <c r="T33" s="95">
        <v>10781.986000000001</v>
      </c>
      <c r="U33" s="95">
        <v>11027.831</v>
      </c>
      <c r="V33" s="95">
        <v>10892.964</v>
      </c>
      <c r="W33" s="95">
        <v>11385.965</v>
      </c>
      <c r="X33" s="95">
        <v>11028.538</v>
      </c>
      <c r="Y33" s="95">
        <v>10523.075999999999</v>
      </c>
      <c r="Z33" s="95">
        <v>10562.953</v>
      </c>
      <c r="AA33" s="95">
        <v>10618.043</v>
      </c>
      <c r="AB33" s="95">
        <v>10950.343000000001</v>
      </c>
      <c r="AC33" s="95">
        <v>10938.125</v>
      </c>
    </row>
    <row r="34" spans="1:29" x14ac:dyDescent="0.2">
      <c r="B34" t="s">
        <v>47</v>
      </c>
      <c r="C34" s="95">
        <v>739</v>
      </c>
      <c r="D34" s="95">
        <v>796</v>
      </c>
      <c r="E34" s="95">
        <v>806.41300000000001</v>
      </c>
      <c r="F34" s="95">
        <v>862.51599999999996</v>
      </c>
      <c r="G34" s="95">
        <v>831.07100000000003</v>
      </c>
      <c r="H34" s="95">
        <v>823.27599999999995</v>
      </c>
      <c r="I34" s="95">
        <v>768.01599999999996</v>
      </c>
      <c r="J34" s="95">
        <v>754.37099999999998</v>
      </c>
      <c r="K34" s="95">
        <v>782.94299999999998</v>
      </c>
      <c r="L34" s="95">
        <v>713</v>
      </c>
      <c r="M34" s="95">
        <v>604</v>
      </c>
      <c r="N34" s="95">
        <v>602</v>
      </c>
      <c r="O34" s="95">
        <v>614</v>
      </c>
      <c r="P34" s="95">
        <v>563</v>
      </c>
      <c r="Q34" s="95">
        <v>525</v>
      </c>
      <c r="R34" s="95">
        <v>523.28800000000001</v>
      </c>
      <c r="S34" s="95">
        <v>552.99300000000005</v>
      </c>
      <c r="T34" s="95">
        <v>535.59400000000005</v>
      </c>
      <c r="U34" s="95">
        <v>543.18200000000002</v>
      </c>
      <c r="V34" s="95">
        <v>504.45299999999997</v>
      </c>
      <c r="W34" s="95">
        <v>530.25</v>
      </c>
      <c r="X34" s="95">
        <v>487.25200000000001</v>
      </c>
      <c r="Y34" s="95">
        <v>565.76300000000003</v>
      </c>
      <c r="Z34" s="95">
        <v>410.36700000000002</v>
      </c>
      <c r="AA34" s="95">
        <v>398.339</v>
      </c>
      <c r="AB34" s="95">
        <v>371.00200000000001</v>
      </c>
      <c r="AC34" s="95">
        <v>287.245</v>
      </c>
    </row>
    <row r="35" spans="1:29" x14ac:dyDescent="0.2">
      <c r="A35" t="s">
        <v>103</v>
      </c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x14ac:dyDescent="0.2">
      <c r="B36" t="s">
        <v>5</v>
      </c>
      <c r="C36" s="95">
        <v>1110</v>
      </c>
      <c r="D36" s="95">
        <v>1025</v>
      </c>
      <c r="E36" s="95">
        <v>1000.182</v>
      </c>
      <c r="F36" s="95">
        <v>1042.0170000000001</v>
      </c>
      <c r="G36" s="95">
        <v>1077.423</v>
      </c>
      <c r="H36" s="95">
        <v>998.26599999999996</v>
      </c>
      <c r="I36" s="95">
        <v>880.88199999999995</v>
      </c>
      <c r="J36" s="95">
        <v>868.923</v>
      </c>
      <c r="K36" s="95">
        <v>924.48</v>
      </c>
      <c r="L36" s="95">
        <v>787</v>
      </c>
      <c r="M36" s="95">
        <v>832</v>
      </c>
      <c r="N36" s="95">
        <v>823</v>
      </c>
      <c r="O36" s="95">
        <v>647</v>
      </c>
      <c r="P36" s="95">
        <v>474</v>
      </c>
      <c r="Q36" s="95">
        <v>471</v>
      </c>
      <c r="R36" s="95">
        <v>466.64100000000002</v>
      </c>
      <c r="S36" s="95">
        <v>465.7</v>
      </c>
      <c r="T36" s="95">
        <v>556.35599999999999</v>
      </c>
      <c r="U36" s="95">
        <v>515.05700000000002</v>
      </c>
      <c r="V36" s="95">
        <v>518.14300000000003</v>
      </c>
      <c r="W36" s="95">
        <v>461.27699999999999</v>
      </c>
      <c r="X36" s="95">
        <v>508.65100000000001</v>
      </c>
      <c r="Y36" s="95">
        <v>516.76400000000001</v>
      </c>
      <c r="Z36" s="95">
        <v>524.39400000000001</v>
      </c>
      <c r="AA36" s="95">
        <v>525.89400000000001</v>
      </c>
      <c r="AB36" s="95">
        <v>535.17899999999997</v>
      </c>
      <c r="AC36" s="95">
        <v>601.28300000000002</v>
      </c>
    </row>
    <row r="37" spans="1:29" x14ac:dyDescent="0.2">
      <c r="B37" t="s">
        <v>65</v>
      </c>
      <c r="C37" s="95">
        <v>11040</v>
      </c>
      <c r="D37" s="95">
        <v>10911</v>
      </c>
      <c r="E37" s="95">
        <v>10917.606</v>
      </c>
      <c r="F37" s="95">
        <v>10875.105</v>
      </c>
      <c r="G37" s="95">
        <v>10968.315000000001</v>
      </c>
      <c r="H37" s="95">
        <v>10273.038</v>
      </c>
      <c r="I37" s="95">
        <v>9817.1440000000002</v>
      </c>
      <c r="J37" s="95">
        <v>9527.277</v>
      </c>
      <c r="K37" s="95">
        <v>9613.893</v>
      </c>
      <c r="L37" s="95">
        <v>9399</v>
      </c>
      <c r="M37" s="95">
        <v>9444</v>
      </c>
      <c r="N37" s="95">
        <v>9436</v>
      </c>
      <c r="O37" s="95">
        <v>9786</v>
      </c>
      <c r="P37" s="95">
        <v>9401</v>
      </c>
      <c r="Q37" s="95">
        <v>9577</v>
      </c>
      <c r="R37" s="95">
        <v>9763.6579999999994</v>
      </c>
      <c r="S37" s="95">
        <v>9383.94</v>
      </c>
      <c r="T37" s="95">
        <v>9473.8090000000011</v>
      </c>
      <c r="U37" s="95">
        <v>9651.5660000000007</v>
      </c>
      <c r="V37" s="95">
        <v>9873.143</v>
      </c>
      <c r="W37" s="95">
        <v>10306.627</v>
      </c>
      <c r="X37" s="95">
        <v>10820.98</v>
      </c>
      <c r="Y37" s="95">
        <v>10662.263999999999</v>
      </c>
      <c r="Z37" s="95">
        <v>10978.662</v>
      </c>
      <c r="AA37" s="95">
        <v>10436.031999999999</v>
      </c>
      <c r="AB37" s="95">
        <v>11094.625</v>
      </c>
      <c r="AC37" s="95">
        <v>11279.573</v>
      </c>
    </row>
    <row r="38" spans="1:29" x14ac:dyDescent="0.2">
      <c r="B38" t="s">
        <v>3</v>
      </c>
      <c r="C38" s="95">
        <v>4185</v>
      </c>
      <c r="D38" s="95">
        <v>4182</v>
      </c>
      <c r="E38" s="95">
        <v>4021.2310000000002</v>
      </c>
      <c r="F38" s="95">
        <v>3989.24</v>
      </c>
      <c r="G38" s="95">
        <v>3904.703</v>
      </c>
      <c r="H38" s="95">
        <v>3595.2779999999998</v>
      </c>
      <c r="I38" s="95">
        <v>3243.6979999999999</v>
      </c>
      <c r="J38" s="95">
        <v>3115.0059999999999</v>
      </c>
      <c r="K38" s="95">
        <v>3132.1489999999999</v>
      </c>
      <c r="L38" s="95">
        <v>3050</v>
      </c>
      <c r="M38" s="95">
        <v>2964</v>
      </c>
      <c r="N38" s="95">
        <v>3006</v>
      </c>
      <c r="O38" s="95">
        <v>2861</v>
      </c>
      <c r="P38" s="95">
        <v>2683</v>
      </c>
      <c r="Q38" s="95">
        <v>2345</v>
      </c>
      <c r="R38" s="95">
        <v>2250.8409999999999</v>
      </c>
      <c r="S38" s="95">
        <v>2150.58</v>
      </c>
      <c r="T38" s="95">
        <v>2065.5970000000002</v>
      </c>
      <c r="U38" s="95">
        <v>1844.3689999999999</v>
      </c>
      <c r="V38" s="95">
        <v>1668.2190000000001</v>
      </c>
      <c r="W38" s="95">
        <v>1662.845</v>
      </c>
      <c r="X38" s="95">
        <v>1569.252</v>
      </c>
      <c r="Y38" s="95">
        <v>1444.095</v>
      </c>
      <c r="Z38" s="95">
        <v>1448.63</v>
      </c>
      <c r="AA38" s="95">
        <v>1378.3789999999999</v>
      </c>
      <c r="AB38" s="95">
        <v>2540.1529999999998</v>
      </c>
      <c r="AC38" s="95">
        <v>2694.2139999999999</v>
      </c>
    </row>
    <row r="39" spans="1:29" x14ac:dyDescent="0.2">
      <c r="B39" t="s">
        <v>66</v>
      </c>
      <c r="C39" s="95">
        <v>29371</v>
      </c>
      <c r="D39" s="95">
        <v>28581</v>
      </c>
      <c r="E39" s="95">
        <v>28762.056</v>
      </c>
      <c r="F39" s="95">
        <v>28753.093000000001</v>
      </c>
      <c r="G39" s="95">
        <v>28191.046999999999</v>
      </c>
      <c r="H39" s="95">
        <v>26612.553999999996</v>
      </c>
      <c r="I39" s="95">
        <v>25648.38</v>
      </c>
      <c r="J39" s="95">
        <v>25537.587999999996</v>
      </c>
      <c r="K39" s="95">
        <v>25801.607999999997</v>
      </c>
      <c r="L39" s="95">
        <v>26414</v>
      </c>
      <c r="M39" s="95">
        <v>26624</v>
      </c>
      <c r="N39" s="95">
        <v>26460</v>
      </c>
      <c r="O39" s="95">
        <v>27984</v>
      </c>
      <c r="P39" s="95">
        <v>27584</v>
      </c>
      <c r="Q39" s="95">
        <v>27779</v>
      </c>
      <c r="R39" s="95">
        <v>27959.364999999998</v>
      </c>
      <c r="S39" s="95">
        <v>27752.071</v>
      </c>
      <c r="T39" s="95">
        <v>29457.537000000004</v>
      </c>
      <c r="U39" s="95">
        <v>29292.697999999997</v>
      </c>
      <c r="V39" s="95">
        <v>28818.863999999998</v>
      </c>
      <c r="W39" s="95">
        <v>29961.58</v>
      </c>
      <c r="X39" s="95">
        <v>30097.703999999998</v>
      </c>
      <c r="Y39" s="95">
        <v>29739.348999999998</v>
      </c>
      <c r="Z39" s="95">
        <v>29932.895</v>
      </c>
      <c r="AA39" s="95">
        <v>28220.262999999999</v>
      </c>
      <c r="AB39" s="95">
        <v>25585.536</v>
      </c>
      <c r="AC39" s="95">
        <v>26955.494999999999</v>
      </c>
    </row>
    <row r="40" spans="1:29" x14ac:dyDescent="0.2">
      <c r="B40" t="s">
        <v>62</v>
      </c>
      <c r="C40" s="95">
        <v>9330</v>
      </c>
      <c r="D40" s="95">
        <v>9093</v>
      </c>
      <c r="E40" s="95">
        <v>9001.8799999999992</v>
      </c>
      <c r="F40" s="95">
        <v>8993.1419999999998</v>
      </c>
      <c r="G40" s="95">
        <v>9032.3410000000003</v>
      </c>
      <c r="H40" s="95">
        <v>8680.4699999999993</v>
      </c>
      <c r="I40" s="95">
        <v>8411.1219999999994</v>
      </c>
      <c r="J40" s="95">
        <v>8298.1779999999999</v>
      </c>
      <c r="K40" s="95">
        <v>8685.3109999999997</v>
      </c>
      <c r="L40" s="95">
        <v>8873</v>
      </c>
      <c r="M40" s="95">
        <v>8750</v>
      </c>
      <c r="N40" s="95">
        <v>8800</v>
      </c>
      <c r="O40" s="95">
        <v>8934</v>
      </c>
      <c r="P40" s="95">
        <v>9009</v>
      </c>
      <c r="Q40" s="95">
        <v>9261</v>
      </c>
      <c r="R40" s="95">
        <v>9690.1</v>
      </c>
      <c r="S40" s="95">
        <v>9599.33</v>
      </c>
      <c r="T40" s="95">
        <v>9687.4089999999997</v>
      </c>
      <c r="U40" s="95">
        <v>9459.2180000000008</v>
      </c>
      <c r="V40" s="95">
        <v>9285.9439999999995</v>
      </c>
      <c r="W40" s="95">
        <v>9467.8449999999993</v>
      </c>
      <c r="X40" s="95">
        <v>9970.3880000000008</v>
      </c>
      <c r="Y40" s="95">
        <v>10095.886</v>
      </c>
      <c r="Z40" s="95">
        <v>10492.811</v>
      </c>
      <c r="AA40" s="95">
        <v>10418.496999999999</v>
      </c>
      <c r="AB40" s="95">
        <v>10260.280000000001</v>
      </c>
      <c r="AC40" s="95">
        <v>10654.691999999999</v>
      </c>
    </row>
    <row r="41" spans="1:29" x14ac:dyDescent="0.2">
      <c r="B41" t="s">
        <v>23</v>
      </c>
      <c r="C41" s="95">
        <v>5527</v>
      </c>
      <c r="D41" s="95">
        <v>5406</v>
      </c>
      <c r="E41" s="95">
        <v>5409.1080000000002</v>
      </c>
      <c r="F41" s="95">
        <v>5203.8019999999997</v>
      </c>
      <c r="G41" s="95">
        <v>5095.8050000000003</v>
      </c>
      <c r="H41" s="95">
        <v>4714.4530000000004</v>
      </c>
      <c r="I41" s="95">
        <v>4534.6409999999996</v>
      </c>
      <c r="J41" s="95">
        <v>4363.0309999999999</v>
      </c>
      <c r="K41" s="95">
        <v>4328.4040000000005</v>
      </c>
      <c r="L41" s="95">
        <v>4124</v>
      </c>
      <c r="M41" s="95">
        <v>3825</v>
      </c>
      <c r="N41" s="95">
        <v>3857</v>
      </c>
      <c r="O41" s="95">
        <v>3723</v>
      </c>
      <c r="P41" s="95">
        <v>3870</v>
      </c>
      <c r="Q41" s="95">
        <v>3606</v>
      </c>
      <c r="R41" s="95">
        <v>3642.4549999999999</v>
      </c>
      <c r="S41" s="95">
        <v>3293.7660000000001</v>
      </c>
      <c r="T41" s="95">
        <v>3251.9650000000001</v>
      </c>
      <c r="U41" s="95">
        <v>3314.826</v>
      </c>
      <c r="V41" s="95">
        <v>3200.4360000000001</v>
      </c>
      <c r="W41" s="95">
        <v>2893.1950000000002</v>
      </c>
      <c r="X41" s="95">
        <v>2817.873</v>
      </c>
      <c r="Y41" s="95">
        <v>2907.6970000000001</v>
      </c>
      <c r="Z41" s="95">
        <v>3077.8649999999998</v>
      </c>
      <c r="AA41" s="95">
        <v>3087.8580000000002</v>
      </c>
      <c r="AB41" s="95">
        <v>2928.8560000000002</v>
      </c>
      <c r="AC41" s="95">
        <v>2995.8510000000001</v>
      </c>
    </row>
    <row r="42" spans="1:29" x14ac:dyDescent="0.2">
      <c r="A42" t="s">
        <v>106</v>
      </c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x14ac:dyDescent="0.2">
      <c r="B43" t="s">
        <v>61</v>
      </c>
      <c r="C43" s="95">
        <v>22699</v>
      </c>
      <c r="D43" s="95">
        <v>22453</v>
      </c>
      <c r="E43" s="95">
        <v>22307.585999999999</v>
      </c>
      <c r="F43" s="95">
        <v>21815.970999999998</v>
      </c>
      <c r="G43" s="95">
        <v>21589.705000000002</v>
      </c>
      <c r="H43" s="95">
        <v>19899.989000000001</v>
      </c>
      <c r="I43" s="95">
        <v>19042.847999999998</v>
      </c>
      <c r="J43" s="95">
        <v>19003.792999999998</v>
      </c>
      <c r="K43" s="95">
        <v>19447.812999999998</v>
      </c>
      <c r="L43" s="95">
        <v>19528</v>
      </c>
      <c r="M43" s="95">
        <v>19487</v>
      </c>
      <c r="N43" s="95">
        <v>19263</v>
      </c>
      <c r="O43" s="95">
        <v>20082</v>
      </c>
      <c r="P43" s="95">
        <v>19702</v>
      </c>
      <c r="Q43" s="95">
        <v>19060</v>
      </c>
      <c r="R43" s="95">
        <v>19195.618000000002</v>
      </c>
      <c r="S43" s="95">
        <v>18522.309999999998</v>
      </c>
      <c r="T43" s="95">
        <v>18882.279000000002</v>
      </c>
      <c r="U43" s="95">
        <v>18271.239000000001</v>
      </c>
      <c r="V43" s="95">
        <v>17818.722999999998</v>
      </c>
      <c r="W43" s="95">
        <v>18200.361000000001</v>
      </c>
      <c r="X43" s="95">
        <v>18422.796000000002</v>
      </c>
      <c r="Y43" s="95">
        <v>17964.696</v>
      </c>
      <c r="Z43" s="95">
        <v>18228.255000000001</v>
      </c>
      <c r="AA43" s="95">
        <v>18028.352999999999</v>
      </c>
      <c r="AB43" s="95">
        <v>19086.334999999999</v>
      </c>
      <c r="AC43" s="95">
        <v>20077.673999999999</v>
      </c>
    </row>
    <row r="44" spans="1:29" x14ac:dyDescent="0.2">
      <c r="B44" t="s">
        <v>9</v>
      </c>
      <c r="C44" s="95">
        <v>2893</v>
      </c>
      <c r="D44" s="95">
        <v>2729</v>
      </c>
      <c r="E44" s="95">
        <v>2747.7420000000002</v>
      </c>
      <c r="F44" s="95">
        <v>2834.16</v>
      </c>
      <c r="G44" s="95">
        <v>2706.4589999999998</v>
      </c>
      <c r="H44" s="95">
        <v>2356.6350000000002</v>
      </c>
      <c r="I44" s="95">
        <v>2220.7710000000002</v>
      </c>
      <c r="J44" s="95">
        <v>2359.16</v>
      </c>
      <c r="K44" s="95">
        <v>2416.627</v>
      </c>
      <c r="L44" s="95">
        <v>2477</v>
      </c>
      <c r="M44" s="95">
        <v>2538</v>
      </c>
      <c r="N44" s="95">
        <v>2464</v>
      </c>
      <c r="O44" s="95">
        <v>2603</v>
      </c>
      <c r="P44" s="95">
        <v>2694</v>
      </c>
      <c r="Q44" s="95">
        <v>2706</v>
      </c>
      <c r="R44" s="95">
        <v>2805.2629999999999</v>
      </c>
      <c r="S44" s="95">
        <v>3092.2460000000001</v>
      </c>
      <c r="T44" s="95">
        <v>3289.3690000000001</v>
      </c>
      <c r="U44" s="95">
        <v>3219.3760000000002</v>
      </c>
      <c r="V44" s="95">
        <v>3392.7730000000001</v>
      </c>
      <c r="W44" s="95">
        <v>3615.1860000000001</v>
      </c>
      <c r="X44" s="95">
        <v>3715.2779999999998</v>
      </c>
      <c r="Y44" s="95">
        <v>3529.03</v>
      </c>
      <c r="Z44" s="95">
        <v>3569.7379999999998</v>
      </c>
      <c r="AA44" s="95">
        <v>3427.973</v>
      </c>
      <c r="AB44" s="95">
        <v>3356.366</v>
      </c>
      <c r="AC44" s="95">
        <v>3491.1779999999999</v>
      </c>
    </row>
    <row r="45" spans="1:29" x14ac:dyDescent="0.2">
      <c r="B45" t="s">
        <v>6</v>
      </c>
      <c r="C45" s="95">
        <v>20363</v>
      </c>
      <c r="D45" s="95">
        <v>20286</v>
      </c>
      <c r="E45" s="95">
        <v>20288.334000000003</v>
      </c>
      <c r="F45" s="95">
        <v>19992.453000000001</v>
      </c>
      <c r="G45" s="95">
        <v>19791.495999999999</v>
      </c>
      <c r="H45" s="95">
        <v>18538.475999999999</v>
      </c>
      <c r="I45" s="95">
        <v>17401.472999999998</v>
      </c>
      <c r="J45" s="95">
        <v>17458.705999999998</v>
      </c>
      <c r="K45" s="95">
        <v>18241.594000000001</v>
      </c>
      <c r="L45" s="95">
        <v>17840</v>
      </c>
      <c r="M45" s="95">
        <v>17538</v>
      </c>
      <c r="N45" s="95">
        <v>17114</v>
      </c>
      <c r="O45" s="95">
        <v>17020</v>
      </c>
      <c r="P45" s="95">
        <v>16479</v>
      </c>
      <c r="Q45" s="95">
        <v>15478</v>
      </c>
      <c r="R45" s="95">
        <v>14999.901</v>
      </c>
      <c r="S45" s="95">
        <v>13988.728999999999</v>
      </c>
      <c r="T45" s="95">
        <v>14395.985000000001</v>
      </c>
      <c r="U45" s="95">
        <v>14391.143</v>
      </c>
      <c r="V45" s="95">
        <v>14246.156999999999</v>
      </c>
      <c r="W45" s="95">
        <v>14499.451000000001</v>
      </c>
      <c r="X45" s="95">
        <v>14387.159</v>
      </c>
      <c r="Y45" s="95">
        <v>13786.636</v>
      </c>
      <c r="Z45" s="95">
        <v>13572.994999999999</v>
      </c>
      <c r="AA45" s="95">
        <v>13341.535</v>
      </c>
      <c r="AB45" s="95">
        <v>13953.046</v>
      </c>
      <c r="AC45" s="95">
        <v>13659.968999999999</v>
      </c>
    </row>
    <row r="46" spans="1:29" x14ac:dyDescent="0.2">
      <c r="B46" t="s">
        <v>7</v>
      </c>
      <c r="C46" s="95">
        <v>14145</v>
      </c>
      <c r="D46" s="95">
        <v>13657</v>
      </c>
      <c r="E46" s="95">
        <v>13356.939</v>
      </c>
      <c r="F46" s="95">
        <v>13180.031000000001</v>
      </c>
      <c r="G46" s="95">
        <v>13200.511999999999</v>
      </c>
      <c r="H46" s="95">
        <v>12496.859</v>
      </c>
      <c r="I46" s="95">
        <v>11920.546999999999</v>
      </c>
      <c r="J46" s="95">
        <v>12068.93</v>
      </c>
      <c r="K46" s="95">
        <v>12090.941999999999</v>
      </c>
      <c r="L46" s="95">
        <v>12192</v>
      </c>
      <c r="M46" s="95">
        <v>12457</v>
      </c>
      <c r="N46" s="95">
        <v>12660</v>
      </c>
      <c r="O46" s="95">
        <v>13647</v>
      </c>
      <c r="P46" s="95">
        <v>13332</v>
      </c>
      <c r="Q46" s="95">
        <v>13489</v>
      </c>
      <c r="R46" s="95">
        <v>13781.041999999999</v>
      </c>
      <c r="S46" s="95">
        <v>13576.286</v>
      </c>
      <c r="T46" s="95">
        <v>14248.873</v>
      </c>
      <c r="U46" s="95">
        <v>14275.210000000001</v>
      </c>
      <c r="V46" s="95">
        <v>14177.305</v>
      </c>
      <c r="W46" s="95">
        <v>14632.634</v>
      </c>
      <c r="X46" s="95">
        <v>14441.076999999999</v>
      </c>
      <c r="Y46" s="95">
        <v>14321.182000000001</v>
      </c>
      <c r="Z46" s="95">
        <v>14718.678</v>
      </c>
      <c r="AA46" s="95">
        <v>14423.726999999999</v>
      </c>
      <c r="AB46" s="95">
        <v>14514.293</v>
      </c>
      <c r="AC46" s="95">
        <v>15012.419</v>
      </c>
    </row>
    <row r="47" spans="1:29" x14ac:dyDescent="0.2">
      <c r="A47" t="s">
        <v>104</v>
      </c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x14ac:dyDescent="0.2">
      <c r="B48" t="s">
        <v>17</v>
      </c>
      <c r="C48" s="95">
        <v>3904</v>
      </c>
      <c r="D48" s="95">
        <v>3763</v>
      </c>
      <c r="E48" s="95">
        <v>3582.3679999999999</v>
      </c>
      <c r="F48" s="95">
        <v>3428.9209999999998</v>
      </c>
      <c r="G48" s="95">
        <v>3314.8150000000001</v>
      </c>
      <c r="H48" s="95">
        <v>2858.06</v>
      </c>
      <c r="I48" s="95">
        <v>2657.768</v>
      </c>
      <c r="J48" s="95">
        <v>2585.2289999999998</v>
      </c>
      <c r="K48" s="95">
        <v>2462.19</v>
      </c>
      <c r="L48" s="95">
        <v>2498</v>
      </c>
      <c r="M48" s="95">
        <v>2510</v>
      </c>
      <c r="N48" s="95">
        <v>2644</v>
      </c>
      <c r="O48" s="95">
        <v>2645</v>
      </c>
      <c r="P48" s="95">
        <v>2606</v>
      </c>
      <c r="Q48" s="95">
        <v>2420</v>
      </c>
      <c r="R48" s="95">
        <v>2386.5569999999998</v>
      </c>
      <c r="S48" s="95">
        <v>2371.6610000000001</v>
      </c>
      <c r="T48" s="95">
        <v>2338.6849999999999</v>
      </c>
      <c r="U48" s="95">
        <v>2255.6959999999999</v>
      </c>
      <c r="V48" s="95">
        <v>2426.6309999999999</v>
      </c>
      <c r="W48" s="95">
        <v>2390.3380000000002</v>
      </c>
      <c r="X48" s="95">
        <v>2385.1799999999998</v>
      </c>
      <c r="Y48" s="95">
        <v>2286.64</v>
      </c>
      <c r="Z48" s="95">
        <v>2277.6480000000001</v>
      </c>
      <c r="AA48" s="95">
        <v>2085.1990000000001</v>
      </c>
      <c r="AB48" s="95">
        <v>1942.761</v>
      </c>
      <c r="AC48" s="95">
        <v>1986.356</v>
      </c>
    </row>
    <row r="49" spans="1:29" x14ac:dyDescent="0.2">
      <c r="B49" t="s">
        <v>21</v>
      </c>
      <c r="C49" s="95">
        <v>8486</v>
      </c>
      <c r="D49" s="95">
        <v>8228</v>
      </c>
      <c r="E49" s="95">
        <v>8147.7579999999998</v>
      </c>
      <c r="F49" s="95">
        <v>8054.0559999999996</v>
      </c>
      <c r="G49" s="95">
        <v>8079.0280000000002</v>
      </c>
      <c r="H49" s="95">
        <v>7477.48</v>
      </c>
      <c r="I49" s="95">
        <v>7100.5569999999998</v>
      </c>
      <c r="J49" s="95">
        <v>7122.4070000000002</v>
      </c>
      <c r="K49" s="95">
        <v>7287.5389999999998</v>
      </c>
      <c r="L49" s="95">
        <v>7043</v>
      </c>
      <c r="M49" s="95">
        <v>7087</v>
      </c>
      <c r="N49" s="95">
        <v>7260</v>
      </c>
      <c r="O49" s="95">
        <v>7502</v>
      </c>
      <c r="P49" s="95">
        <v>7458</v>
      </c>
      <c r="Q49" s="95">
        <v>7358</v>
      </c>
      <c r="R49" s="95">
        <v>7106.2129999999997</v>
      </c>
      <c r="S49" s="95">
        <v>7219.3860000000004</v>
      </c>
      <c r="T49" s="95">
        <v>7357.3869999999997</v>
      </c>
      <c r="U49" s="95">
        <v>7394.1180000000004</v>
      </c>
      <c r="V49" s="95">
        <v>7330.049</v>
      </c>
      <c r="W49" s="95">
        <v>7663.4470000000001</v>
      </c>
      <c r="X49" s="95">
        <v>7927.9</v>
      </c>
      <c r="Y49" s="95">
        <v>7924.4570000000003</v>
      </c>
      <c r="Z49" s="95">
        <v>8112.9589999999998</v>
      </c>
      <c r="AA49" s="95">
        <v>8923.9459999999999</v>
      </c>
      <c r="AB49" s="95">
        <v>9340.875</v>
      </c>
      <c r="AC49" s="95">
        <v>8900.9619999999995</v>
      </c>
    </row>
    <row r="50" spans="1:29" x14ac:dyDescent="0.2">
      <c r="B50" t="s">
        <v>19</v>
      </c>
      <c r="C50" s="95">
        <v>13671</v>
      </c>
      <c r="D50" s="95">
        <v>13309</v>
      </c>
      <c r="E50" s="95">
        <v>13263.683999999999</v>
      </c>
      <c r="F50" s="95">
        <v>13234.438</v>
      </c>
      <c r="G50" s="95">
        <v>12910.968000000001</v>
      </c>
      <c r="H50" s="95">
        <v>12480.918</v>
      </c>
      <c r="I50" s="95">
        <v>12152.121999999999</v>
      </c>
      <c r="J50" s="95">
        <v>12154.929</v>
      </c>
      <c r="K50" s="95">
        <v>12330.554</v>
      </c>
      <c r="L50" s="95">
        <v>12437</v>
      </c>
      <c r="M50" s="95">
        <v>12265</v>
      </c>
      <c r="N50" s="95">
        <v>11973</v>
      </c>
      <c r="O50" s="95">
        <v>12835</v>
      </c>
      <c r="P50" s="95">
        <v>12906</v>
      </c>
      <c r="Q50" s="95">
        <v>12459</v>
      </c>
      <c r="R50" s="95">
        <v>12586.450999999999</v>
      </c>
      <c r="S50" s="95">
        <v>12492.342000000001</v>
      </c>
      <c r="T50" s="95">
        <v>12857.898999999999</v>
      </c>
      <c r="U50" s="95">
        <v>12964.058999999999</v>
      </c>
      <c r="V50" s="95">
        <v>12956.66</v>
      </c>
      <c r="W50" s="95">
        <v>13167.548000000001</v>
      </c>
      <c r="X50" s="95">
        <v>12683.833000000001</v>
      </c>
      <c r="Y50" s="95">
        <v>13133.665000000001</v>
      </c>
      <c r="Z50" s="95">
        <v>12820.121999999999</v>
      </c>
      <c r="AA50" s="95">
        <v>11866.103999999999</v>
      </c>
      <c r="AB50" s="95">
        <v>11617.143</v>
      </c>
      <c r="AC50" s="95">
        <v>11890.357</v>
      </c>
    </row>
    <row r="51" spans="1:29" x14ac:dyDescent="0.2">
      <c r="B51" t="s">
        <v>11</v>
      </c>
      <c r="C51" s="95">
        <v>11578</v>
      </c>
      <c r="D51" s="95">
        <v>11421</v>
      </c>
      <c r="E51" s="95">
        <v>11373.52</v>
      </c>
      <c r="F51" s="95">
        <v>11489.51</v>
      </c>
      <c r="G51" s="95">
        <v>11370.225</v>
      </c>
      <c r="H51" s="95">
        <v>11258.114</v>
      </c>
      <c r="I51" s="95">
        <v>11085.163</v>
      </c>
      <c r="J51" s="95">
        <v>11258.52</v>
      </c>
      <c r="K51" s="95">
        <v>11418.422</v>
      </c>
      <c r="L51" s="95">
        <v>11290</v>
      </c>
      <c r="M51" s="95">
        <v>11350</v>
      </c>
      <c r="N51" s="95">
        <v>10946</v>
      </c>
      <c r="O51" s="95">
        <v>11143</v>
      </c>
      <c r="P51" s="95">
        <v>10692</v>
      </c>
      <c r="Q51" s="95">
        <v>10122</v>
      </c>
      <c r="R51" s="95">
        <v>10093.161</v>
      </c>
      <c r="S51" s="95">
        <v>9518.098</v>
      </c>
      <c r="T51" s="95">
        <v>9579.7950000000001</v>
      </c>
      <c r="U51" s="95">
        <v>9831.1190000000006</v>
      </c>
      <c r="V51" s="95">
        <v>9537.8349999999991</v>
      </c>
      <c r="W51" s="95">
        <v>9097.2139999999999</v>
      </c>
      <c r="X51" s="95">
        <v>8966.8739999999998</v>
      </c>
      <c r="Y51" s="95">
        <v>9056.1569999999992</v>
      </c>
      <c r="Z51" s="95">
        <v>9457.1090000000004</v>
      </c>
      <c r="AA51" s="95">
        <v>9015.8510000000006</v>
      </c>
      <c r="AB51" s="95">
        <v>8576.4629999999997</v>
      </c>
      <c r="AC51" s="95">
        <v>8507.3369999999995</v>
      </c>
    </row>
    <row r="52" spans="1:29" x14ac:dyDescent="0.2">
      <c r="B52" t="s">
        <v>13</v>
      </c>
      <c r="C52" s="95">
        <v>8300</v>
      </c>
      <c r="D52" s="95">
        <v>8010</v>
      </c>
      <c r="E52" s="95">
        <v>7996.7820000000002</v>
      </c>
      <c r="F52" s="95">
        <v>8016.6959999999999</v>
      </c>
      <c r="G52" s="95">
        <v>8083.0810000000001</v>
      </c>
      <c r="H52" s="95">
        <v>7988.1130000000003</v>
      </c>
      <c r="I52" s="95">
        <v>7981.0129999999999</v>
      </c>
      <c r="J52" s="95">
        <v>8183.91</v>
      </c>
      <c r="K52" s="95">
        <v>8238.4750000000004</v>
      </c>
      <c r="L52" s="95">
        <v>8311</v>
      </c>
      <c r="M52" s="95">
        <v>8242</v>
      </c>
      <c r="N52" s="95">
        <v>8145</v>
      </c>
      <c r="O52" s="95">
        <v>8283</v>
      </c>
      <c r="P52" s="95">
        <v>8049</v>
      </c>
      <c r="Q52" s="95">
        <v>7708</v>
      </c>
      <c r="R52" s="95">
        <v>8014.9480000000003</v>
      </c>
      <c r="S52" s="95">
        <v>7893.5810000000001</v>
      </c>
      <c r="T52" s="95">
        <v>7808.6670000000004</v>
      </c>
      <c r="U52" s="95">
        <v>7933.9340000000002</v>
      </c>
      <c r="V52" s="95">
        <v>7886.8190000000004</v>
      </c>
      <c r="W52" s="95">
        <v>8125.2190000000001</v>
      </c>
      <c r="X52" s="95">
        <v>7955.6279999999997</v>
      </c>
      <c r="Y52" s="95">
        <v>7716.9880000000003</v>
      </c>
      <c r="Z52" s="95">
        <v>7412.4690000000001</v>
      </c>
      <c r="AA52" s="95">
        <v>7249.27</v>
      </c>
      <c r="AB52" s="95">
        <v>7250.7709999999997</v>
      </c>
      <c r="AC52" s="95">
        <v>7245.7790000000005</v>
      </c>
    </row>
    <row r="53" spans="1:29" x14ac:dyDescent="0.2">
      <c r="B53" t="s">
        <v>15</v>
      </c>
      <c r="C53" s="95">
        <v>6638</v>
      </c>
      <c r="D53" s="95">
        <v>6618</v>
      </c>
      <c r="E53" s="95">
        <v>6519.89</v>
      </c>
      <c r="F53" s="95">
        <v>6408.2820000000002</v>
      </c>
      <c r="G53" s="95">
        <v>6265.03</v>
      </c>
      <c r="H53" s="95">
        <v>5955.3</v>
      </c>
      <c r="I53" s="95">
        <v>5585.2389999999996</v>
      </c>
      <c r="J53" s="95">
        <v>5573.3860000000004</v>
      </c>
      <c r="K53" s="95">
        <v>5701.6120000000001</v>
      </c>
      <c r="L53" s="95">
        <v>5666</v>
      </c>
      <c r="M53" s="95">
        <v>5748</v>
      </c>
      <c r="N53" s="95">
        <v>5741</v>
      </c>
      <c r="O53" s="95">
        <v>5700</v>
      </c>
      <c r="P53" s="95">
        <v>5504</v>
      </c>
      <c r="Q53" s="95">
        <v>5408</v>
      </c>
      <c r="R53" s="95">
        <v>5654.6139999999996</v>
      </c>
      <c r="S53" s="95">
        <v>5501.6019999999999</v>
      </c>
      <c r="T53" s="95">
        <v>5601.076</v>
      </c>
      <c r="U53" s="95">
        <v>5218.107</v>
      </c>
      <c r="V53" s="95">
        <v>5237.5969999999998</v>
      </c>
      <c r="W53" s="95">
        <v>5593.2269999999999</v>
      </c>
      <c r="X53" s="95">
        <v>5672.3639999999996</v>
      </c>
      <c r="Y53" s="95">
        <v>5681.7460000000001</v>
      </c>
      <c r="Z53" s="95">
        <v>6058.6469999999999</v>
      </c>
      <c r="AA53" s="95">
        <v>6159.3310000000001</v>
      </c>
      <c r="AB53" s="95">
        <v>6357.5460000000003</v>
      </c>
      <c r="AC53" s="95">
        <v>6413.8509999999997</v>
      </c>
    </row>
    <row r="54" spans="1:29" x14ac:dyDescent="0.2">
      <c r="A54" t="s">
        <v>105</v>
      </c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x14ac:dyDescent="0.2">
      <c r="B55" t="s">
        <v>37</v>
      </c>
      <c r="C55" s="95">
        <v>1937</v>
      </c>
      <c r="D55" s="95">
        <v>1937</v>
      </c>
      <c r="E55" s="95">
        <v>1932.2719999999999</v>
      </c>
      <c r="F55" s="95">
        <v>1936.5319999999999</v>
      </c>
      <c r="G55" s="95">
        <v>1798.8720000000001</v>
      </c>
      <c r="H55" s="95">
        <v>1669.0920000000001</v>
      </c>
      <c r="I55" s="95">
        <v>1624.8230000000001</v>
      </c>
      <c r="J55" s="95">
        <v>1587.63</v>
      </c>
      <c r="K55" s="95">
        <v>1564.3309999999999</v>
      </c>
      <c r="L55" s="95">
        <v>1596</v>
      </c>
      <c r="M55" s="95">
        <v>1546</v>
      </c>
      <c r="N55" s="95">
        <v>1625</v>
      </c>
      <c r="O55" s="95">
        <v>1583</v>
      </c>
      <c r="P55" s="95">
        <v>1584</v>
      </c>
      <c r="Q55" s="95">
        <v>1458</v>
      </c>
      <c r="R55" s="95">
        <v>1420.701</v>
      </c>
      <c r="S55" s="95">
        <v>1458.674</v>
      </c>
      <c r="T55" s="95">
        <v>1473.1679999999999</v>
      </c>
      <c r="U55" s="95">
        <v>1366.932</v>
      </c>
      <c r="V55" s="95">
        <v>1385.9739999999999</v>
      </c>
      <c r="W55" s="95">
        <v>1517.056</v>
      </c>
      <c r="X55" s="95">
        <v>1595.4359999999999</v>
      </c>
      <c r="Y55" s="95">
        <v>1638.7829999999999</v>
      </c>
      <c r="Z55" s="95">
        <v>1391.5530000000001</v>
      </c>
      <c r="AA55" s="95">
        <v>1257.684</v>
      </c>
      <c r="AB55" s="95">
        <v>1234.9649999999999</v>
      </c>
      <c r="AC55" s="95">
        <v>1252.6279999999999</v>
      </c>
    </row>
    <row r="56" spans="1:29" x14ac:dyDescent="0.2">
      <c r="B56" t="s">
        <v>25</v>
      </c>
      <c r="C56" s="95">
        <v>2068</v>
      </c>
      <c r="D56" s="95">
        <v>2040</v>
      </c>
      <c r="E56" s="95">
        <v>1971.259</v>
      </c>
      <c r="F56" s="95">
        <v>1966.4970000000001</v>
      </c>
      <c r="G56" s="95">
        <v>1857.9259999999999</v>
      </c>
      <c r="H56" s="95">
        <v>1603.3810000000001</v>
      </c>
      <c r="I56" s="95">
        <v>1590.3689999999999</v>
      </c>
      <c r="J56" s="95">
        <v>1679.1510000000001</v>
      </c>
      <c r="K56" s="95">
        <v>1618.9860000000001</v>
      </c>
      <c r="L56" s="95">
        <v>1694</v>
      </c>
      <c r="M56" s="95">
        <v>1717</v>
      </c>
      <c r="N56" s="95">
        <v>1729</v>
      </c>
      <c r="O56" s="95">
        <v>1898</v>
      </c>
      <c r="P56" s="95">
        <v>1735</v>
      </c>
      <c r="Q56" s="95">
        <v>1577</v>
      </c>
      <c r="R56" s="95">
        <v>1594.095</v>
      </c>
      <c r="S56" s="95">
        <v>1575.9349999999999</v>
      </c>
      <c r="T56" s="95">
        <v>1764.5820000000001</v>
      </c>
      <c r="U56" s="95">
        <v>1776.3920000000001</v>
      </c>
      <c r="V56" s="95">
        <v>1755.556</v>
      </c>
      <c r="W56" s="95">
        <v>1875.3679999999999</v>
      </c>
      <c r="X56" s="95">
        <v>1924.3589999999999</v>
      </c>
      <c r="Y56" s="95">
        <v>2030.2639999999999</v>
      </c>
      <c r="Z56" s="95">
        <v>2065.7919999999999</v>
      </c>
      <c r="AA56" s="95">
        <v>2227.0479999999998</v>
      </c>
      <c r="AB56" s="95">
        <v>2372.5070000000001</v>
      </c>
      <c r="AC56" s="95">
        <v>2475.431</v>
      </c>
    </row>
    <row r="57" spans="1:29" x14ac:dyDescent="0.2">
      <c r="B57" t="s">
        <v>33</v>
      </c>
      <c r="C57" s="95">
        <v>1234</v>
      </c>
      <c r="D57" s="95">
        <v>1249</v>
      </c>
      <c r="E57" s="95">
        <v>1277.374</v>
      </c>
      <c r="F57" s="95">
        <v>1297.203</v>
      </c>
      <c r="G57" s="95">
        <v>1199.2919999999999</v>
      </c>
      <c r="H57" s="95">
        <v>1092.134</v>
      </c>
      <c r="I57" s="95">
        <v>1081.627</v>
      </c>
      <c r="J57" s="95">
        <v>1101.076</v>
      </c>
      <c r="K57" s="95">
        <v>1098.8340000000001</v>
      </c>
      <c r="L57" s="95">
        <v>1108</v>
      </c>
      <c r="M57" s="95">
        <v>1070</v>
      </c>
      <c r="N57" s="95">
        <v>911</v>
      </c>
      <c r="O57" s="95">
        <v>895</v>
      </c>
      <c r="P57" s="95">
        <v>740</v>
      </c>
      <c r="Q57" s="95">
        <v>673</v>
      </c>
      <c r="R57" s="95">
        <v>673.02499999999998</v>
      </c>
      <c r="S57" s="95">
        <v>620.78399999999999</v>
      </c>
      <c r="T57" s="95">
        <v>667.32399999999996</v>
      </c>
      <c r="U57" s="95">
        <v>623.11</v>
      </c>
      <c r="V57" s="95">
        <v>570.30799999999999</v>
      </c>
      <c r="W57" s="95">
        <v>619.10900000000004</v>
      </c>
      <c r="X57" s="95">
        <v>605.46199999999999</v>
      </c>
      <c r="Y57" s="95">
        <v>653.923</v>
      </c>
      <c r="Z57" s="95">
        <v>656.49300000000005</v>
      </c>
      <c r="AA57" s="95">
        <v>588.73599999999999</v>
      </c>
      <c r="AB57" s="95">
        <v>530.19500000000005</v>
      </c>
      <c r="AC57" s="95">
        <v>281.24299999999999</v>
      </c>
    </row>
    <row r="58" spans="1:29" x14ac:dyDescent="0.2">
      <c r="B58" t="s">
        <v>27</v>
      </c>
      <c r="C58" s="95">
        <v>7374</v>
      </c>
      <c r="D58" s="95">
        <v>7153</v>
      </c>
      <c r="E58" s="95">
        <v>7152.9790000000003</v>
      </c>
      <c r="F58" s="95">
        <v>7163.73</v>
      </c>
      <c r="G58" s="95">
        <v>7130.625</v>
      </c>
      <c r="H58" s="95">
        <v>7058.0619999999999</v>
      </c>
      <c r="I58" s="95">
        <v>6916.232</v>
      </c>
      <c r="J58" s="95">
        <v>6863.3540000000003</v>
      </c>
      <c r="K58" s="95">
        <v>7075.1419999999998</v>
      </c>
      <c r="L58" s="95">
        <v>7049</v>
      </c>
      <c r="M58" s="95">
        <v>6960</v>
      </c>
      <c r="N58" s="95">
        <v>7221</v>
      </c>
      <c r="O58" s="95">
        <v>7726</v>
      </c>
      <c r="P58" s="95">
        <v>7595</v>
      </c>
      <c r="Q58" s="95">
        <v>7358</v>
      </c>
      <c r="R58" s="95">
        <v>7509.6610000000001</v>
      </c>
      <c r="S58" s="95">
        <v>7367.3869999999997</v>
      </c>
      <c r="T58" s="95">
        <v>7814.018</v>
      </c>
      <c r="U58" s="95">
        <v>7516.451</v>
      </c>
      <c r="V58" s="95">
        <v>7592.2160000000003</v>
      </c>
      <c r="W58" s="95">
        <v>7768.78</v>
      </c>
      <c r="X58" s="95">
        <v>8058.2510000000002</v>
      </c>
      <c r="Y58" s="95">
        <v>8198.2029999999995</v>
      </c>
      <c r="Z58" s="95">
        <v>8762.1190000000006</v>
      </c>
      <c r="AA58" s="95">
        <v>8909.2459999999992</v>
      </c>
      <c r="AB58" s="95">
        <v>9155.9840000000004</v>
      </c>
      <c r="AC58" s="95">
        <v>9257.3539999999994</v>
      </c>
    </row>
    <row r="59" spans="1:29" x14ac:dyDescent="0.2">
      <c r="B59" t="s">
        <v>35</v>
      </c>
      <c r="C59" s="95">
        <v>12339</v>
      </c>
      <c r="D59" s="95">
        <v>12046</v>
      </c>
      <c r="E59" s="95">
        <v>12307.119000000001</v>
      </c>
      <c r="F59" s="95">
        <v>12070.352000000001</v>
      </c>
      <c r="G59" s="95">
        <v>11892.413</v>
      </c>
      <c r="H59" s="95">
        <v>10882.733</v>
      </c>
      <c r="I59" s="95">
        <v>10158.653</v>
      </c>
      <c r="J59" s="95">
        <v>9805.7489999999998</v>
      </c>
      <c r="K59" s="95">
        <v>9322.3919999999998</v>
      </c>
      <c r="L59" s="95">
        <v>9388</v>
      </c>
      <c r="M59" s="95">
        <v>8877</v>
      </c>
      <c r="N59" s="95">
        <v>8154</v>
      </c>
      <c r="O59" s="95">
        <v>8325</v>
      </c>
      <c r="P59" s="95">
        <v>8177</v>
      </c>
      <c r="Q59" s="95">
        <v>8108</v>
      </c>
      <c r="R59" s="95">
        <v>8231.1360000000004</v>
      </c>
      <c r="S59" s="95">
        <v>8063.1909999999998</v>
      </c>
      <c r="T59" s="95">
        <v>8337.51</v>
      </c>
      <c r="U59" s="95">
        <v>7403.5010000000002</v>
      </c>
      <c r="V59" s="95">
        <v>7062.4279999999999</v>
      </c>
      <c r="W59" s="95">
        <v>6862.9059999999999</v>
      </c>
      <c r="X59" s="95">
        <v>6699.8270000000002</v>
      </c>
      <c r="Y59" s="95">
        <v>6186.1040000000003</v>
      </c>
      <c r="Z59" s="95">
        <v>6074.3729999999996</v>
      </c>
      <c r="AA59" s="95">
        <v>5942.75</v>
      </c>
      <c r="AB59" s="95">
        <v>5916.7460000000001</v>
      </c>
      <c r="AC59" s="95">
        <v>6032.4989999999998</v>
      </c>
    </row>
    <row r="60" spans="1:29" x14ac:dyDescent="0.2">
      <c r="B60" t="s">
        <v>29</v>
      </c>
      <c r="C60" s="95">
        <v>1939</v>
      </c>
      <c r="D60" s="95">
        <v>1893</v>
      </c>
      <c r="E60" s="95">
        <v>1898.1590000000001</v>
      </c>
      <c r="F60" s="95">
        <v>1890.402</v>
      </c>
      <c r="G60" s="95">
        <v>1927.1759999999999</v>
      </c>
      <c r="H60" s="95">
        <v>1891.8579999999999</v>
      </c>
      <c r="I60" s="95">
        <v>1883.501</v>
      </c>
      <c r="J60" s="95">
        <v>1987.4110000000001</v>
      </c>
      <c r="K60" s="95">
        <v>2072.3449999999998</v>
      </c>
      <c r="L60" s="95">
        <v>2034</v>
      </c>
      <c r="M60" s="95">
        <v>2081</v>
      </c>
      <c r="N60" s="95">
        <v>2089</v>
      </c>
      <c r="O60" s="95">
        <v>2159</v>
      </c>
      <c r="P60" s="95">
        <v>2153</v>
      </c>
      <c r="Q60" s="95">
        <v>2054</v>
      </c>
      <c r="R60" s="95">
        <v>2057.6579999999999</v>
      </c>
      <c r="S60" s="95">
        <v>2041.3610000000001</v>
      </c>
      <c r="T60" s="95">
        <v>2155.0120000000002</v>
      </c>
      <c r="U60" s="95">
        <v>2164.1120000000001</v>
      </c>
      <c r="V60" s="95">
        <v>2062.7139999999999</v>
      </c>
      <c r="W60" s="95">
        <v>2150.951</v>
      </c>
      <c r="X60" s="95">
        <v>2225.5360000000001</v>
      </c>
      <c r="Y60" s="95">
        <v>2304.58</v>
      </c>
      <c r="Z60" s="95">
        <v>2209.7069999999999</v>
      </c>
      <c r="AA60" s="95">
        <v>2488.7550000000001</v>
      </c>
      <c r="AB60" s="95">
        <v>2667.5390000000002</v>
      </c>
      <c r="AC60" s="95">
        <v>2829.527</v>
      </c>
    </row>
    <row r="61" spans="1:29" x14ac:dyDescent="0.2">
      <c r="A61" t="s">
        <v>96</v>
      </c>
      <c r="C61" s="21">
        <v>369445</v>
      </c>
      <c r="D61" s="21">
        <v>363830</v>
      </c>
      <c r="E61" s="21">
        <v>365659.8000000001</v>
      </c>
      <c r="F61" s="21">
        <v>363721.74999999994</v>
      </c>
      <c r="G61" s="21">
        <v>358632.87300000002</v>
      </c>
      <c r="H61" s="21">
        <v>339560.85399999999</v>
      </c>
      <c r="I61" s="21">
        <v>327497.70799999993</v>
      </c>
      <c r="J61" s="21">
        <v>328977.92600000004</v>
      </c>
      <c r="K61" s="21">
        <v>333811.00099999999</v>
      </c>
      <c r="L61" s="21">
        <v>332838</v>
      </c>
      <c r="M61" s="21">
        <v>331492</v>
      </c>
      <c r="N61" s="21">
        <v>329262</v>
      </c>
      <c r="O61" s="21">
        <v>343514</v>
      </c>
      <c r="P61" s="21">
        <v>336641</v>
      </c>
      <c r="Q61" s="21">
        <v>330405</v>
      </c>
      <c r="R61" s="21">
        <v>334622.51299999992</v>
      </c>
      <c r="S61" s="21">
        <v>328840.16699999996</v>
      </c>
      <c r="T61" s="21">
        <v>340744.60900000005</v>
      </c>
      <c r="U61" s="21">
        <v>337268.29400000005</v>
      </c>
      <c r="V61" s="21">
        <v>332731.74000000005</v>
      </c>
      <c r="W61" s="21">
        <v>340727.03200000006</v>
      </c>
      <c r="X61" s="21">
        <v>339888.67600000004</v>
      </c>
      <c r="Y61" s="21">
        <v>333839.38099999999</v>
      </c>
      <c r="Z61" s="21">
        <v>339216.92</v>
      </c>
      <c r="AA61" s="21">
        <v>333262.03900000005</v>
      </c>
      <c r="AB61" s="21">
        <v>332612.8139999999</v>
      </c>
      <c r="AC61" s="21">
        <v>339012.54000000015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43F2B-BB6A-4E0F-8AAB-E0A05D73B276}">
  <sheetPr>
    <tabColor theme="9" tint="0.79998168889431442"/>
  </sheetPr>
  <dimension ref="B1:AD56"/>
  <sheetViews>
    <sheetView showGridLines="0" showRowColHeaders="0" workbookViewId="0">
      <selection activeCell="AH15" sqref="AH15"/>
    </sheetView>
  </sheetViews>
  <sheetFormatPr baseColWidth="10" defaultRowHeight="12" x14ac:dyDescent="0.2"/>
  <cols>
    <col min="1" max="1" width="2.83203125" style="26" customWidth="1"/>
    <col min="2" max="2" width="17.5" style="25" customWidth="1"/>
    <col min="3" max="3" width="15.83203125" style="25" customWidth="1"/>
    <col min="4" max="29" width="7.33203125" style="25" customWidth="1"/>
    <col min="30" max="30" width="7.33203125" style="26" customWidth="1"/>
    <col min="31" max="16384" width="12" style="26"/>
  </cols>
  <sheetData>
    <row r="1" spans="2:30" ht="48.75" customHeight="1" x14ac:dyDescent="0.2"/>
    <row r="2" spans="2:30" ht="27" customHeight="1" x14ac:dyDescent="0.2">
      <c r="B2" s="41" t="str">
        <f>P_gj.snitt!C7</f>
        <v>Gjennomsnittlig melkeleveranse per leverandør i Trøndelag 1995 - 2021 i tusen liter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</row>
    <row r="3" spans="2:30" x14ac:dyDescent="0.2">
      <c r="B3" s="43" t="s">
        <v>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</row>
    <row r="4" spans="2:30" ht="22.5" customHeight="1" x14ac:dyDescent="0.2">
      <c r="B4" s="42" t="str">
        <f>IF(P_gj.snitt!B13=0," ",P_gj.snitt!B13)</f>
        <v>Region</v>
      </c>
      <c r="C4" s="42" t="s">
        <v>83</v>
      </c>
      <c r="D4" s="42">
        <f>IF(P_gj.snitt!D13=0," ",P_gj.snitt!D13)</f>
        <v>1995</v>
      </c>
      <c r="E4" s="42">
        <f>IF(P_gj.snitt!E13=0," ",P_gj.snitt!E13)</f>
        <v>1996</v>
      </c>
      <c r="F4" s="42">
        <f>IF(P_gj.snitt!F13=0," ",P_gj.snitt!F13)</f>
        <v>1997</v>
      </c>
      <c r="G4" s="42">
        <f>IF(P_gj.snitt!G13=0," ",P_gj.snitt!G13)</f>
        <v>1998</v>
      </c>
      <c r="H4" s="42">
        <f>IF(P_gj.snitt!H13=0," ",P_gj.snitt!H13)</f>
        <v>1999</v>
      </c>
      <c r="I4" s="42">
        <f>IF(P_gj.snitt!I13=0," ",P_gj.snitt!I13)</f>
        <v>2000</v>
      </c>
      <c r="J4" s="42">
        <f>IF(P_gj.snitt!J13=0," ",P_gj.snitt!J13)</f>
        <v>2001</v>
      </c>
      <c r="K4" s="42">
        <f>IF(P_gj.snitt!K13=0," ",P_gj.snitt!K13)</f>
        <v>2002</v>
      </c>
      <c r="L4" s="42">
        <f>IF(P_gj.snitt!L13=0," ",P_gj.snitt!L13)</f>
        <v>2003</v>
      </c>
      <c r="M4" s="42">
        <f>IF(P_gj.snitt!M13=0," ",P_gj.snitt!M13)</f>
        <v>2004</v>
      </c>
      <c r="N4" s="42">
        <f>IF(P_gj.snitt!N13=0," ",P_gj.snitt!N13)</f>
        <v>2005</v>
      </c>
      <c r="O4" s="42">
        <f>IF(P_gj.snitt!O13=0," ",P_gj.snitt!O13)</f>
        <v>2006</v>
      </c>
      <c r="P4" s="42">
        <f>IF(P_gj.snitt!P13=0," ",P_gj.snitt!P13)</f>
        <v>2007</v>
      </c>
      <c r="Q4" s="42">
        <f>IF(P_gj.snitt!Q13=0," ",P_gj.snitt!Q13)</f>
        <v>2008</v>
      </c>
      <c r="R4" s="42">
        <f>IF(P_gj.snitt!R13=0," ",P_gj.snitt!R13)</f>
        <v>2009</v>
      </c>
      <c r="S4" s="42">
        <f>IF(P_gj.snitt!S13=0," ",P_gj.snitt!S13)</f>
        <v>2010</v>
      </c>
      <c r="T4" s="42">
        <f>IF(P_gj.snitt!T13=0," ",P_gj.snitt!T13)</f>
        <v>2011</v>
      </c>
      <c r="U4" s="42">
        <f>IF(P_gj.snitt!U13=0," ",P_gj.snitt!U13)</f>
        <v>2012</v>
      </c>
      <c r="V4" s="42">
        <f>IF(P_gj.snitt!V13=0," ",P_gj.snitt!V13)</f>
        <v>2013</v>
      </c>
      <c r="W4" s="42">
        <f>IF(P_gj.snitt!W13=0," ",P_gj.snitt!W13)</f>
        <v>2014</v>
      </c>
      <c r="X4" s="42">
        <f>IF(P_gj.snitt!X13=0," ",P_gj.snitt!X13)</f>
        <v>2015</v>
      </c>
      <c r="Y4" s="42">
        <f>IF(P_gj.snitt!Y13=0," ",P_gj.snitt!Y13)</f>
        <v>2016</v>
      </c>
      <c r="Z4" s="42">
        <f>IF(P_gj.snitt!Z13=0," ",P_gj.snitt!Z13)</f>
        <v>2017</v>
      </c>
      <c r="AA4" s="42">
        <f>IF(P_gj.snitt!AA13=0," ",P_gj.snitt!AA13)</f>
        <v>2018</v>
      </c>
      <c r="AB4" s="42">
        <f>IF(P_gj.snitt!AB13=0," ",P_gj.snitt!AB13)</f>
        <v>2019</v>
      </c>
      <c r="AC4" s="42">
        <f>IF(P_gj.snitt!AC13=0," ",P_gj.snitt!AC13)</f>
        <v>2020</v>
      </c>
      <c r="AD4" s="42">
        <f>IF(P_gj.snitt!AD13=0," ",P_gj.snitt!AD13)</f>
        <v>2021</v>
      </c>
    </row>
    <row r="5" spans="2:30" ht="14.1" customHeight="1" x14ac:dyDescent="0.2">
      <c r="B5" s="34" t="str">
        <f>IF(P_gj.snitt!B14=0," ",P_gj.snitt!B14)</f>
        <v>Fosenregionen</v>
      </c>
      <c r="C5" s="35" t="str">
        <f>IF(P_gj.snitt!C14=0," ",P_gj.snitt!C14)</f>
        <v xml:space="preserve"> </v>
      </c>
      <c r="D5" s="35" t="str">
        <f>IF(P_gj.snitt!D14=0," ",P_gj.snitt!D14)</f>
        <v xml:space="preserve"> </v>
      </c>
      <c r="E5" s="35" t="str">
        <f>IF(P_gj.snitt!E14=0," ",P_gj.snitt!E14)</f>
        <v xml:space="preserve"> </v>
      </c>
      <c r="F5" s="35" t="str">
        <f>IF(P_gj.snitt!F14=0," ",P_gj.snitt!F14)</f>
        <v xml:space="preserve"> </v>
      </c>
      <c r="G5" s="35" t="str">
        <f>IF(P_gj.snitt!G14=0," ",P_gj.snitt!G14)</f>
        <v xml:space="preserve"> </v>
      </c>
      <c r="H5" s="35" t="str">
        <f>IF(P_gj.snitt!H14=0," ",P_gj.snitt!H14)</f>
        <v xml:space="preserve"> </v>
      </c>
      <c r="I5" s="35" t="str">
        <f>IF(P_gj.snitt!I14=0," ",P_gj.snitt!I14)</f>
        <v xml:space="preserve"> </v>
      </c>
      <c r="J5" s="35" t="str">
        <f>IF(P_gj.snitt!J14=0," ",P_gj.snitt!J14)</f>
        <v xml:space="preserve"> </v>
      </c>
      <c r="K5" s="35" t="str">
        <f>IF(P_gj.snitt!K14=0," ",P_gj.snitt!K14)</f>
        <v xml:space="preserve"> </v>
      </c>
      <c r="L5" s="35" t="str">
        <f>IF(P_gj.snitt!L14=0," ",P_gj.snitt!L14)</f>
        <v xml:space="preserve"> </v>
      </c>
      <c r="M5" s="35" t="str">
        <f>IF(P_gj.snitt!M14=0," ",P_gj.snitt!M14)</f>
        <v xml:space="preserve"> </v>
      </c>
      <c r="N5" s="35" t="str">
        <f>IF(P_gj.snitt!N14=0," ",P_gj.snitt!N14)</f>
        <v xml:space="preserve"> </v>
      </c>
      <c r="O5" s="35" t="str">
        <f>IF(P_gj.snitt!O14=0," ",P_gj.snitt!O14)</f>
        <v xml:space="preserve"> </v>
      </c>
      <c r="P5" s="35" t="str">
        <f>IF(P_gj.snitt!P14=0," ",P_gj.snitt!P14)</f>
        <v xml:space="preserve"> </v>
      </c>
      <c r="Q5" s="35" t="str">
        <f>IF(P_gj.snitt!Q14=0," ",P_gj.snitt!Q14)</f>
        <v xml:space="preserve"> </v>
      </c>
      <c r="R5" s="35" t="str">
        <f>IF(P_gj.snitt!R14=0," ",P_gj.snitt!R14)</f>
        <v xml:space="preserve"> </v>
      </c>
      <c r="S5" s="35" t="str">
        <f>IF(P_gj.snitt!S14=0," ",P_gj.snitt!S14)</f>
        <v xml:space="preserve"> </v>
      </c>
      <c r="T5" s="35" t="str">
        <f>IF(P_gj.snitt!T14=0," ",P_gj.snitt!T14)</f>
        <v xml:space="preserve"> </v>
      </c>
      <c r="U5" s="35" t="str">
        <f>IF(P_gj.snitt!U14=0," ",P_gj.snitt!U14)</f>
        <v xml:space="preserve"> </v>
      </c>
      <c r="V5" s="35" t="str">
        <f>IF(P_gj.snitt!V14=0," ",P_gj.snitt!V14)</f>
        <v xml:space="preserve"> </v>
      </c>
      <c r="W5" s="35" t="str">
        <f>IF(P_gj.snitt!W14=0," ",P_gj.snitt!W14)</f>
        <v xml:space="preserve"> </v>
      </c>
      <c r="X5" s="35" t="str">
        <f>IF(P_gj.snitt!X14=0," ",P_gj.snitt!X14)</f>
        <v xml:space="preserve"> </v>
      </c>
      <c r="Y5" s="35" t="str">
        <f>IF(P_gj.snitt!Y14=0," ",P_gj.snitt!Y14)</f>
        <v xml:space="preserve"> </v>
      </c>
      <c r="Z5" s="35" t="str">
        <f>IF(P_gj.snitt!Z14=0," ",P_gj.snitt!Z14)</f>
        <v xml:space="preserve"> </v>
      </c>
      <c r="AA5" s="35" t="str">
        <f>IF(P_gj.snitt!AA14=0," ",P_gj.snitt!AA14)</f>
        <v xml:space="preserve"> </v>
      </c>
      <c r="AB5" s="35" t="str">
        <f>IF(P_gj.snitt!AB14=0," ",P_gj.snitt!AB14)</f>
        <v xml:space="preserve"> </v>
      </c>
      <c r="AC5" s="35" t="str">
        <f>IF(P_gj.snitt!AC14=0," ",P_gj.snitt!AC14)</f>
        <v xml:space="preserve"> </v>
      </c>
      <c r="AD5" s="35" t="str">
        <f>IF(P_gj.snitt!AD14=0," ",P_gj.snitt!AD14)</f>
        <v xml:space="preserve"> </v>
      </c>
    </row>
    <row r="6" spans="2:30" ht="14.1" customHeight="1" x14ac:dyDescent="0.2">
      <c r="B6" s="34" t="str">
        <f>IF(P_gj.snitt!B15=0," ",P_gj.snitt!B15)</f>
        <v xml:space="preserve"> </v>
      </c>
      <c r="C6" s="35" t="str">
        <f>IF(P_gj.snitt!C15=0," ",P_gj.snitt!C15)</f>
        <v>Indre Fosen</v>
      </c>
      <c r="D6" s="35">
        <f>IF(P_gj.snitt!D15=0," ",P_gj.snitt!D15)</f>
        <v>61.514905149051494</v>
      </c>
      <c r="E6" s="35">
        <f>IF(P_gj.snitt!E15=0," ",P_gj.snitt!E15)</f>
        <v>61.179836512261581</v>
      </c>
      <c r="F6" s="35">
        <f>IF(P_gj.snitt!F15=0," ",P_gj.snitt!F15)</f>
        <v>62.138122562674091</v>
      </c>
      <c r="G6" s="35">
        <f>IF(P_gj.snitt!G15=0," ",P_gj.snitt!G15)</f>
        <v>63.051939306358378</v>
      </c>
      <c r="H6" s="35">
        <f>IF(P_gj.snitt!H15=0," ",P_gj.snitt!H15)</f>
        <v>66.226088957055225</v>
      </c>
      <c r="I6" s="35">
        <f>IF(P_gj.snitt!I15=0," ",P_gj.snitt!I15)</f>
        <v>63.987102893890679</v>
      </c>
      <c r="J6" s="35">
        <f>IF(P_gj.snitt!J15=0," ",P_gj.snitt!J15)</f>
        <v>69.754021978021967</v>
      </c>
      <c r="K6" s="35">
        <f>IF(P_gj.snitt!K15=0," ",P_gj.snitt!K15)</f>
        <v>73.944719844357962</v>
      </c>
      <c r="L6" s="35">
        <f>IF(P_gj.snitt!L15=0," ",P_gj.snitt!L15)</f>
        <v>82.058282700421927</v>
      </c>
      <c r="M6" s="35">
        <f>IF(P_gj.snitt!M15=0," ",P_gj.snitt!M15)</f>
        <v>86.407079646017692</v>
      </c>
      <c r="N6" s="35">
        <f>IF(P_gj.snitt!N15=0," ",P_gj.snitt!N15)</f>
        <v>90.637209302325587</v>
      </c>
      <c r="O6" s="35">
        <f>IF(P_gj.snitt!O15=0," ",P_gj.snitt!O15)</f>
        <v>97.781725888324871</v>
      </c>
      <c r="P6" s="35">
        <f>IF(P_gj.snitt!P15=0," ",P_gj.snitt!P15)</f>
        <v>114.10227272727273</v>
      </c>
      <c r="Q6" s="35">
        <f>IF(P_gj.snitt!Q15=0," ",P_gj.snitt!Q15)</f>
        <v>118.68674698795181</v>
      </c>
      <c r="R6" s="35">
        <f>IF(P_gj.snitt!R15=0," ",P_gj.snitt!R15)</f>
        <v>123.76623376623377</v>
      </c>
      <c r="S6" s="35">
        <f>IF(P_gj.snitt!S15=0," ",P_gj.snitt!S15)</f>
        <v>140.114</v>
      </c>
      <c r="T6" s="35">
        <f>IF(P_gj.snitt!T15=0," ",P_gj.snitt!T15)</f>
        <v>137.20229629629628</v>
      </c>
      <c r="U6" s="35">
        <f>IF(P_gj.snitt!U15=0," ",P_gj.snitt!U15)</f>
        <v>154.7727786885246</v>
      </c>
      <c r="V6" s="35">
        <f>IF(P_gj.snitt!V15=0," ",P_gj.snitt!V15)</f>
        <v>167.62604587155965</v>
      </c>
      <c r="W6" s="35">
        <f>IF(P_gj.snitt!W15=0," ",P_gj.snitt!W15)</f>
        <v>172.99731067961164</v>
      </c>
      <c r="X6" s="35">
        <f>IF(P_gj.snitt!X15=0," ",P_gj.snitt!X15)</f>
        <v>193.62086170212766</v>
      </c>
      <c r="Y6" s="35">
        <f>IF(P_gj.snitt!Y15=0," ",P_gj.snitt!Y15)</f>
        <v>206.99770786516856</v>
      </c>
      <c r="Z6" s="35">
        <f>IF(P_gj.snitt!Z15=0," ",P_gj.snitt!Z15)</f>
        <v>208.89181395348837</v>
      </c>
      <c r="AA6" s="35">
        <f>IF(P_gj.snitt!AA15=0," ",P_gj.snitt!AA15)</f>
        <v>211.95645348837209</v>
      </c>
      <c r="AB6" s="35">
        <f>IF(P_gj.snitt!AB15=0," ",P_gj.snitt!AB15)</f>
        <v>214.62324999999998</v>
      </c>
      <c r="AC6" s="35">
        <f>IF(P_gj.snitt!AC15=0," ",P_gj.snitt!AC15)</f>
        <v>235.63376543209876</v>
      </c>
      <c r="AD6" s="35">
        <f>IF(P_gj.snitt!AD15=0," ",P_gj.snitt!AD15)</f>
        <v>257.40607692307691</v>
      </c>
    </row>
    <row r="7" spans="2:30" ht="14.1" customHeight="1" x14ac:dyDescent="0.2">
      <c r="B7" s="34" t="str">
        <f>IF(P_gj.snitt!B16=0," ",P_gj.snitt!B16)</f>
        <v xml:space="preserve"> </v>
      </c>
      <c r="C7" s="35" t="str">
        <f>IF(P_gj.snitt!C16=0," ",P_gj.snitt!C16)</f>
        <v>Osen</v>
      </c>
      <c r="D7" s="35">
        <f>IF(P_gj.snitt!D16=0," ",P_gj.snitt!D16)</f>
        <v>67.279069767441854</v>
      </c>
      <c r="E7" s="35">
        <f>IF(P_gj.snitt!E16=0," ",P_gj.snitt!E16)</f>
        <v>63.465116279069768</v>
      </c>
      <c r="F7" s="35">
        <f>IF(P_gj.snitt!F16=0," ",P_gj.snitt!F16)</f>
        <v>63.900976744186053</v>
      </c>
      <c r="G7" s="35">
        <f>IF(P_gj.snitt!G16=0," ",P_gj.snitt!G16)</f>
        <v>69.125853658536585</v>
      </c>
      <c r="H7" s="35">
        <f>IF(P_gj.snitt!H16=0," ",P_gj.snitt!H16)</f>
        <v>73.147540540540533</v>
      </c>
      <c r="I7" s="35">
        <f>IF(P_gj.snitt!I16=0," ",P_gj.snitt!I16)</f>
        <v>69.312794117647059</v>
      </c>
      <c r="J7" s="35">
        <f>IF(P_gj.snitt!J16=0," ",P_gj.snitt!J16)</f>
        <v>74.025700000000001</v>
      </c>
      <c r="K7" s="35">
        <f>IF(P_gj.snitt!K16=0," ",P_gj.snitt!K16)</f>
        <v>81.350344827586198</v>
      </c>
      <c r="L7" s="35">
        <f>IF(P_gj.snitt!L16=0," ",P_gj.snitt!L16)</f>
        <v>83.331965517241372</v>
      </c>
      <c r="M7" s="35">
        <f>IF(P_gj.snitt!M16=0," ",P_gj.snitt!M16)</f>
        <v>88.464285714285708</v>
      </c>
      <c r="N7" s="35">
        <f>IF(P_gj.snitt!N16=0," ",P_gj.snitt!N16)</f>
        <v>90.642857142857139</v>
      </c>
      <c r="O7" s="35">
        <f>IF(P_gj.snitt!O16=0," ",P_gj.snitt!O16)</f>
        <v>91.259259259259252</v>
      </c>
      <c r="P7" s="35">
        <f>IF(P_gj.snitt!P16=0," ",P_gj.snitt!P16)</f>
        <v>108.45833333333333</v>
      </c>
      <c r="Q7" s="35">
        <f>IF(P_gj.snitt!Q16=0," ",P_gj.snitt!Q16)</f>
        <v>117.1304347826087</v>
      </c>
      <c r="R7" s="35">
        <f>IF(P_gj.snitt!R16=0," ",P_gj.snitt!R16)</f>
        <v>123</v>
      </c>
      <c r="S7" s="35">
        <f>IF(P_gj.snitt!S16=0," ",P_gj.snitt!S16)</f>
        <v>147.64542105263158</v>
      </c>
      <c r="T7" s="35">
        <f>IF(P_gj.snitt!T16=0," ",P_gj.snitt!T16)</f>
        <v>154.6123</v>
      </c>
      <c r="U7" s="35">
        <f>IF(P_gj.snitt!U16=0," ",P_gj.snitt!U16)</f>
        <v>193.49229411764708</v>
      </c>
      <c r="V7" s="35">
        <f>IF(P_gj.snitt!V16=0," ",P_gj.snitt!V16)</f>
        <v>178.85422222222223</v>
      </c>
      <c r="W7" s="35">
        <f>IF(P_gj.snitt!W16=0," ",P_gj.snitt!W16)</f>
        <v>212.04831250000001</v>
      </c>
      <c r="X7" s="35">
        <f>IF(P_gj.snitt!X16=0," ",P_gj.snitt!X16)</f>
        <v>225.94912500000001</v>
      </c>
      <c r="Y7" s="35">
        <f>IF(P_gj.snitt!Y16=0," ",P_gj.snitt!Y16)</f>
        <v>232.20487499999999</v>
      </c>
      <c r="Z7" s="35">
        <f>IF(P_gj.snitt!Z16=0," ",P_gj.snitt!Z16)</f>
        <v>220.56437500000001</v>
      </c>
      <c r="AA7" s="35">
        <f>IF(P_gj.snitt!AA16=0," ",P_gj.snitt!AA16)</f>
        <v>254.98128571428569</v>
      </c>
      <c r="AB7" s="35">
        <f>IF(P_gj.snitt!AB16=0," ",P_gj.snitt!AB16)</f>
        <v>263.69023076923077</v>
      </c>
      <c r="AC7" s="35">
        <f>IF(P_gj.snitt!AC16=0," ",P_gj.snitt!AC16)</f>
        <v>258.18200000000002</v>
      </c>
      <c r="AD7" s="35">
        <f>IF(P_gj.snitt!AD16=0," ",P_gj.snitt!AD16)</f>
        <v>249.36985714285714</v>
      </c>
    </row>
    <row r="8" spans="2:30" ht="14.1" customHeight="1" x14ac:dyDescent="0.2">
      <c r="B8" s="34" t="str">
        <f>IF(P_gj.snitt!B17=0," ",P_gj.snitt!B17)</f>
        <v xml:space="preserve"> </v>
      </c>
      <c r="C8" s="35" t="str">
        <f>IF(P_gj.snitt!C17=0," ",P_gj.snitt!C17)</f>
        <v>Ørland</v>
      </c>
      <c r="D8" s="35">
        <f>IF(P_gj.snitt!D17=0," ",P_gj.snitt!D17)</f>
        <v>82.108870967741936</v>
      </c>
      <c r="E8" s="35">
        <f>IF(P_gj.snitt!E17=0," ",P_gj.snitt!E17)</f>
        <v>82.12955465587045</v>
      </c>
      <c r="F8" s="35">
        <f>IF(P_gj.snitt!F17=0," ",P_gj.snitt!F17)</f>
        <v>82.139004048583004</v>
      </c>
      <c r="G8" s="35">
        <f>IF(P_gj.snitt!G17=0," ",P_gj.snitt!G17)</f>
        <v>84.001903361344546</v>
      </c>
      <c r="H8" s="35">
        <f>IF(P_gj.snitt!H17=0," ",P_gj.snitt!H17)</f>
        <v>88.354892857142858</v>
      </c>
      <c r="I8" s="35">
        <f>IF(P_gj.snitt!I17=0," ",P_gj.snitt!I17)</f>
        <v>85.03888073394495</v>
      </c>
      <c r="J8" s="35">
        <f>IF(P_gj.snitt!J17=0," ",P_gj.snitt!J17)</f>
        <v>90.163072538860092</v>
      </c>
      <c r="K8" s="35">
        <f>IF(P_gj.snitt!K17=0," ",P_gj.snitt!K17)</f>
        <v>96.456939226519324</v>
      </c>
      <c r="L8" s="35">
        <f>IF(P_gj.snitt!L17=0," ",P_gj.snitt!L17)</f>
        <v>103.64542045454546</v>
      </c>
      <c r="M8" s="35">
        <f>IF(P_gj.snitt!M17=0," ",P_gj.snitt!M17)</f>
        <v>107.46987951807229</v>
      </c>
      <c r="N8" s="35">
        <f>IF(P_gj.snitt!N17=0," ",P_gj.snitt!N17)</f>
        <v>111</v>
      </c>
      <c r="O8" s="35">
        <f>IF(P_gj.snitt!O17=0," ",P_gj.snitt!O17)</f>
        <v>118.02758620689656</v>
      </c>
      <c r="P8" s="35">
        <f>IF(P_gj.snitt!P17=0," ",P_gj.snitt!P17)</f>
        <v>135.07936507936509</v>
      </c>
      <c r="Q8" s="35">
        <f>IF(P_gj.snitt!Q17=0," ",P_gj.snitt!Q17)</f>
        <v>143.29565217391306</v>
      </c>
      <c r="R8" s="35">
        <f>IF(P_gj.snitt!R17=0," ",P_gj.snitt!R17)</f>
        <v>154.78</v>
      </c>
      <c r="S8" s="35">
        <f>IF(P_gj.snitt!S17=0," ",P_gj.snitt!S17)</f>
        <v>164.83407692307694</v>
      </c>
      <c r="T8" s="35">
        <f>IF(P_gj.snitt!T17=0," ",P_gj.snitt!T17)</f>
        <v>172.70035802469135</v>
      </c>
      <c r="U8" s="35">
        <f>IF(P_gj.snitt!U17=0," ",P_gj.snitt!U17)</f>
        <v>177.72820987654322</v>
      </c>
      <c r="V8" s="35">
        <f>IF(P_gj.snitt!V17=0," ",P_gj.snitt!V17)</f>
        <v>197.13894520547944</v>
      </c>
      <c r="W8" s="35">
        <f>IF(P_gj.snitt!W17=0," ",P_gj.snitt!W17)</f>
        <v>203.51652857142855</v>
      </c>
      <c r="X8" s="35">
        <f>IF(P_gj.snitt!X17=0," ",P_gj.snitt!X17)</f>
        <v>213.2272205882353</v>
      </c>
      <c r="Y8" s="35">
        <f>IF(P_gj.snitt!Y17=0," ",P_gj.snitt!Y17)</f>
        <v>217.98725757575758</v>
      </c>
      <c r="Z8" s="35">
        <f>IF(P_gj.snitt!Z17=0," ",P_gj.snitt!Z17)</f>
        <v>208.88842424242424</v>
      </c>
      <c r="AA8" s="35">
        <f>IF(P_gj.snitt!AA17=0," ",P_gj.snitt!AA17)</f>
        <v>242.3749107142857</v>
      </c>
      <c r="AB8" s="35">
        <f>IF(P_gj.snitt!AB17=0," ",P_gj.snitt!AB17)</f>
        <v>251.7270754716981</v>
      </c>
      <c r="AC8" s="35">
        <f>IF(P_gj.snitt!AC17=0," ",P_gj.snitt!AC17)</f>
        <v>279.06092000000001</v>
      </c>
      <c r="AD8" s="35">
        <f>IF(P_gj.snitt!AD17=0," ",P_gj.snitt!AD17)</f>
        <v>290.63763829787234</v>
      </c>
    </row>
    <row r="9" spans="2:30" ht="14.1" customHeight="1" x14ac:dyDescent="0.2">
      <c r="B9" s="34" t="str">
        <f>IF(P_gj.snitt!B18=0," ",P_gj.snitt!B18)</f>
        <v xml:space="preserve"> </v>
      </c>
      <c r="C9" s="35" t="str">
        <f>IF(P_gj.snitt!C18=0," ",P_gj.snitt!C18)</f>
        <v>Åfjord</v>
      </c>
      <c r="D9" s="35">
        <f>IF(P_gj.snitt!D18=0," ",P_gj.snitt!D18)</f>
        <v>63.147321428571431</v>
      </c>
      <c r="E9" s="35">
        <f>IF(P_gj.snitt!E18=0," ",P_gj.snitt!E18)</f>
        <v>62.077272727272728</v>
      </c>
      <c r="F9" s="35">
        <f>IF(P_gj.snitt!F18=0," ",P_gj.snitt!F18)</f>
        <v>61.2703623853211</v>
      </c>
      <c r="G9" s="35">
        <f>IF(P_gj.snitt!G18=0," ",P_gj.snitt!G18)</f>
        <v>64.607995098039225</v>
      </c>
      <c r="H9" s="35">
        <f>IF(P_gj.snitt!H18=0," ",P_gj.snitt!H18)</f>
        <v>68.752666666666656</v>
      </c>
      <c r="I9" s="35">
        <f>IF(P_gj.snitt!I18=0," ",P_gj.snitt!I18)</f>
        <v>66.828122994652404</v>
      </c>
      <c r="J9" s="35">
        <f>IF(P_gj.snitt!J18=0," ",P_gj.snitt!J18)</f>
        <v>72.686262195121941</v>
      </c>
      <c r="K9" s="35">
        <f>IF(P_gj.snitt!K18=0," ",P_gj.snitt!K18)</f>
        <v>77.364935897435899</v>
      </c>
      <c r="L9" s="35">
        <f>IF(P_gj.snitt!L18=0," ",P_gj.snitt!L18)</f>
        <v>81.695554054054043</v>
      </c>
      <c r="M9" s="35">
        <f>IF(P_gj.snitt!M18=0," ",P_gj.snitt!M18)</f>
        <v>89.647058823529406</v>
      </c>
      <c r="N9" s="35">
        <f>IF(P_gj.snitt!N18=0," ",P_gj.snitt!N18)</f>
        <v>98.086614173228341</v>
      </c>
      <c r="O9" s="35">
        <f>IF(P_gj.snitt!O18=0," ",P_gj.snitt!O18)</f>
        <v>107.28813559322033</v>
      </c>
      <c r="P9" s="35">
        <f>IF(P_gj.snitt!P18=0," ",P_gj.snitt!P18)</f>
        <v>120.76991150442478</v>
      </c>
      <c r="Q9" s="35">
        <f>IF(P_gj.snitt!Q18=0," ",P_gj.snitt!Q18)</f>
        <v>129.4368932038835</v>
      </c>
      <c r="R9" s="35">
        <f>IF(P_gj.snitt!R18=0," ",P_gj.snitt!R18)</f>
        <v>145.04301075268816</v>
      </c>
      <c r="S9" s="35">
        <f>IF(P_gj.snitt!S18=0," ",P_gj.snitt!S18)</f>
        <v>174.44356962025316</v>
      </c>
      <c r="T9" s="35">
        <f>IF(P_gj.snitt!T18=0," ",P_gj.snitt!T18)</f>
        <v>174.05494871794872</v>
      </c>
      <c r="U9" s="35">
        <f>IF(P_gj.snitt!U18=0," ",P_gj.snitt!U18)</f>
        <v>187.48517105263159</v>
      </c>
      <c r="V9" s="35">
        <f>IF(P_gj.snitt!V18=0," ",P_gj.snitt!V18)</f>
        <v>198.26680555555558</v>
      </c>
      <c r="W9" s="35">
        <f>IF(P_gj.snitt!W18=0," ",P_gj.snitt!W18)</f>
        <v>205.46818840579709</v>
      </c>
      <c r="X9" s="35">
        <f>IF(P_gj.snitt!X18=0," ",P_gj.snitt!X18)</f>
        <v>212.06715942028987</v>
      </c>
      <c r="Y9" s="35">
        <f>IF(P_gj.snitt!Y18=0," ",P_gj.snitt!Y18)</f>
        <v>218.80419696969696</v>
      </c>
      <c r="Z9" s="35">
        <f>IF(P_gj.snitt!Z18=0," ",P_gj.snitt!Z18)</f>
        <v>227.32034920634922</v>
      </c>
      <c r="AA9" s="35">
        <f>IF(P_gj.snitt!AA18=0," ",P_gj.snitt!AA18)</f>
        <v>237.39803225806452</v>
      </c>
      <c r="AB9" s="35">
        <f>IF(P_gj.snitt!AB18=0," ",P_gj.snitt!AB18)</f>
        <v>253.04784210526313</v>
      </c>
      <c r="AC9" s="35">
        <f>IF(P_gj.snitt!AC18=0," ",P_gj.snitt!AC18)</f>
        <v>284.59398039215688</v>
      </c>
      <c r="AD9" s="35">
        <f>IF(P_gj.snitt!AD18=0," ",P_gj.snitt!AD18)</f>
        <v>306.37589795918365</v>
      </c>
    </row>
    <row r="10" spans="2:30" ht="14.1" customHeight="1" x14ac:dyDescent="0.2">
      <c r="B10" s="34" t="str">
        <f>IF(P_gj.snitt!B19=0," ",P_gj.snitt!B19)</f>
        <v>Inn-Trøndelag</v>
      </c>
      <c r="C10" s="35" t="str">
        <f>IF(P_gj.snitt!C19=0," ",P_gj.snitt!C19)</f>
        <v xml:space="preserve"> </v>
      </c>
      <c r="D10" s="35" t="str">
        <f>IF(P_gj.snitt!D19=0," ",P_gj.snitt!D19)</f>
        <v xml:space="preserve"> </v>
      </c>
      <c r="E10" s="35" t="str">
        <f>IF(P_gj.snitt!E19=0," ",P_gj.snitt!E19)</f>
        <v xml:space="preserve"> </v>
      </c>
      <c r="F10" s="35" t="str">
        <f>IF(P_gj.snitt!F19=0," ",P_gj.snitt!F19)</f>
        <v xml:space="preserve"> </v>
      </c>
      <c r="G10" s="35" t="str">
        <f>IF(P_gj.snitt!G19=0," ",P_gj.snitt!G19)</f>
        <v xml:space="preserve"> </v>
      </c>
      <c r="H10" s="35" t="str">
        <f>IF(P_gj.snitt!H19=0," ",P_gj.snitt!H19)</f>
        <v xml:space="preserve"> </v>
      </c>
      <c r="I10" s="35" t="str">
        <f>IF(P_gj.snitt!I19=0," ",P_gj.snitt!I19)</f>
        <v xml:space="preserve"> </v>
      </c>
      <c r="J10" s="35" t="str">
        <f>IF(P_gj.snitt!J19=0," ",P_gj.snitt!J19)</f>
        <v xml:space="preserve"> </v>
      </c>
      <c r="K10" s="35" t="str">
        <f>IF(P_gj.snitt!K19=0," ",P_gj.snitt!K19)</f>
        <v xml:space="preserve"> </v>
      </c>
      <c r="L10" s="35" t="str">
        <f>IF(P_gj.snitt!L19=0," ",P_gj.snitt!L19)</f>
        <v xml:space="preserve"> </v>
      </c>
      <c r="M10" s="35" t="str">
        <f>IF(P_gj.snitt!M19=0," ",P_gj.snitt!M19)</f>
        <v xml:space="preserve"> </v>
      </c>
      <c r="N10" s="35" t="str">
        <f>IF(P_gj.snitt!N19=0," ",P_gj.snitt!N19)</f>
        <v xml:space="preserve"> </v>
      </c>
      <c r="O10" s="35" t="str">
        <f>IF(P_gj.snitt!O19=0," ",P_gj.snitt!O19)</f>
        <v xml:space="preserve"> </v>
      </c>
      <c r="P10" s="35" t="str">
        <f>IF(P_gj.snitt!P19=0," ",P_gj.snitt!P19)</f>
        <v xml:space="preserve"> </v>
      </c>
      <c r="Q10" s="35" t="str">
        <f>IF(P_gj.snitt!Q19=0," ",P_gj.snitt!Q19)</f>
        <v xml:space="preserve"> </v>
      </c>
      <c r="R10" s="35" t="str">
        <f>IF(P_gj.snitt!R19=0," ",P_gj.snitt!R19)</f>
        <v xml:space="preserve"> </v>
      </c>
      <c r="S10" s="35" t="str">
        <f>IF(P_gj.snitt!S19=0," ",P_gj.snitt!S19)</f>
        <v xml:space="preserve"> </v>
      </c>
      <c r="T10" s="35" t="str">
        <f>IF(P_gj.snitt!T19=0," ",P_gj.snitt!T19)</f>
        <v xml:space="preserve"> </v>
      </c>
      <c r="U10" s="35" t="str">
        <f>IF(P_gj.snitt!U19=0," ",P_gj.snitt!U19)</f>
        <v xml:space="preserve"> </v>
      </c>
      <c r="V10" s="35" t="str">
        <f>IF(P_gj.snitt!V19=0," ",P_gj.snitt!V19)</f>
        <v xml:space="preserve"> </v>
      </c>
      <c r="W10" s="35" t="str">
        <f>IF(P_gj.snitt!W19=0," ",P_gj.snitt!W19)</f>
        <v xml:space="preserve"> </v>
      </c>
      <c r="X10" s="35" t="str">
        <f>IF(P_gj.snitt!X19=0," ",P_gj.snitt!X19)</f>
        <v xml:space="preserve"> </v>
      </c>
      <c r="Y10" s="35" t="str">
        <f>IF(P_gj.snitt!Y19=0," ",P_gj.snitt!Y19)</f>
        <v xml:space="preserve"> </v>
      </c>
      <c r="Z10" s="35" t="str">
        <f>IF(P_gj.snitt!Z19=0," ",P_gj.snitt!Z19)</f>
        <v xml:space="preserve"> </v>
      </c>
      <c r="AA10" s="35" t="str">
        <f>IF(P_gj.snitt!AA19=0," ",P_gj.snitt!AA19)</f>
        <v xml:space="preserve"> </v>
      </c>
      <c r="AB10" s="35" t="str">
        <f>IF(P_gj.snitt!AB19=0," ",P_gj.snitt!AB19)</f>
        <v xml:space="preserve"> </v>
      </c>
      <c r="AC10" s="35" t="str">
        <f>IF(P_gj.snitt!AC19=0," ",P_gj.snitt!AC19)</f>
        <v xml:space="preserve"> </v>
      </c>
      <c r="AD10" s="35" t="str">
        <f>IF(P_gj.snitt!AD19=0," ",P_gj.snitt!AD19)</f>
        <v xml:space="preserve"> </v>
      </c>
    </row>
    <row r="11" spans="2:30" ht="14.1" customHeight="1" x14ac:dyDescent="0.2">
      <c r="B11" s="34" t="str">
        <f>IF(P_gj.snitt!B20=0," ",P_gj.snitt!B20)</f>
        <v xml:space="preserve"> </v>
      </c>
      <c r="C11" s="35" t="str">
        <f>IF(P_gj.snitt!C20=0," ",P_gj.snitt!C20)</f>
        <v>Inderøy</v>
      </c>
      <c r="D11" s="35">
        <f>IF(P_gj.snitt!D20=0," ",P_gj.snitt!D20)</f>
        <v>77.910958904109592</v>
      </c>
      <c r="E11" s="35">
        <f>IF(P_gj.snitt!E20=0," ",P_gj.snitt!E20)</f>
        <v>76.870748299319729</v>
      </c>
      <c r="F11" s="35">
        <f>IF(P_gj.snitt!F20=0," ",P_gj.snitt!F20)</f>
        <v>77.779557823129267</v>
      </c>
      <c r="G11" s="35">
        <f>IF(P_gj.snitt!G20=0," ",P_gj.snitt!G20)</f>
        <v>78.844854166666664</v>
      </c>
      <c r="H11" s="35">
        <f>IF(P_gj.snitt!H20=0," ",P_gj.snitt!H20)</f>
        <v>80.323007246376804</v>
      </c>
      <c r="I11" s="35">
        <f>IF(P_gj.snitt!I20=0," ",P_gj.snitt!I20)</f>
        <v>81.363038167938925</v>
      </c>
      <c r="J11" s="35">
        <f>IF(P_gj.snitt!J20=0," ",P_gj.snitt!J20)</f>
        <v>85.106845528455281</v>
      </c>
      <c r="K11" s="35">
        <f>IF(P_gj.snitt!K20=0," ",P_gj.snitt!K20)</f>
        <v>90.093191304347826</v>
      </c>
      <c r="L11" s="35">
        <f>IF(P_gj.snitt!L20=0," ",P_gj.snitt!L20)</f>
        <v>94.89855045871559</v>
      </c>
      <c r="M11" s="35">
        <f>IF(P_gj.snitt!M20=0," ",P_gj.snitt!M20)</f>
        <v>96.398148148148152</v>
      </c>
      <c r="N11" s="35">
        <f>IF(P_gj.snitt!N20=0," ",P_gj.snitt!N20)</f>
        <v>100.57281553398059</v>
      </c>
      <c r="O11" s="35">
        <f>IF(P_gj.snitt!O20=0," ",P_gj.snitt!O20)</f>
        <v>105.38775510204081</v>
      </c>
      <c r="P11" s="35">
        <f>IF(P_gj.snitt!P20=0," ",P_gj.snitt!P20)</f>
        <v>119.60869565217391</v>
      </c>
      <c r="Q11" s="35">
        <f>IF(P_gj.snitt!Q20=0," ",P_gj.snitt!Q20)</f>
        <v>123.8</v>
      </c>
      <c r="R11" s="35">
        <f>IF(P_gj.snitt!R20=0," ",P_gj.snitt!R20)</f>
        <v>132.2439024390244</v>
      </c>
      <c r="S11" s="35">
        <f>IF(P_gj.snitt!S20=0," ",P_gj.snitt!S20)</f>
        <v>144.74664473684209</v>
      </c>
      <c r="T11" s="35">
        <f>IF(P_gj.snitt!T20=0," ",P_gj.snitt!T20)</f>
        <v>145.47899999999998</v>
      </c>
      <c r="U11" s="35">
        <f>IF(P_gj.snitt!U20=0," ",P_gj.snitt!U20)</f>
        <v>155.47889189189189</v>
      </c>
      <c r="V11" s="35">
        <f>IF(P_gj.snitt!V20=0," ",P_gj.snitt!V20)</f>
        <v>161.54207142857143</v>
      </c>
      <c r="W11" s="35">
        <f>IF(P_gj.snitt!W20=0," ",P_gj.snitt!W20)</f>
        <v>168.4996153846154</v>
      </c>
      <c r="X11" s="35">
        <f>IF(P_gj.snitt!X20=0," ",P_gj.snitt!X20)</f>
        <v>193.99056666666667</v>
      </c>
      <c r="Y11" s="35">
        <f>IF(P_gj.snitt!Y20=0," ",P_gj.snitt!Y20)</f>
        <v>198.41844827586209</v>
      </c>
      <c r="Z11" s="35">
        <f>IF(P_gj.snitt!Z20=0," ",P_gj.snitt!Z20)</f>
        <v>193.41445762711862</v>
      </c>
      <c r="AA11" s="35">
        <f>IF(P_gj.snitt!AA20=0," ",P_gj.snitt!AA20)</f>
        <v>206.22158181818182</v>
      </c>
      <c r="AB11" s="35">
        <f>IF(P_gj.snitt!AB20=0," ",P_gj.snitt!AB20)</f>
        <v>210.56990740740741</v>
      </c>
      <c r="AC11" s="35">
        <f>IF(P_gj.snitt!AC20=0," ",P_gj.snitt!AC20)</f>
        <v>221.01398</v>
      </c>
      <c r="AD11" s="35">
        <f>IF(P_gj.snitt!AD20=0," ",P_gj.snitt!AD20)</f>
        <v>248.78314583333335</v>
      </c>
    </row>
    <row r="12" spans="2:30" ht="14.1" customHeight="1" x14ac:dyDescent="0.2">
      <c r="B12" s="34" t="str">
        <f>IF(P_gj.snitt!B21=0," ",P_gj.snitt!B21)</f>
        <v xml:space="preserve"> </v>
      </c>
      <c r="C12" s="35" t="str">
        <f>IF(P_gj.snitt!C21=0," ",P_gj.snitt!C21)</f>
        <v>Levanger</v>
      </c>
      <c r="D12" s="35">
        <f>IF(P_gj.snitt!D21=0," ",P_gj.snitt!D21)</f>
        <v>86.188461538461539</v>
      </c>
      <c r="E12" s="35">
        <f>IF(P_gj.snitt!E21=0," ",P_gj.snitt!E21)</f>
        <v>86.546153846153842</v>
      </c>
      <c r="F12" s="35">
        <f>IF(P_gj.snitt!F21=0," ",P_gj.snitt!F21)</f>
        <v>88.07382558139534</v>
      </c>
      <c r="G12" s="35">
        <f>IF(P_gj.snitt!G21=0," ",P_gj.snitt!G21)</f>
        <v>90.128681102362208</v>
      </c>
      <c r="H12" s="35">
        <f>IF(P_gj.snitt!H21=0," ",P_gj.snitt!H21)</f>
        <v>92.821878048780491</v>
      </c>
      <c r="I12" s="35">
        <f>IF(P_gj.snitt!I21=0," ",P_gj.snitt!I21)</f>
        <v>91.50585654008438</v>
      </c>
      <c r="J12" s="35">
        <f>IF(P_gj.snitt!J21=0," ",P_gj.snitt!J21)</f>
        <v>96.969279816513762</v>
      </c>
      <c r="K12" s="35">
        <f>IF(P_gj.snitt!K21=0," ",P_gj.snitt!K21)</f>
        <v>106.70577184466019</v>
      </c>
      <c r="L12" s="35">
        <f>IF(P_gj.snitt!L21=0," ",P_gj.snitt!L21)</f>
        <v>112.04423076923077</v>
      </c>
      <c r="M12" s="35">
        <f>IF(P_gj.snitt!M21=0," ",P_gj.snitt!M21)</f>
        <v>116.56914893617021</v>
      </c>
      <c r="N12" s="35">
        <f>IF(P_gj.snitt!N21=0," ",P_gj.snitt!N21)</f>
        <v>123.83707865168539</v>
      </c>
      <c r="O12" s="35">
        <f>IF(P_gj.snitt!O21=0," ",P_gj.snitt!O21)</f>
        <v>133.05988023952096</v>
      </c>
      <c r="P12" s="35">
        <f>IF(P_gj.snitt!P21=0," ",P_gj.snitt!P21)</f>
        <v>152.7483870967742</v>
      </c>
      <c r="Q12" s="35">
        <f>IF(P_gj.snitt!Q21=0," ",P_gj.snitt!Q21)</f>
        <v>163.15068493150685</v>
      </c>
      <c r="R12" s="35">
        <f>IF(P_gj.snitt!R21=0," ",P_gj.snitt!R21)</f>
        <v>181.44444444444446</v>
      </c>
      <c r="S12" s="35">
        <f>IF(P_gj.snitt!S21=0," ",P_gj.snitt!S21)</f>
        <v>197.11622033898306</v>
      </c>
      <c r="T12" s="35">
        <f>IF(P_gj.snitt!T21=0," ",P_gj.snitt!T21)</f>
        <v>202.16819658119658</v>
      </c>
      <c r="U12" s="35">
        <f>IF(P_gj.snitt!U21=0," ",P_gj.snitt!U21)</f>
        <v>222.30256756756756</v>
      </c>
      <c r="V12" s="35">
        <f>IF(P_gj.snitt!V21=0," ",P_gj.snitt!V21)</f>
        <v>224.70948181818184</v>
      </c>
      <c r="W12" s="35">
        <f>IF(P_gj.snitt!W21=0," ",P_gj.snitt!W21)</f>
        <v>235.80140952380953</v>
      </c>
      <c r="X12" s="35">
        <f>IF(P_gj.snitt!X21=0," ",P_gj.snitt!X21)</f>
        <v>255.07949484536081</v>
      </c>
      <c r="Y12" s="35">
        <f>IF(P_gj.snitt!Y21=0," ",P_gj.snitt!Y21)</f>
        <v>262.69497826086956</v>
      </c>
      <c r="Z12" s="35">
        <f>IF(P_gj.snitt!Z21=0," ",P_gj.snitt!Z21)</f>
        <v>267.08417977528086</v>
      </c>
      <c r="AA12" s="35">
        <f>IF(P_gj.snitt!AA21=0," ",P_gj.snitt!AA21)</f>
        <v>274.83624719101124</v>
      </c>
      <c r="AB12" s="35">
        <f>IF(P_gj.snitt!AB21=0," ",P_gj.snitt!AB21)</f>
        <v>290.69816666666668</v>
      </c>
      <c r="AC12" s="35">
        <f>IF(P_gj.snitt!AC21=0," ",P_gj.snitt!AC21)</f>
        <v>299.78265432098766</v>
      </c>
      <c r="AD12" s="35">
        <f>IF(P_gj.snitt!AD21=0," ",P_gj.snitt!AD21)</f>
        <v>325.0365526315789</v>
      </c>
    </row>
    <row r="13" spans="2:30" ht="14.1" customHeight="1" x14ac:dyDescent="0.2">
      <c r="B13" s="34" t="str">
        <f>IF(P_gj.snitt!B22=0," ",P_gj.snitt!B22)</f>
        <v xml:space="preserve"> </v>
      </c>
      <c r="C13" s="35" t="str">
        <f>IF(P_gj.snitt!C22=0," ",P_gj.snitt!C22)</f>
        <v>Snåsa</v>
      </c>
      <c r="D13" s="35">
        <f>IF(P_gj.snitt!D22=0," ",P_gj.snitt!D22)</f>
        <v>77.293577981651381</v>
      </c>
      <c r="E13" s="35">
        <f>IF(P_gj.snitt!E22=0," ",P_gj.snitt!E22)</f>
        <v>76.651376146788991</v>
      </c>
      <c r="F13" s="35">
        <f>IF(P_gj.snitt!F22=0," ",P_gj.snitt!F22)</f>
        <v>78.888862385321104</v>
      </c>
      <c r="G13" s="35">
        <f>IF(P_gj.snitt!G22=0," ",P_gj.snitt!G22)</f>
        <v>79.777009259259259</v>
      </c>
      <c r="H13" s="35">
        <f>IF(P_gj.snitt!H22=0," ",P_gj.snitt!H22)</f>
        <v>79.221177570093445</v>
      </c>
      <c r="I13" s="35">
        <f>IF(P_gj.snitt!I22=0," ",P_gj.snitt!I22)</f>
        <v>77.252726415094344</v>
      </c>
      <c r="J13" s="35">
        <f>IF(P_gj.snitt!J22=0," ",P_gj.snitt!J22)</f>
        <v>79.032900990099009</v>
      </c>
      <c r="K13" s="35">
        <f>IF(P_gj.snitt!K22=0," ",P_gj.snitt!K22)</f>
        <v>87.487234042553183</v>
      </c>
      <c r="L13" s="35">
        <f>IF(P_gj.snitt!L22=0," ",P_gj.snitt!L22)</f>
        <v>92.797233333333338</v>
      </c>
      <c r="M13" s="35">
        <f>IF(P_gj.snitt!M22=0," ",P_gj.snitt!M22)</f>
        <v>95.174418604651166</v>
      </c>
      <c r="N13" s="35">
        <f>IF(P_gj.snitt!N22=0," ",P_gj.snitt!N22)</f>
        <v>97.904761904761898</v>
      </c>
      <c r="O13" s="35">
        <f>IF(P_gj.snitt!O22=0," ",P_gj.snitt!O22)</f>
        <v>106.23076923076923</v>
      </c>
      <c r="P13" s="35">
        <f>IF(P_gj.snitt!P22=0," ",P_gj.snitt!P22)</f>
        <v>116.34666666666666</v>
      </c>
      <c r="Q13" s="35">
        <f>IF(P_gj.snitt!Q22=0," ",P_gj.snitt!Q22)</f>
        <v>115.73239436619718</v>
      </c>
      <c r="R13" s="35">
        <f>IF(P_gj.snitt!R22=0," ",P_gj.snitt!R22)</f>
        <v>123.98484848484848</v>
      </c>
      <c r="S13" s="35">
        <f>IF(P_gj.snitt!S22=0," ",P_gj.snitt!S22)</f>
        <v>132.2175</v>
      </c>
      <c r="T13" s="35">
        <f>IF(P_gj.snitt!T22=0," ",P_gj.snitt!T22)</f>
        <v>135.2443442622951</v>
      </c>
      <c r="U13" s="35">
        <f>IF(P_gj.snitt!U22=0," ",P_gj.snitt!U22)</f>
        <v>143.10046666666668</v>
      </c>
      <c r="V13" s="35">
        <f>IF(P_gj.snitt!V22=0," ",P_gj.snitt!V22)</f>
        <v>142.3298474576271</v>
      </c>
      <c r="W13" s="35">
        <f>IF(P_gj.snitt!W22=0," ",P_gj.snitt!W22)</f>
        <v>149.02073584905662</v>
      </c>
      <c r="X13" s="35">
        <f>IF(P_gj.snitt!X22=0," ",P_gj.snitt!X22)</f>
        <v>168.5368125</v>
      </c>
      <c r="Y13" s="35">
        <f>IF(P_gj.snitt!Y22=0," ",P_gj.snitt!Y22)</f>
        <v>167.82075</v>
      </c>
      <c r="Z13" s="35">
        <f>IF(P_gj.snitt!Z22=0," ",P_gj.snitt!Z22)</f>
        <v>168.14378723404255</v>
      </c>
      <c r="AA13" s="35">
        <f>IF(P_gj.snitt!AA22=0," ",P_gj.snitt!AA22)</f>
        <v>177.39463043478261</v>
      </c>
      <c r="AB13" s="35">
        <f>IF(P_gj.snitt!AB22=0," ",P_gj.snitt!AB22)</f>
        <v>201.39980487804877</v>
      </c>
      <c r="AC13" s="35">
        <f>IF(P_gj.snitt!AC22=0," ",P_gj.snitt!AC22)</f>
        <v>205.74623076923078</v>
      </c>
      <c r="AD13" s="35">
        <f>IF(P_gj.snitt!AD22=0," ",P_gj.snitt!AD22)</f>
        <v>213.7533157894737</v>
      </c>
    </row>
    <row r="14" spans="2:30" ht="14.1" customHeight="1" x14ac:dyDescent="0.2">
      <c r="B14" s="34" t="str">
        <f>IF(P_gj.snitt!B23=0," ",P_gj.snitt!B23)</f>
        <v xml:space="preserve"> </v>
      </c>
      <c r="C14" s="35" t="str">
        <f>IF(P_gj.snitt!C23=0," ",P_gj.snitt!C23)</f>
        <v>Steinkjer</v>
      </c>
      <c r="D14" s="35">
        <f>IF(P_gj.snitt!D23=0," ",P_gj.snitt!D23)</f>
        <v>82.667447306791573</v>
      </c>
      <c r="E14" s="35">
        <f>IF(P_gj.snitt!E23=0," ",P_gj.snitt!E23)</f>
        <v>82.058823529411768</v>
      </c>
      <c r="F14" s="35">
        <f>IF(P_gj.snitt!F23=0," ",P_gj.snitt!F23)</f>
        <v>83.156593380614666</v>
      </c>
      <c r="G14" s="35">
        <f>IF(P_gj.snitt!G23=0," ",P_gj.snitt!G23)</f>
        <v>85.124227817745805</v>
      </c>
      <c r="H14" s="35">
        <f>IF(P_gj.snitt!H23=0," ",P_gj.snitt!H23)</f>
        <v>86.146179104477625</v>
      </c>
      <c r="I14" s="35">
        <f>IF(P_gj.snitt!I23=0," ",P_gj.snitt!I23)</f>
        <v>85.4609378238342</v>
      </c>
      <c r="J14" s="35">
        <f>IF(P_gj.snitt!J23=0," ",P_gj.snitt!J23)</f>
        <v>89.411122905027938</v>
      </c>
      <c r="K14" s="35">
        <f>IF(P_gj.snitt!K23=0," ",P_gj.snitt!K23)</f>
        <v>97.954583832335331</v>
      </c>
      <c r="L14" s="35">
        <f>IF(P_gj.snitt!L23=0," ",P_gj.snitt!L23)</f>
        <v>107.45195176848875</v>
      </c>
      <c r="M14" s="35">
        <f>IF(P_gj.snitt!M23=0," ",P_gj.snitt!M23)</f>
        <v>111.07516339869281</v>
      </c>
      <c r="N14" s="35">
        <f>IF(P_gj.snitt!N23=0," ",P_gj.snitt!N23)</f>
        <v>116.40753424657534</v>
      </c>
      <c r="O14" s="35">
        <f>IF(P_gj.snitt!O23=0," ",P_gj.snitt!O23)</f>
        <v>123.32967032967034</v>
      </c>
      <c r="P14" s="35">
        <f>IF(P_gj.snitt!P23=0," ",P_gj.snitt!P23)</f>
        <v>145.49180327868854</v>
      </c>
      <c r="Q14" s="35">
        <f>IF(P_gj.snitt!Q23=0," ",P_gj.snitt!Q23)</f>
        <v>148.93013100436681</v>
      </c>
      <c r="R14" s="35">
        <f>IF(P_gj.snitt!R23=0," ",P_gj.snitt!R23)</f>
        <v>162.37019230769232</v>
      </c>
      <c r="S14" s="35">
        <f>IF(P_gj.snitt!S23=0," ",P_gj.snitt!S23)</f>
        <v>172.43954545454545</v>
      </c>
      <c r="T14" s="35">
        <f>IF(P_gj.snitt!T23=0," ",P_gj.snitt!T23)</f>
        <v>168.47304522613064</v>
      </c>
      <c r="U14" s="35">
        <f>IF(P_gj.snitt!U23=0," ",P_gj.snitt!U23)</f>
        <v>185.8293475935829</v>
      </c>
      <c r="V14" s="35">
        <f>IF(P_gj.snitt!V23=0," ",P_gj.snitt!V23)</f>
        <v>188.98005000000001</v>
      </c>
      <c r="W14" s="35">
        <f>IF(P_gj.snitt!W23=0," ",P_gj.snitt!W23)</f>
        <v>192.61824705882356</v>
      </c>
      <c r="X14" s="35">
        <f>IF(P_gj.snitt!X23=0," ",P_gj.snitt!X23)</f>
        <v>217.52801986754966</v>
      </c>
      <c r="Y14" s="35">
        <f>IF(P_gj.snitt!Y23=0," ",P_gj.snitt!Y23)</f>
        <v>224.94810273972604</v>
      </c>
      <c r="Z14" s="35">
        <f>IF(P_gj.snitt!Z23=0," ",P_gj.snitt!Z23)</f>
        <v>223.19717021276594</v>
      </c>
      <c r="AA14" s="35">
        <f>IF(P_gj.snitt!AA23=0," ",P_gj.snitt!AA23)</f>
        <v>231.80880714285715</v>
      </c>
      <c r="AB14" s="35">
        <f>IF(P_gj.snitt!AB23=0," ",P_gj.snitt!AB23)</f>
        <v>236.59173684210526</v>
      </c>
      <c r="AC14" s="35">
        <f>IF(P_gj.snitt!AC23=0," ",P_gj.snitt!AC23)</f>
        <v>240.87973809523811</v>
      </c>
      <c r="AD14" s="35">
        <f>IF(P_gj.snitt!AD23=0," ",P_gj.snitt!AD23)</f>
        <v>267.14152136752136</v>
      </c>
    </row>
    <row r="15" spans="2:30" ht="14.1" customHeight="1" x14ac:dyDescent="0.2">
      <c r="B15" s="34" t="str">
        <f>IF(P_gj.snitt!B24=0," ",P_gj.snitt!B24)</f>
        <v xml:space="preserve"> </v>
      </c>
      <c r="C15" s="35" t="str">
        <f>IF(P_gj.snitt!C24=0," ",P_gj.snitt!C24)</f>
        <v>Verdal</v>
      </c>
      <c r="D15" s="35">
        <f>IF(P_gj.snitt!D24=0," ",P_gj.snitt!D24)</f>
        <v>75.927927927927925</v>
      </c>
      <c r="E15" s="35">
        <f>IF(P_gj.snitt!E24=0," ",P_gj.snitt!E24)</f>
        <v>75.631818181818176</v>
      </c>
      <c r="F15" s="35">
        <f>IF(P_gj.snitt!F24=0," ",P_gj.snitt!F24)</f>
        <v>78.315908675799093</v>
      </c>
      <c r="G15" s="35">
        <f>IF(P_gj.snitt!G24=0," ",P_gj.snitt!G24)</f>
        <v>78.307458333333329</v>
      </c>
      <c r="H15" s="35">
        <f>IF(P_gj.snitt!H24=0," ",P_gj.snitt!H24)</f>
        <v>79.223846889952156</v>
      </c>
      <c r="I15" s="35">
        <f>IF(P_gj.snitt!I24=0," ",P_gj.snitt!I24)</f>
        <v>76.155753768844221</v>
      </c>
      <c r="J15" s="35">
        <f>IF(P_gj.snitt!J24=0," ",P_gj.snitt!J24)</f>
        <v>81.474288135593227</v>
      </c>
      <c r="K15" s="35">
        <f>IF(P_gj.snitt!K24=0," ",P_gj.snitt!K24)</f>
        <v>88.980202453987729</v>
      </c>
      <c r="L15" s="35">
        <f>IF(P_gj.snitt!L24=0," ",P_gj.snitt!L24)</f>
        <v>98.940335616438361</v>
      </c>
      <c r="M15" s="35">
        <f>IF(P_gj.snitt!M24=0," ",P_gj.snitt!M24)</f>
        <v>105.06716417910448</v>
      </c>
      <c r="N15" s="35">
        <f>IF(P_gj.snitt!N24=0," ",P_gj.snitt!N24)</f>
        <v>107.06870229007633</v>
      </c>
      <c r="O15" s="35">
        <f>IF(P_gj.snitt!O24=0," ",P_gj.snitt!O24)</f>
        <v>115.36974789915966</v>
      </c>
      <c r="P15" s="35">
        <f>IF(P_gj.snitt!P24=0," ",P_gj.snitt!P24)</f>
        <v>131.57798165137615</v>
      </c>
      <c r="Q15" s="35">
        <f>IF(P_gj.snitt!Q24=0," ",P_gj.snitt!Q24)</f>
        <v>140.39795918367346</v>
      </c>
      <c r="R15" s="35">
        <f>IF(P_gj.snitt!R24=0," ",P_gj.snitt!R24)</f>
        <v>137</v>
      </c>
      <c r="S15" s="35">
        <f>IF(P_gj.snitt!S24=0," ",P_gj.snitt!S24)</f>
        <v>150.52387804878049</v>
      </c>
      <c r="T15" s="35">
        <f>IF(P_gj.snitt!T24=0," ",P_gj.snitt!T24)</f>
        <v>156.01785897435897</v>
      </c>
      <c r="U15" s="35">
        <f>IF(P_gj.snitt!U24=0," ",P_gj.snitt!U24)</f>
        <v>176.25729333333334</v>
      </c>
      <c r="V15" s="35">
        <f>IF(P_gj.snitt!V24=0," ",P_gj.snitt!V24)</f>
        <v>178.39882857142857</v>
      </c>
      <c r="W15" s="35">
        <f>IF(P_gj.snitt!W24=0," ",P_gj.snitt!W24)</f>
        <v>178.41824285714287</v>
      </c>
      <c r="X15" s="35">
        <f>IF(P_gj.snitt!X24=0," ",P_gj.snitt!X24)</f>
        <v>200.06089230769231</v>
      </c>
      <c r="Y15" s="35">
        <f>IF(P_gj.snitt!Y24=0," ",P_gj.snitt!Y24)</f>
        <v>200.51863076923075</v>
      </c>
      <c r="Z15" s="35">
        <f>IF(P_gj.snitt!Z24=0," ",P_gj.snitt!Z24)</f>
        <v>202.08896874999999</v>
      </c>
      <c r="AA15" s="35">
        <f>IF(P_gj.snitt!AA24=0," ",P_gj.snitt!AA24)</f>
        <v>217.72336065573771</v>
      </c>
      <c r="AB15" s="35">
        <f>IF(P_gj.snitt!AB24=0," ",P_gj.snitt!AB24)</f>
        <v>216.48666666666668</v>
      </c>
      <c r="AC15" s="35">
        <f>IF(P_gj.snitt!AC24=0," ",P_gj.snitt!AC24)</f>
        <v>243.2018888888889</v>
      </c>
      <c r="AD15" s="35">
        <f>IF(P_gj.snitt!AD24=0," ",P_gj.snitt!AD24)</f>
        <v>249.23557407407407</v>
      </c>
    </row>
    <row r="16" spans="2:30" ht="14.1" customHeight="1" x14ac:dyDescent="0.2">
      <c r="B16" s="34" t="str">
        <f>IF(P_gj.snitt!B25=0," ",P_gj.snitt!B25)</f>
        <v>Namdalsregionen</v>
      </c>
      <c r="C16" s="35" t="str">
        <f>IF(P_gj.snitt!C25=0," ",P_gj.snitt!C25)</f>
        <v xml:space="preserve"> </v>
      </c>
      <c r="D16" s="35" t="str">
        <f>IF(P_gj.snitt!D25=0," ",P_gj.snitt!D25)</f>
        <v xml:space="preserve"> </v>
      </c>
      <c r="E16" s="35" t="str">
        <f>IF(P_gj.snitt!E25=0," ",P_gj.snitt!E25)</f>
        <v xml:space="preserve"> </v>
      </c>
      <c r="F16" s="35" t="str">
        <f>IF(P_gj.snitt!F25=0," ",P_gj.snitt!F25)</f>
        <v xml:space="preserve"> </v>
      </c>
      <c r="G16" s="35" t="str">
        <f>IF(P_gj.snitt!G25=0," ",P_gj.snitt!G25)</f>
        <v xml:space="preserve"> </v>
      </c>
      <c r="H16" s="35" t="str">
        <f>IF(P_gj.snitt!H25=0," ",P_gj.snitt!H25)</f>
        <v xml:space="preserve"> </v>
      </c>
      <c r="I16" s="35" t="str">
        <f>IF(P_gj.snitt!I25=0," ",P_gj.snitt!I25)</f>
        <v xml:space="preserve"> </v>
      </c>
      <c r="J16" s="35" t="str">
        <f>IF(P_gj.snitt!J25=0," ",P_gj.snitt!J25)</f>
        <v xml:space="preserve"> </v>
      </c>
      <c r="K16" s="35" t="str">
        <f>IF(P_gj.snitt!K25=0," ",P_gj.snitt!K25)</f>
        <v xml:space="preserve"> </v>
      </c>
      <c r="L16" s="35" t="str">
        <f>IF(P_gj.snitt!L25=0," ",P_gj.snitt!L25)</f>
        <v xml:space="preserve"> </v>
      </c>
      <c r="M16" s="35" t="str">
        <f>IF(P_gj.snitt!M25=0," ",P_gj.snitt!M25)</f>
        <v xml:space="preserve"> </v>
      </c>
      <c r="N16" s="35" t="str">
        <f>IF(P_gj.snitt!N25=0," ",P_gj.snitt!N25)</f>
        <v xml:space="preserve"> </v>
      </c>
      <c r="O16" s="35" t="str">
        <f>IF(P_gj.snitt!O25=0," ",P_gj.snitt!O25)</f>
        <v xml:space="preserve"> </v>
      </c>
      <c r="P16" s="35" t="str">
        <f>IF(P_gj.snitt!P25=0," ",P_gj.snitt!P25)</f>
        <v xml:space="preserve"> </v>
      </c>
      <c r="Q16" s="35" t="str">
        <f>IF(P_gj.snitt!Q25=0," ",P_gj.snitt!Q25)</f>
        <v xml:space="preserve"> </v>
      </c>
      <c r="R16" s="35" t="str">
        <f>IF(P_gj.snitt!R25=0," ",P_gj.snitt!R25)</f>
        <v xml:space="preserve"> </v>
      </c>
      <c r="S16" s="35" t="str">
        <f>IF(P_gj.snitt!S25=0," ",P_gj.snitt!S25)</f>
        <v xml:space="preserve"> </v>
      </c>
      <c r="T16" s="35" t="str">
        <f>IF(P_gj.snitt!T25=0," ",P_gj.snitt!T25)</f>
        <v xml:space="preserve"> </v>
      </c>
      <c r="U16" s="35" t="str">
        <f>IF(P_gj.snitt!U25=0," ",P_gj.snitt!U25)</f>
        <v xml:space="preserve"> </v>
      </c>
      <c r="V16" s="35" t="str">
        <f>IF(P_gj.snitt!V25=0," ",P_gj.snitt!V25)</f>
        <v xml:space="preserve"> </v>
      </c>
      <c r="W16" s="35" t="str">
        <f>IF(P_gj.snitt!W25=0," ",P_gj.snitt!W25)</f>
        <v xml:space="preserve"> </v>
      </c>
      <c r="X16" s="35" t="str">
        <f>IF(P_gj.snitt!X25=0," ",P_gj.snitt!X25)</f>
        <v xml:space="preserve"> </v>
      </c>
      <c r="Y16" s="35" t="str">
        <f>IF(P_gj.snitt!Y25=0," ",P_gj.snitt!Y25)</f>
        <v xml:space="preserve"> </v>
      </c>
      <c r="Z16" s="35" t="str">
        <f>IF(P_gj.snitt!Z25=0," ",P_gj.snitt!Z25)</f>
        <v xml:space="preserve"> </v>
      </c>
      <c r="AA16" s="35" t="str">
        <f>IF(P_gj.snitt!AA25=0," ",P_gj.snitt!AA25)</f>
        <v xml:space="preserve"> </v>
      </c>
      <c r="AB16" s="35" t="str">
        <f>IF(P_gj.snitt!AB25=0," ",P_gj.snitt!AB25)</f>
        <v xml:space="preserve"> </v>
      </c>
      <c r="AC16" s="35" t="str">
        <f>IF(P_gj.snitt!AC25=0," ",P_gj.snitt!AC25)</f>
        <v xml:space="preserve"> </v>
      </c>
      <c r="AD16" s="35" t="str">
        <f>IF(P_gj.snitt!AD25=0," ",P_gj.snitt!AD25)</f>
        <v xml:space="preserve"> </v>
      </c>
    </row>
    <row r="17" spans="2:30" ht="14.1" customHeight="1" x14ac:dyDescent="0.2">
      <c r="B17" s="34" t="str">
        <f>IF(P_gj.snitt!B26=0," ",P_gj.snitt!B26)</f>
        <v xml:space="preserve"> </v>
      </c>
      <c r="C17" s="35" t="str">
        <f>IF(P_gj.snitt!C26=0," ",P_gj.snitt!C26)</f>
        <v>Flatanger</v>
      </c>
      <c r="D17" s="35">
        <f>IF(P_gj.snitt!D26=0," ",P_gj.snitt!D26)</f>
        <v>64.59574468085107</v>
      </c>
      <c r="E17" s="35">
        <f>IF(P_gj.snitt!E26=0," ",P_gj.snitt!E26)</f>
        <v>64.869565217391298</v>
      </c>
      <c r="F17" s="35">
        <f>IF(P_gj.snitt!F26=0," ",P_gj.snitt!F26)</f>
        <v>65.139173913043479</v>
      </c>
      <c r="G17" s="35">
        <f>IF(P_gj.snitt!G26=0," ",P_gj.snitt!G26)</f>
        <v>67.796136363636364</v>
      </c>
      <c r="H17" s="35">
        <f>IF(P_gj.snitt!H26=0," ",P_gj.snitt!H26)</f>
        <v>66.46071111111111</v>
      </c>
      <c r="I17" s="35">
        <f>IF(P_gj.snitt!I26=0," ",P_gj.snitt!I26)</f>
        <v>67.791818181818186</v>
      </c>
      <c r="J17" s="35">
        <f>IF(P_gj.snitt!J26=0," ",P_gj.snitt!J26)</f>
        <v>71.225853658536593</v>
      </c>
      <c r="K17" s="35">
        <f>IF(P_gj.snitt!K26=0," ",P_gj.snitt!K26)</f>
        <v>73.437282051282054</v>
      </c>
      <c r="L17" s="35">
        <f>IF(P_gj.snitt!L26=0," ",P_gj.snitt!L26)</f>
        <v>72.641513513513516</v>
      </c>
      <c r="M17" s="35">
        <f>IF(P_gj.snitt!M26=0," ",P_gj.snitt!M26)</f>
        <v>74.51428571428572</v>
      </c>
      <c r="N17" s="35">
        <f>IF(P_gj.snitt!N26=0," ",P_gj.snitt!N26)</f>
        <v>79</v>
      </c>
      <c r="O17" s="35">
        <f>IF(P_gj.snitt!O26=0," ",P_gj.snitt!O26)</f>
        <v>92.461538461538467</v>
      </c>
      <c r="P17" s="35">
        <f>IF(P_gj.snitt!P26=0," ",P_gj.snitt!P26)</f>
        <v>98.090909090909093</v>
      </c>
      <c r="Q17" s="35">
        <f>IF(P_gj.snitt!Q26=0," ",P_gj.snitt!Q26)</f>
        <v>102.31578947368421</v>
      </c>
      <c r="R17" s="35">
        <f>IF(P_gj.snitt!R26=0," ",P_gj.snitt!R26)</f>
        <v>123.375</v>
      </c>
      <c r="S17" s="35">
        <f>IF(P_gj.snitt!S26=0," ",P_gj.snitt!S26)</f>
        <v>152.39871428571428</v>
      </c>
      <c r="T17" s="35">
        <f>IF(P_gj.snitt!T26=0," ",P_gj.snitt!T26)</f>
        <v>143.08386666666667</v>
      </c>
      <c r="U17" s="35">
        <f>IF(P_gj.snitt!U26=0," ",P_gj.snitt!U26)</f>
        <v>166.20935714285716</v>
      </c>
      <c r="V17" s="35">
        <f>IF(P_gj.snitt!V26=0," ",P_gj.snitt!V26)</f>
        <v>185.2895</v>
      </c>
      <c r="W17" s="35">
        <f>IF(P_gj.snitt!W26=0," ",P_gj.snitt!W26)</f>
        <v>205.99518181818183</v>
      </c>
      <c r="X17" s="35">
        <f>IF(P_gj.snitt!X26=0," ",P_gj.snitt!X26)</f>
        <v>193.72809090909092</v>
      </c>
      <c r="Y17" s="35">
        <f>IF(P_gj.snitt!Y26=0," ",P_gj.snitt!Y26)</f>
        <v>217.251</v>
      </c>
      <c r="Z17" s="35">
        <f>IF(P_gj.snitt!Z26=0," ",P_gj.snitt!Z26)</f>
        <v>240.678</v>
      </c>
      <c r="AA17" s="35">
        <f>IF(P_gj.snitt!AA26=0," ",P_gj.snitt!AA26)</f>
        <v>239.58837500000001</v>
      </c>
      <c r="AB17" s="35">
        <f>IF(P_gj.snitt!AB26=0," ",P_gj.snitt!AB26)</f>
        <v>235.398</v>
      </c>
      <c r="AC17" s="35">
        <f>IF(P_gj.snitt!AC26=0," ",P_gj.snitt!AC26)</f>
        <v>239.40614285714287</v>
      </c>
      <c r="AD17" s="35">
        <f>IF(P_gj.snitt!AD26=0," ",P_gj.snitt!AD26)</f>
        <v>303.78000000000003</v>
      </c>
    </row>
    <row r="18" spans="2:30" ht="14.1" customHeight="1" x14ac:dyDescent="0.2">
      <c r="B18" s="34" t="str">
        <f>IF(P_gj.snitt!B27=0," ",P_gj.snitt!B27)</f>
        <v xml:space="preserve"> </v>
      </c>
      <c r="C18" s="35" t="str">
        <f>IF(P_gj.snitt!C27=0," ",P_gj.snitt!C27)</f>
        <v>Grong</v>
      </c>
      <c r="D18" s="35">
        <f>IF(P_gj.snitt!D27=0," ",P_gj.snitt!D27)</f>
        <v>82.698113207547166</v>
      </c>
      <c r="E18" s="35">
        <f>IF(P_gj.snitt!E27=0," ",P_gj.snitt!E27)</f>
        <v>81.075471698113205</v>
      </c>
      <c r="F18" s="35">
        <f>IF(P_gj.snitt!F27=0," ",P_gj.snitt!F27)</f>
        <v>82.447962264150945</v>
      </c>
      <c r="G18" s="35">
        <f>IF(P_gj.snitt!G27=0," ",P_gj.snitt!G27)</f>
        <v>82.816264150943397</v>
      </c>
      <c r="H18" s="35">
        <f>IF(P_gj.snitt!H27=0," ",P_gj.snitt!H27)</f>
        <v>84.788615384615383</v>
      </c>
      <c r="I18" s="35">
        <f>IF(P_gj.snitt!I27=0," ",P_gj.snitt!I27)</f>
        <v>81.221686274509793</v>
      </c>
      <c r="J18" s="35">
        <f>IF(P_gj.snitt!J27=0," ",P_gj.snitt!J27)</f>
        <v>87.011234042553184</v>
      </c>
      <c r="K18" s="35">
        <f>IF(P_gj.snitt!K27=0," ",P_gj.snitt!K27)</f>
        <v>93.694978260869561</v>
      </c>
      <c r="L18" s="35">
        <f>IF(P_gj.snitt!L27=0," ",P_gj.snitt!L27)</f>
        <v>95.448978723404252</v>
      </c>
      <c r="M18" s="35">
        <f>IF(P_gj.snitt!M27=0," ",P_gj.snitt!M27)</f>
        <v>99.325581395348834</v>
      </c>
      <c r="N18" s="35">
        <f>IF(P_gj.snitt!N27=0," ",P_gj.snitt!N27)</f>
        <v>114.70270270270271</v>
      </c>
      <c r="O18" s="35">
        <f>IF(P_gj.snitt!O27=0," ",P_gj.snitt!O27)</f>
        <v>123.45454545454545</v>
      </c>
      <c r="P18" s="35">
        <f>IF(P_gj.snitt!P27=0," ",P_gj.snitt!P27)</f>
        <v>134.33333333333334</v>
      </c>
      <c r="Q18" s="35">
        <f>IF(P_gj.snitt!Q27=0," ",P_gj.snitt!Q27)</f>
        <v>132.78787878787878</v>
      </c>
      <c r="R18" s="35">
        <f>IF(P_gj.snitt!R27=0," ",P_gj.snitt!R27)</f>
        <v>141.54838709677421</v>
      </c>
      <c r="S18" s="35">
        <f>IF(P_gj.snitt!S27=0," ",P_gj.snitt!S27)</f>
        <v>156.29565517241377</v>
      </c>
      <c r="T18" s="35">
        <f>IF(P_gj.snitt!T27=0," ",P_gj.snitt!T27)</f>
        <v>148.72800000000001</v>
      </c>
      <c r="U18" s="35">
        <f>IF(P_gj.snitt!U27=0," ",P_gj.snitt!U27)</f>
        <v>197.56973076923077</v>
      </c>
      <c r="V18" s="35">
        <f>IF(P_gj.snitt!V27=0," ",P_gj.snitt!V27)</f>
        <v>233.75186956521739</v>
      </c>
      <c r="W18" s="35">
        <f>IF(P_gj.snitt!W27=0," ",P_gj.snitt!W27)</f>
        <v>254.57250000000002</v>
      </c>
      <c r="X18" s="35">
        <f>IF(P_gj.snitt!X27=0," ",P_gj.snitt!X27)</f>
        <v>290.07125000000002</v>
      </c>
      <c r="Y18" s="35">
        <f>IF(P_gj.snitt!Y27=0," ",P_gj.snitt!Y27)</f>
        <v>308.04233333333332</v>
      </c>
      <c r="Z18" s="35">
        <f>IF(P_gj.snitt!Z27=0," ",P_gj.snitt!Z27)</f>
        <v>326.90017647058824</v>
      </c>
      <c r="AA18" s="35">
        <f>IF(P_gj.snitt!AA27=0," ",P_gj.snitt!AA27)</f>
        <v>339.92035294117647</v>
      </c>
      <c r="AB18" s="35">
        <f>IF(P_gj.snitt!AB27=0," ",P_gj.snitt!AB27)</f>
        <v>343.46517647058823</v>
      </c>
      <c r="AC18" s="35">
        <f>IF(P_gj.snitt!AC27=0," ",P_gj.snitt!AC27)</f>
        <v>349.98700000000002</v>
      </c>
      <c r="AD18" s="35">
        <f>IF(P_gj.snitt!AD27=0," ",P_gj.snitt!AD27)</f>
        <v>367.67423529411769</v>
      </c>
    </row>
    <row r="19" spans="2:30" ht="14.1" customHeight="1" x14ac:dyDescent="0.2">
      <c r="B19" s="34" t="str">
        <f>IF(P_gj.snitt!B28=0," ",P_gj.snitt!B28)</f>
        <v xml:space="preserve"> </v>
      </c>
      <c r="C19" s="35" t="str">
        <f>IF(P_gj.snitt!C28=0," ",P_gj.snitt!C28)</f>
        <v>Høylandet</v>
      </c>
      <c r="D19" s="35">
        <f>IF(P_gj.snitt!D28=0," ",P_gj.snitt!D28)</f>
        <v>79.958904109589042</v>
      </c>
      <c r="E19" s="35">
        <f>IF(P_gj.snitt!E28=0," ",P_gj.snitt!E28)</f>
        <v>76.972602739726028</v>
      </c>
      <c r="F19" s="35">
        <f>IF(P_gj.snitt!F28=0," ",P_gj.snitt!F28)</f>
        <v>78.918945205479446</v>
      </c>
      <c r="G19" s="35">
        <f>IF(P_gj.snitt!G28=0," ",P_gj.snitt!G28)</f>
        <v>79.378513888888889</v>
      </c>
      <c r="H19" s="35">
        <f>IF(P_gj.snitt!H28=0," ",P_gj.snitt!H28)</f>
        <v>81.626376811594213</v>
      </c>
      <c r="I19" s="35">
        <f>IF(P_gj.snitt!I28=0," ",P_gj.snitt!I28)</f>
        <v>83.925132352941176</v>
      </c>
      <c r="J19" s="35">
        <f>IF(P_gj.snitt!J28=0," ",P_gj.snitt!J28)</f>
        <v>85.237328125000005</v>
      </c>
      <c r="K19" s="35">
        <f>IF(P_gj.snitt!K28=0," ",P_gj.snitt!K28)</f>
        <v>88.278033333333326</v>
      </c>
      <c r="L19" s="35">
        <f>IF(P_gj.snitt!L28=0," ",P_gj.snitt!L28)</f>
        <v>94.663499999999999</v>
      </c>
      <c r="M19" s="35">
        <f>IF(P_gj.snitt!M28=0," ",P_gj.snitt!M28)</f>
        <v>99.327272727272728</v>
      </c>
      <c r="N19" s="35">
        <f>IF(P_gj.snitt!N28=0," ",P_gj.snitt!N28)</f>
        <v>105.88461538461539</v>
      </c>
      <c r="O19" s="35">
        <f>IF(P_gj.snitt!O28=0," ",P_gj.snitt!O28)</f>
        <v>109.49019607843137</v>
      </c>
      <c r="P19" s="35">
        <f>IF(P_gj.snitt!P28=0," ",P_gj.snitt!P28)</f>
        <v>123.1063829787234</v>
      </c>
      <c r="Q19" s="35">
        <f>IF(P_gj.snitt!Q28=0," ",P_gj.snitt!Q28)</f>
        <v>129.15909090909091</v>
      </c>
      <c r="R19" s="35">
        <f>IF(P_gj.snitt!R28=0," ",P_gj.snitt!R28)</f>
        <v>130.67441860465115</v>
      </c>
      <c r="S19" s="35">
        <f>IF(P_gj.snitt!S28=0," ",P_gj.snitt!S28)</f>
        <v>142.48112195121951</v>
      </c>
      <c r="T19" s="35">
        <f>IF(P_gj.snitt!T28=0," ",P_gj.snitt!T28)</f>
        <v>144.48089999999999</v>
      </c>
      <c r="U19" s="35">
        <f>IF(P_gj.snitt!U28=0," ",P_gj.snitt!U28)</f>
        <v>144.74975000000001</v>
      </c>
      <c r="V19" s="35">
        <f>IF(P_gj.snitt!V28=0," ",P_gj.snitt!V28)</f>
        <v>147.93594736842104</v>
      </c>
      <c r="W19" s="35">
        <f>IF(P_gj.snitt!W28=0," ",P_gj.snitt!W28)</f>
        <v>155.66411111111111</v>
      </c>
      <c r="X19" s="35">
        <f>IF(P_gj.snitt!X28=0," ",P_gj.snitt!X28)</f>
        <v>175.41796875</v>
      </c>
      <c r="Y19" s="35">
        <f>IF(P_gj.snitt!Y28=0," ",P_gj.snitt!Y28)</f>
        <v>164.63647058823531</v>
      </c>
      <c r="Z19" s="35">
        <f>IF(P_gj.snitt!Z28=0," ",P_gj.snitt!Z28)</f>
        <v>159.68651515151515</v>
      </c>
      <c r="AA19" s="35">
        <f>IF(P_gj.snitt!AA28=0," ",P_gj.snitt!AA28)</f>
        <v>168.805125</v>
      </c>
      <c r="AB19" s="35">
        <f>IF(P_gj.snitt!AB28=0," ",P_gj.snitt!AB28)</f>
        <v>180.41466666666665</v>
      </c>
      <c r="AC19" s="35">
        <f>IF(P_gj.snitt!AC28=0," ",P_gj.snitt!AC28)</f>
        <v>196.79639285714285</v>
      </c>
      <c r="AD19" s="35">
        <f>IF(P_gj.snitt!AD28=0," ",P_gj.snitt!AD28)</f>
        <v>230.15741666666668</v>
      </c>
    </row>
    <row r="20" spans="2:30" ht="14.1" customHeight="1" x14ac:dyDescent="0.2">
      <c r="B20" s="34" t="str">
        <f>IF(P_gj.snitt!B29=0," ",P_gj.snitt!B29)</f>
        <v xml:space="preserve"> </v>
      </c>
      <c r="C20" s="35" t="str">
        <f>IF(P_gj.snitt!C29=0," ",P_gj.snitt!C29)</f>
        <v>Leka</v>
      </c>
      <c r="D20" s="35">
        <f>IF(P_gj.snitt!D29=0," ",P_gj.snitt!D29)</f>
        <v>59.508771929824562</v>
      </c>
      <c r="E20" s="35">
        <f>IF(P_gj.snitt!E29=0," ",P_gj.snitt!E29)</f>
        <v>61.017857142857146</v>
      </c>
      <c r="F20" s="35">
        <f>IF(P_gj.snitt!F29=0," ",P_gj.snitt!F29)</f>
        <v>62.383517857142856</v>
      </c>
      <c r="G20" s="35">
        <f>IF(P_gj.snitt!G29=0," ",P_gj.snitt!G29)</f>
        <v>63.043818181818182</v>
      </c>
      <c r="H20" s="35">
        <f>IF(P_gj.snitt!H29=0," ",P_gj.snitt!H29)</f>
        <v>65.269830188679251</v>
      </c>
      <c r="I20" s="35">
        <f>IF(P_gj.snitt!I29=0," ",P_gj.snitt!I29)</f>
        <v>62.255529411764712</v>
      </c>
      <c r="J20" s="35">
        <f>IF(P_gj.snitt!J29=0," ",P_gj.snitt!J29)</f>
        <v>68.835244444444442</v>
      </c>
      <c r="K20" s="35">
        <f>IF(P_gj.snitt!K29=0," ",P_gj.snitt!K29)</f>
        <v>72.43068181818181</v>
      </c>
      <c r="L20" s="35">
        <f>IF(P_gj.snitt!L29=0," ",P_gj.snitt!L29)</f>
        <v>84.630099999999999</v>
      </c>
      <c r="M20" s="35">
        <f>IF(P_gj.snitt!M29=0," ",P_gj.snitt!M29)</f>
        <v>86.84615384615384</v>
      </c>
      <c r="N20" s="35">
        <f>IF(P_gj.snitt!N29=0," ",P_gj.snitt!N29)</f>
        <v>85</v>
      </c>
      <c r="O20" s="35">
        <f>IF(P_gj.snitt!O29=0," ",P_gj.snitt!O29)</f>
        <v>97.117647058823536</v>
      </c>
      <c r="P20" s="35">
        <f>IF(P_gj.snitt!P29=0," ",P_gj.snitt!P29)</f>
        <v>105.60606060606061</v>
      </c>
      <c r="Q20" s="35">
        <f>IF(P_gj.snitt!Q29=0," ",P_gj.snitt!Q29)</f>
        <v>106.96969696969697</v>
      </c>
      <c r="R20" s="35">
        <f>IF(P_gj.snitt!R29=0," ",P_gj.snitt!R29)</f>
        <v>118.3225806451613</v>
      </c>
      <c r="S20" s="35">
        <f>IF(P_gj.snitt!S29=0," ",P_gj.snitt!S29)</f>
        <v>116.56825806451613</v>
      </c>
      <c r="T20" s="35">
        <f>IF(P_gj.snitt!T29=0," ",P_gj.snitt!T29)</f>
        <v>122.51113333333333</v>
      </c>
      <c r="U20" s="35">
        <f>IF(P_gj.snitt!U29=0," ",P_gj.snitt!U29)</f>
        <v>135.05724137931034</v>
      </c>
      <c r="V20" s="35">
        <f>IF(P_gj.snitt!V29=0," ",P_gj.snitt!V29)</f>
        <v>128.15333333333334</v>
      </c>
      <c r="W20" s="35">
        <f>IF(P_gj.snitt!W29=0," ",P_gj.snitt!W29)</f>
        <v>135.01057142857141</v>
      </c>
      <c r="X20" s="35">
        <f>IF(P_gj.snitt!X29=0," ",P_gj.snitt!X29)</f>
        <v>144.10476923076925</v>
      </c>
      <c r="Y20" s="35">
        <f>IF(P_gj.snitt!Y29=0," ",P_gj.snitt!Y29)</f>
        <v>138.14995999999999</v>
      </c>
      <c r="Z20" s="35">
        <f>IF(P_gj.snitt!Z29=0," ",P_gj.snitt!Z29)</f>
        <v>136.23108695652175</v>
      </c>
      <c r="AA20" s="35">
        <f>IF(P_gj.snitt!AA29=0," ",P_gj.snitt!AA29)</f>
        <v>156.17414285714287</v>
      </c>
      <c r="AB20" s="35">
        <f>IF(P_gj.snitt!AB29=0," ",P_gj.snitt!AB29)</f>
        <v>144.2338</v>
      </c>
      <c r="AC20" s="35">
        <f>IF(P_gj.snitt!AC29=0," ",P_gj.snitt!AC29)</f>
        <v>145.10133333333334</v>
      </c>
      <c r="AD20" s="35">
        <f>IF(P_gj.snitt!AD29=0," ",P_gj.snitt!AD29)</f>
        <v>137.38972222222222</v>
      </c>
    </row>
    <row r="21" spans="2:30" ht="14.1" customHeight="1" x14ac:dyDescent="0.2">
      <c r="B21" s="34" t="str">
        <f>IF(P_gj.snitt!B30=0," ",P_gj.snitt!B30)</f>
        <v xml:space="preserve"> </v>
      </c>
      <c r="C21" s="35" t="str">
        <f>IF(P_gj.snitt!C30=0," ",P_gj.snitt!C30)</f>
        <v>Lierne</v>
      </c>
      <c r="D21" s="35">
        <f>IF(P_gj.snitt!D30=0," ",P_gj.snitt!D30)</f>
        <v>64.433962264150949</v>
      </c>
      <c r="E21" s="35">
        <f>IF(P_gj.snitt!E30=0," ",P_gj.snitt!E30)</f>
        <v>68.415094339622641</v>
      </c>
      <c r="F21" s="35">
        <f>IF(P_gj.snitt!F30=0," ",P_gj.snitt!F30)</f>
        <v>72.431173076923073</v>
      </c>
      <c r="G21" s="35">
        <f>IF(P_gj.snitt!G30=0," ",P_gj.snitt!G30)</f>
        <v>72.888120000000001</v>
      </c>
      <c r="H21" s="35">
        <f>IF(P_gj.snitt!H30=0," ",P_gj.snitt!H30)</f>
        <v>75.360159999999993</v>
      </c>
      <c r="I21" s="35">
        <f>IF(P_gj.snitt!I30=0," ",P_gj.snitt!I30)</f>
        <v>79.131833333333333</v>
      </c>
      <c r="J21" s="35">
        <f>IF(P_gj.snitt!J30=0," ",P_gj.snitt!J30)</f>
        <v>85.052888888888887</v>
      </c>
      <c r="K21" s="35">
        <f>IF(P_gj.snitt!K30=0," ",P_gj.snitt!K30)</f>
        <v>91.25830952380953</v>
      </c>
      <c r="L21" s="35">
        <f>IF(P_gj.snitt!L30=0," ",P_gj.snitt!L30)</f>
        <v>97.099880952380957</v>
      </c>
      <c r="M21" s="35">
        <f>IF(P_gj.snitt!M30=0," ",P_gj.snitt!M30)</f>
        <v>98.05</v>
      </c>
      <c r="N21" s="35">
        <f>IF(P_gj.snitt!N30=0," ",P_gj.snitt!N30)</f>
        <v>118.70588235294117</v>
      </c>
      <c r="O21" s="35">
        <f>IF(P_gj.snitt!O30=0," ",P_gj.snitt!O30)</f>
        <v>117.17647058823529</v>
      </c>
      <c r="P21" s="35">
        <f>IF(P_gj.snitt!P30=0," ",P_gj.snitt!P30)</f>
        <v>133.48387096774192</v>
      </c>
      <c r="Q21" s="35">
        <f>IF(P_gj.snitt!Q30=0," ",P_gj.snitt!Q30)</f>
        <v>137.41935483870967</v>
      </c>
      <c r="R21" s="35">
        <f>IF(P_gj.snitt!R30=0," ",P_gj.snitt!R30)</f>
        <v>144.60714285714286</v>
      </c>
      <c r="S21" s="35">
        <f>IF(P_gj.snitt!S30=0," ",P_gj.snitt!S30)</f>
        <v>163.11824000000001</v>
      </c>
      <c r="T21" s="35">
        <f>IF(P_gj.snitt!T30=0," ",P_gj.snitt!T30)</f>
        <v>139.24148</v>
      </c>
      <c r="U21" s="35">
        <f>IF(P_gj.snitt!U30=0," ",P_gj.snitt!U30)</f>
        <v>141.91743478260869</v>
      </c>
      <c r="V21" s="35">
        <f>IF(P_gj.snitt!V30=0," ",P_gj.snitt!V30)</f>
        <v>144.62995652173913</v>
      </c>
      <c r="W21" s="35">
        <f>IF(P_gj.snitt!W30=0," ",P_gj.snitt!W30)</f>
        <v>147.61014285714288</v>
      </c>
      <c r="X21" s="35">
        <f>IF(P_gj.snitt!X30=0," ",P_gj.snitt!X30)</f>
        <v>177.11795000000001</v>
      </c>
      <c r="Y21" s="35">
        <f>IF(P_gj.snitt!Y30=0," ",P_gj.snitt!Y30)</f>
        <v>199.4073157894737</v>
      </c>
      <c r="Z21" s="35">
        <f>IF(P_gj.snitt!Z30=0," ",P_gj.snitt!Z30)</f>
        <v>217.20850000000002</v>
      </c>
      <c r="AA21" s="35">
        <f>IF(P_gj.snitt!AA30=0," ",P_gj.snitt!AA30)</f>
        <v>230.72141176470589</v>
      </c>
      <c r="AB21" s="35">
        <f>IF(P_gj.snitt!AB30=0," ",P_gj.snitt!AB30)</f>
        <v>224.67623529411765</v>
      </c>
      <c r="AC21" s="35">
        <f>IF(P_gj.snitt!AC30=0," ",P_gj.snitt!AC30)</f>
        <v>235.84168750000001</v>
      </c>
      <c r="AD21" s="35">
        <f>IF(P_gj.snitt!AD30=0," ",P_gj.snitt!AD30)</f>
        <v>268.89053846153848</v>
      </c>
    </row>
    <row r="22" spans="2:30" ht="14.1" customHeight="1" x14ac:dyDescent="0.2">
      <c r="B22" s="34" t="str">
        <f>IF(P_gj.snitt!B31=0," ",P_gj.snitt!B31)</f>
        <v xml:space="preserve"> </v>
      </c>
      <c r="C22" s="35" t="str">
        <f>IF(P_gj.snitt!C31=0," ",P_gj.snitt!C31)</f>
        <v>Namskogan</v>
      </c>
      <c r="D22" s="35">
        <f>IF(P_gj.snitt!D31=0," ",P_gj.snitt!D31)</f>
        <v>69.083333333333329</v>
      </c>
      <c r="E22" s="35">
        <f>IF(P_gj.snitt!E31=0," ",P_gj.snitt!E31)</f>
        <v>67.75</v>
      </c>
      <c r="F22" s="35">
        <f>IF(P_gj.snitt!F31=0," ",P_gj.snitt!F31)</f>
        <v>76.959190476190471</v>
      </c>
      <c r="G22" s="35">
        <f>IF(P_gj.snitt!G31=0," ",P_gj.snitt!G31)</f>
        <v>74.91385714285714</v>
      </c>
      <c r="H22" s="35">
        <f>IF(P_gj.snitt!H31=0," ",P_gj.snitt!H31)</f>
        <v>81.398449999999997</v>
      </c>
      <c r="I22" s="35">
        <f>IF(P_gj.snitt!I31=0," ",P_gj.snitt!I31)</f>
        <v>79.835842105263168</v>
      </c>
      <c r="J22" s="35">
        <f>IF(P_gj.snitt!J31=0," ",P_gj.snitt!J31)</f>
        <v>90.450466666666671</v>
      </c>
      <c r="K22" s="35">
        <f>IF(P_gj.snitt!K31=0," ",P_gj.snitt!K31)</f>
        <v>103.35146153846154</v>
      </c>
      <c r="L22" s="35">
        <f>IF(P_gj.snitt!L31=0," ",P_gj.snitt!L31)</f>
        <v>115.99641666666668</v>
      </c>
      <c r="M22" s="35">
        <f>IF(P_gj.snitt!M31=0," ",P_gj.snitt!M31)</f>
        <v>116.66666666666667</v>
      </c>
      <c r="N22" s="35">
        <f>IF(P_gj.snitt!N31=0," ",P_gj.snitt!N31)</f>
        <v>119.91666666666667</v>
      </c>
      <c r="O22" s="35">
        <f>IF(P_gj.snitt!O31=0," ",P_gj.snitt!O31)</f>
        <v>120.5</v>
      </c>
      <c r="P22" s="35">
        <f>IF(P_gj.snitt!P31=0," ",P_gj.snitt!P31)</f>
        <v>112.25</v>
      </c>
      <c r="Q22" s="35">
        <f>IF(P_gj.snitt!Q31=0," ",P_gj.snitt!Q31)</f>
        <v>133.4</v>
      </c>
      <c r="R22" s="35">
        <f>IF(P_gj.snitt!R31=0," ",P_gj.snitt!R31)</f>
        <v>133.9</v>
      </c>
      <c r="S22" s="35">
        <f>IF(P_gj.snitt!S31=0," ",P_gj.snitt!S31)</f>
        <v>137.14400000000001</v>
      </c>
      <c r="T22" s="35">
        <f>IF(P_gj.snitt!T31=0," ",P_gj.snitt!T31)</f>
        <v>143.2456</v>
      </c>
      <c r="U22" s="35">
        <f>IF(P_gj.snitt!U31=0," ",P_gj.snitt!U31)</f>
        <v>160.67033333333333</v>
      </c>
      <c r="V22" s="35">
        <f>IF(P_gj.snitt!V31=0," ",P_gj.snitt!V31)</f>
        <v>157.7362</v>
      </c>
      <c r="W22" s="35">
        <f>IF(P_gj.snitt!W31=0," ",P_gj.snitt!W31)</f>
        <v>176.16</v>
      </c>
      <c r="X22" s="35">
        <f>IF(P_gj.snitt!X31=0," ",P_gj.snitt!X31)</f>
        <v>185.73622222222221</v>
      </c>
      <c r="Y22" s="35">
        <f>IF(P_gj.snitt!Y31=0," ",P_gj.snitt!Y31)</f>
        <v>199.69133333333332</v>
      </c>
      <c r="Z22" s="35">
        <f>IF(P_gj.snitt!Z31=0," ",P_gj.snitt!Z31)</f>
        <v>224.16187500000001</v>
      </c>
      <c r="AA22" s="35">
        <f>IF(P_gj.snitt!AA31=0," ",P_gj.snitt!AA31)</f>
        <v>192.124</v>
      </c>
      <c r="AB22" s="35">
        <f>IF(P_gj.snitt!AB31=0," ",P_gj.snitt!AB31)</f>
        <v>236.33475000000001</v>
      </c>
      <c r="AC22" s="35">
        <f>IF(P_gj.snitt!AC31=0," ",P_gj.snitt!AC31)</f>
        <v>243.86112499999999</v>
      </c>
      <c r="AD22" s="35">
        <f>IF(P_gj.snitt!AD31=0," ",P_gj.snitt!AD31)</f>
        <v>256.70100000000002</v>
      </c>
    </row>
    <row r="23" spans="2:30" ht="14.1" customHeight="1" x14ac:dyDescent="0.2">
      <c r="B23" s="34" t="str">
        <f>IF(P_gj.snitt!B32=0," ",P_gj.snitt!B32)</f>
        <v xml:space="preserve"> </v>
      </c>
      <c r="C23" s="35" t="str">
        <f>IF(P_gj.snitt!C32=0," ",P_gj.snitt!C32)</f>
        <v>Namsos</v>
      </c>
      <c r="D23" s="35">
        <f>IF(P_gj.snitt!D32=0," ",P_gj.snitt!D32)</f>
        <v>79.804347826086953</v>
      </c>
      <c r="E23" s="35">
        <f>IF(P_gj.snitt!E32=0," ",P_gj.snitt!E32)</f>
        <v>79.640350877192986</v>
      </c>
      <c r="F23" s="35">
        <f>IF(P_gj.snitt!F32=0," ",P_gj.snitt!F32)</f>
        <v>81.213378854625546</v>
      </c>
      <c r="G23" s="35">
        <f>IF(P_gj.snitt!G32=0," ",P_gj.snitt!G32)</f>
        <v>82.112900900900911</v>
      </c>
      <c r="H23" s="35">
        <f>IF(P_gj.snitt!H32=0," ",P_gj.snitt!H32)</f>
        <v>81.732838709677424</v>
      </c>
      <c r="I23" s="35">
        <f>IF(P_gj.snitt!I32=0," ",P_gj.snitt!I32)</f>
        <v>78.660476415094337</v>
      </c>
      <c r="J23" s="35">
        <f>IF(P_gj.snitt!J32=0," ",P_gj.snitt!J32)</f>
        <v>83.586340206185568</v>
      </c>
      <c r="K23" s="35">
        <f>IF(P_gj.snitt!K32=0," ",P_gj.snitt!K32)</f>
        <v>85.418476439790581</v>
      </c>
      <c r="L23" s="35">
        <f>IF(P_gj.snitt!L32=0," ",P_gj.snitt!L32)</f>
        <v>93.791134078212295</v>
      </c>
      <c r="M23" s="35">
        <f>IF(P_gj.snitt!M32=0," ",P_gj.snitt!M32)</f>
        <v>98.845238095238102</v>
      </c>
      <c r="N23" s="35">
        <f>IF(P_gj.snitt!N32=0," ",P_gj.snitt!N32)</f>
        <v>102.85714285714286</v>
      </c>
      <c r="O23" s="35">
        <f>IF(P_gj.snitt!O32=0," ",P_gj.snitt!O32)</f>
        <v>110.74496644295301</v>
      </c>
      <c r="P23" s="35">
        <f>IF(P_gj.snitt!P32=0," ",P_gj.snitt!P32)</f>
        <v>134.00769230769231</v>
      </c>
      <c r="Q23" s="35">
        <f>IF(P_gj.snitt!Q32=0," ",P_gj.snitt!Q32)</f>
        <v>135.71653543307087</v>
      </c>
      <c r="R23" s="35">
        <f>IF(P_gj.snitt!R32=0," ",P_gj.snitt!R32)</f>
        <v>152.18965517241378</v>
      </c>
      <c r="S23" s="35">
        <f>IF(P_gj.snitt!S32=0," ",P_gj.snitt!S32)</f>
        <v>159.82130088495572</v>
      </c>
      <c r="T23" s="35">
        <f>IF(P_gj.snitt!T32=0," ",P_gj.snitt!T32)</f>
        <v>158.09842342342344</v>
      </c>
      <c r="U23" s="35">
        <f>IF(P_gj.snitt!U32=0," ",P_gj.snitt!U32)</f>
        <v>170.79254285714285</v>
      </c>
      <c r="V23" s="35">
        <f>IF(P_gj.snitt!V32=0," ",P_gj.snitt!V32)</f>
        <v>187.09194791666667</v>
      </c>
      <c r="W23" s="35">
        <f>IF(P_gj.snitt!W32=0," ",P_gj.snitt!W32)</f>
        <v>180.99046534653471</v>
      </c>
      <c r="X23" s="35">
        <f>IF(P_gj.snitt!X32=0," ",P_gj.snitt!X32)</f>
        <v>207.17273118279573</v>
      </c>
      <c r="Y23" s="35">
        <f>IF(P_gj.snitt!Y32=0," ",P_gj.snitt!Y32)</f>
        <v>214.76353932584271</v>
      </c>
      <c r="Z23" s="35">
        <f>IF(P_gj.snitt!Z32=0," ",P_gj.snitt!Z32)</f>
        <v>210.95126136363635</v>
      </c>
      <c r="AA23" s="35">
        <f>IF(P_gj.snitt!AA32=0," ",P_gj.snitt!AA32)</f>
        <v>227.42486904761907</v>
      </c>
      <c r="AB23" s="35">
        <f>IF(P_gj.snitt!AB32=0," ",P_gj.snitt!AB32)</f>
        <v>235.35726829268296</v>
      </c>
      <c r="AC23" s="35">
        <f>IF(P_gj.snitt!AC32=0," ",P_gj.snitt!AC32)</f>
        <v>263.51601351351354</v>
      </c>
      <c r="AD23" s="35">
        <f>IF(P_gj.snitt!AD32=0," ",P_gj.snitt!AD32)</f>
        <v>280.88888732394366</v>
      </c>
    </row>
    <row r="24" spans="2:30" ht="14.1" customHeight="1" x14ac:dyDescent="0.2">
      <c r="B24" s="34" t="str">
        <f>IF(P_gj.snitt!B33=0," ",P_gj.snitt!B33)</f>
        <v xml:space="preserve"> </v>
      </c>
      <c r="C24" s="35" t="str">
        <f>IF(P_gj.snitt!C33=0," ",P_gj.snitt!C33)</f>
        <v>Nærøysund</v>
      </c>
      <c r="D24" s="35">
        <f>IF(P_gj.snitt!D33=0," ",P_gj.snitt!D33)</f>
        <v>66.256</v>
      </c>
      <c r="E24" s="35">
        <f>IF(P_gj.snitt!E33=0," ",P_gj.snitt!E33)</f>
        <v>66.689516129032256</v>
      </c>
      <c r="F24" s="35">
        <f>IF(P_gj.snitt!F33=0," ",P_gj.snitt!F33)</f>
        <v>67.27892828685259</v>
      </c>
      <c r="G24" s="35">
        <f>IF(P_gj.snitt!G33=0," ",P_gj.snitt!G33)</f>
        <v>68.615639676113346</v>
      </c>
      <c r="H24" s="35">
        <f>IF(P_gj.snitt!H33=0," ",P_gj.snitt!H33)</f>
        <v>70.301120689655178</v>
      </c>
      <c r="I24" s="35">
        <f>IF(P_gj.snitt!I33=0," ",P_gj.snitt!I33)</f>
        <v>70.010968609865472</v>
      </c>
      <c r="J24" s="35">
        <f>IF(P_gj.snitt!J33=0," ",P_gj.snitt!J33)</f>
        <v>74.17680582524271</v>
      </c>
      <c r="K24" s="35">
        <f>IF(P_gj.snitt!K33=0," ",P_gj.snitt!K33)</f>
        <v>79.972613402061867</v>
      </c>
      <c r="L24" s="35">
        <f>IF(P_gj.snitt!L33=0," ",P_gj.snitt!L33)</f>
        <v>88.170170329670327</v>
      </c>
      <c r="M24" s="35">
        <f>IF(P_gj.snitt!M33=0," ",P_gj.snitt!M33)</f>
        <v>91.228571428571428</v>
      </c>
      <c r="N24" s="35">
        <f>IF(P_gj.snitt!N33=0," ",P_gj.snitt!N33)</f>
        <v>91.16</v>
      </c>
      <c r="O24" s="35">
        <f>IF(P_gj.snitt!O33=0," ",P_gj.snitt!O33)</f>
        <v>102.42138364779875</v>
      </c>
      <c r="P24" s="35">
        <f>IF(P_gj.snitt!P33=0," ",P_gj.snitt!P33)</f>
        <v>118.27027027027027</v>
      </c>
      <c r="Q24" s="35">
        <f>IF(P_gj.snitt!Q33=0," ",P_gj.snitt!Q33)</f>
        <v>123.21014492753623</v>
      </c>
      <c r="R24" s="35">
        <f>IF(P_gj.snitt!R33=0," ",P_gj.snitt!R33)</f>
        <v>142.09090909090909</v>
      </c>
      <c r="S24" s="35">
        <f>IF(P_gj.snitt!S33=0," ",P_gj.snitt!S33)</f>
        <v>154.00224347826085</v>
      </c>
      <c r="T24" s="35">
        <f>IF(P_gj.snitt!T33=0," ",P_gj.snitt!T33)</f>
        <v>155.46763392857142</v>
      </c>
      <c r="U24" s="35">
        <f>IF(P_gj.snitt!U33=0," ",P_gj.snitt!U33)</f>
        <v>178.38881372549019</v>
      </c>
      <c r="V24" s="35">
        <f>IF(P_gj.snitt!V33=0," ",P_gj.snitt!V33)</f>
        <v>187.84412244897956</v>
      </c>
      <c r="W24" s="35">
        <f>IF(P_gj.snitt!W33=0," ",P_gj.snitt!W33)</f>
        <v>189.18091578947366</v>
      </c>
      <c r="X24" s="35">
        <f>IF(P_gj.snitt!X33=0," ",P_gj.snitt!X33)</f>
        <v>219.42470588235292</v>
      </c>
      <c r="Y24" s="35">
        <f>IF(P_gj.snitt!Y33=0," ",P_gj.snitt!Y33)</f>
        <v>223.60022891566265</v>
      </c>
      <c r="Z24" s="35">
        <f>IF(P_gj.snitt!Z33=0," ",P_gj.snitt!Z33)</f>
        <v>216.53001176470588</v>
      </c>
      <c r="AA24" s="35">
        <f>IF(P_gj.snitt!AA33=0," ",P_gj.snitt!AA33)</f>
        <v>231.28512195121948</v>
      </c>
      <c r="AB24" s="35">
        <f>IF(P_gj.snitt!AB33=0," ",P_gj.snitt!AB33)</f>
        <v>232.64272151898737</v>
      </c>
      <c r="AC24" s="35">
        <f>IF(P_gj.snitt!AC33=0," ",P_gj.snitt!AC33)</f>
        <v>249.91610810810812</v>
      </c>
      <c r="AD24" s="35">
        <f>IF(P_gj.snitt!AD33=0," ",P_gj.snitt!AD33)</f>
        <v>251.98033333333331</v>
      </c>
    </row>
    <row r="25" spans="2:30" ht="14.1" customHeight="1" x14ac:dyDescent="0.2">
      <c r="B25" s="34" t="str">
        <f>IF(P_gj.snitt!B34=0," ",P_gj.snitt!B34)</f>
        <v xml:space="preserve"> </v>
      </c>
      <c r="C25" s="35" t="str">
        <f>IF(P_gj.snitt!C34=0," ",P_gj.snitt!C34)</f>
        <v>Overhalla</v>
      </c>
      <c r="D25" s="35">
        <f>IF(P_gj.snitt!D34=0," ",P_gj.snitt!D34)</f>
        <v>95.784946236559136</v>
      </c>
      <c r="E25" s="35">
        <f>IF(P_gj.snitt!E34=0," ",P_gj.snitt!E34)</f>
        <v>93.602150537634415</v>
      </c>
      <c r="F25" s="35">
        <f>IF(P_gj.snitt!F34=0," ",P_gj.snitt!F34)</f>
        <v>95.511053763440856</v>
      </c>
      <c r="G25" s="35">
        <f>IF(P_gj.snitt!G34=0," ",P_gj.snitt!G34)</f>
        <v>97.054413043478249</v>
      </c>
      <c r="H25" s="35">
        <f>IF(P_gj.snitt!H34=0," ",P_gj.snitt!H34)</f>
        <v>97.734043956043962</v>
      </c>
      <c r="I25" s="35">
        <f>IF(P_gj.snitt!I34=0," ",P_gj.snitt!I34)</f>
        <v>96.442539325842702</v>
      </c>
      <c r="J25" s="35">
        <f>IF(P_gj.snitt!J34=0," ",P_gj.snitt!J34)</f>
        <v>101.94120238095238</v>
      </c>
      <c r="K25" s="35">
        <f>IF(P_gj.snitt!K34=0," ",P_gj.snitt!K34)</f>
        <v>108.490375</v>
      </c>
      <c r="L25" s="35">
        <f>IF(P_gj.snitt!L34=0," ",P_gj.snitt!L34)</f>
        <v>120.40261333333333</v>
      </c>
      <c r="M25" s="35">
        <f>IF(P_gj.snitt!M34=0," ",P_gj.snitt!M34)</f>
        <v>122.47222222222223</v>
      </c>
      <c r="N25" s="35">
        <f>IF(P_gj.snitt!N34=0," ",P_gj.snitt!N34)</f>
        <v>124.74285714285715</v>
      </c>
      <c r="O25" s="35">
        <f>IF(P_gj.snitt!O34=0," ",P_gj.snitt!O34)</f>
        <v>130.6764705882353</v>
      </c>
      <c r="P25" s="35">
        <f>IF(P_gj.snitt!P34=0," ",P_gj.snitt!P34)</f>
        <v>152.42857142857142</v>
      </c>
      <c r="Q25" s="35">
        <f>IF(P_gj.snitt!Q34=0," ",P_gj.snitt!Q34)</f>
        <v>154.30158730158729</v>
      </c>
      <c r="R25" s="35">
        <f>IF(P_gj.snitt!R34=0," ",P_gj.snitt!R34)</f>
        <v>160.81967213114754</v>
      </c>
      <c r="S25" s="35">
        <f>IF(P_gj.snitt!S34=0," ",P_gj.snitt!S34)</f>
        <v>171.74314999999999</v>
      </c>
      <c r="T25" s="35">
        <f>IF(P_gj.snitt!T34=0," ",P_gj.snitt!T34)</f>
        <v>168.99836666666667</v>
      </c>
      <c r="U25" s="35">
        <f>IF(P_gj.snitt!U34=0," ",P_gj.snitt!U34)</f>
        <v>185.89631034482761</v>
      </c>
      <c r="V25" s="35">
        <f>IF(P_gj.snitt!V34=0," ",P_gj.snitt!V34)</f>
        <v>193.47071929824563</v>
      </c>
      <c r="W25" s="35">
        <f>IF(P_gj.snitt!W34=0," ",P_gj.snitt!W34)</f>
        <v>194.51721428571429</v>
      </c>
      <c r="X25" s="35">
        <f>IF(P_gj.snitt!X34=0," ",P_gj.snitt!X34)</f>
        <v>214.8295283018868</v>
      </c>
      <c r="Y25" s="35">
        <f>IF(P_gj.snitt!Y34=0," ",P_gj.snitt!Y34)</f>
        <v>212.08726923076924</v>
      </c>
      <c r="Z25" s="35">
        <f>IF(P_gj.snitt!Z34=0," ",P_gj.snitt!Z34)</f>
        <v>210.46151999999998</v>
      </c>
      <c r="AA25" s="35">
        <f>IF(P_gj.snitt!AA34=0," ",P_gj.snitt!AA34)</f>
        <v>220.06152083333333</v>
      </c>
      <c r="AB25" s="35">
        <f>IF(P_gj.snitt!AB34=0," ",P_gj.snitt!AB34)</f>
        <v>225.9158085106383</v>
      </c>
      <c r="AC25" s="35">
        <f>IF(P_gj.snitt!AC34=0," ",P_gj.snitt!AC34)</f>
        <v>243.34095555555558</v>
      </c>
      <c r="AD25" s="35">
        <f>IF(P_gj.snitt!AD34=0," ",P_gj.snitt!AD34)</f>
        <v>260.43154761904759</v>
      </c>
    </row>
    <row r="26" spans="2:30" ht="14.1" customHeight="1" x14ac:dyDescent="0.2">
      <c r="B26" s="34" t="str">
        <f>IF(P_gj.snitt!B35=0," ",P_gj.snitt!B35)</f>
        <v xml:space="preserve"> </v>
      </c>
      <c r="C26" s="35" t="str">
        <f>IF(P_gj.snitt!C35=0," ",P_gj.snitt!C35)</f>
        <v>Røyrvik</v>
      </c>
      <c r="D26" s="35">
        <f>IF(P_gj.snitt!D35=0," ",P_gj.snitt!D35)</f>
        <v>46.1875</v>
      </c>
      <c r="E26" s="35">
        <f>IF(P_gj.snitt!E35=0," ",P_gj.snitt!E35)</f>
        <v>49.75</v>
      </c>
      <c r="F26" s="35">
        <f>IF(P_gj.snitt!F35=0," ",P_gj.snitt!F35)</f>
        <v>62.031769230769228</v>
      </c>
      <c r="G26" s="35">
        <f>IF(P_gj.snitt!G35=0," ",P_gj.snitt!G35)</f>
        <v>66.347384615384613</v>
      </c>
      <c r="H26" s="35">
        <f>IF(P_gj.snitt!H35=0," ",P_gj.snitt!H35)</f>
        <v>63.928538461538466</v>
      </c>
      <c r="I26" s="35">
        <f>IF(P_gj.snitt!I35=0," ",P_gj.snitt!I35)</f>
        <v>68.606333333333325</v>
      </c>
      <c r="J26" s="35">
        <f>IF(P_gj.snitt!J35=0," ",P_gj.snitt!J35)</f>
        <v>69.819636363636363</v>
      </c>
      <c r="K26" s="35">
        <f>IF(P_gj.snitt!K35=0," ",P_gj.snitt!K35)</f>
        <v>83.819000000000003</v>
      </c>
      <c r="L26" s="35">
        <f>IF(P_gj.snitt!L35=0," ",P_gj.snitt!L35)</f>
        <v>86.99366666666667</v>
      </c>
      <c r="M26" s="35">
        <f>IF(P_gj.snitt!M35=0," ",P_gj.snitt!M35)</f>
        <v>89.125</v>
      </c>
      <c r="N26" s="35">
        <f>IF(P_gj.snitt!N35=0," ",P_gj.snitt!N35)</f>
        <v>86.285714285714292</v>
      </c>
      <c r="O26" s="35">
        <f>IF(P_gj.snitt!O35=0," ",P_gj.snitt!O35)</f>
        <v>86</v>
      </c>
      <c r="P26" s="35">
        <f>IF(P_gj.snitt!P35=0," ",P_gj.snitt!P35)</f>
        <v>87.714285714285708</v>
      </c>
      <c r="Q26" s="35">
        <f>IF(P_gj.snitt!Q35=0," ",P_gj.snitt!Q35)</f>
        <v>93.833333333333329</v>
      </c>
      <c r="R26" s="35">
        <f>IF(P_gj.snitt!R35=0," ",P_gj.snitt!R35)</f>
        <v>87.5</v>
      </c>
      <c r="S26" s="35">
        <f>IF(P_gj.snitt!S35=0," ",P_gj.snitt!S35)</f>
        <v>87.214666666666673</v>
      </c>
      <c r="T26" s="35">
        <f>IF(P_gj.snitt!T35=0," ",P_gj.snitt!T35)</f>
        <v>92.165500000000009</v>
      </c>
      <c r="U26" s="35">
        <f>IF(P_gj.snitt!U35=0," ",P_gj.snitt!U35)</f>
        <v>89.265666666666675</v>
      </c>
      <c r="V26" s="35">
        <f>IF(P_gj.snitt!V35=0," ",P_gj.snitt!V35)</f>
        <v>90.530333333333331</v>
      </c>
      <c r="W26" s="35">
        <f>IF(P_gj.snitt!W35=0," ",P_gj.snitt!W35)</f>
        <v>84.075499999999991</v>
      </c>
      <c r="X26" s="35">
        <f>IF(P_gj.snitt!X35=0," ",P_gj.snitt!X35)</f>
        <v>88.375</v>
      </c>
      <c r="Y26" s="35">
        <f>IF(P_gj.snitt!Y35=0," ",P_gj.snitt!Y35)</f>
        <v>81.208666666666673</v>
      </c>
      <c r="Z26" s="35">
        <f>IF(P_gj.snitt!Z35=0," ",P_gj.snitt!Z35)</f>
        <v>94.293833333333339</v>
      </c>
      <c r="AA26" s="35">
        <f>IF(P_gj.snitt!AA35=0," ",P_gj.snitt!AA35)</f>
        <v>68.394500000000008</v>
      </c>
      <c r="AB26" s="35">
        <f>IF(P_gj.snitt!AB35=0," ",P_gj.snitt!AB35)</f>
        <v>99.58475</v>
      </c>
      <c r="AC26" s="35">
        <f>IF(P_gj.snitt!AC35=0," ",P_gj.snitt!AC35)</f>
        <v>123.66733333333333</v>
      </c>
      <c r="AD26" s="35">
        <f>IF(P_gj.snitt!AD35=0," ",P_gj.snitt!AD35)</f>
        <v>143.6225</v>
      </c>
    </row>
    <row r="27" spans="2:30" ht="14.1" customHeight="1" x14ac:dyDescent="0.2">
      <c r="B27" s="34" t="str">
        <f>IF(P_gj.snitt!B36=0," ",P_gj.snitt!B36)</f>
        <v>Orkdalsregionen</v>
      </c>
      <c r="C27" s="35" t="str">
        <f>IF(P_gj.snitt!C36=0," ",P_gj.snitt!C36)</f>
        <v xml:space="preserve"> </v>
      </c>
      <c r="D27" s="35" t="str">
        <f>IF(P_gj.snitt!D36=0," ",P_gj.snitt!D36)</f>
        <v xml:space="preserve"> </v>
      </c>
      <c r="E27" s="35" t="str">
        <f>IF(P_gj.snitt!E36=0," ",P_gj.snitt!E36)</f>
        <v xml:space="preserve"> </v>
      </c>
      <c r="F27" s="35" t="str">
        <f>IF(P_gj.snitt!F36=0," ",P_gj.snitt!F36)</f>
        <v xml:space="preserve"> </v>
      </c>
      <c r="G27" s="35" t="str">
        <f>IF(P_gj.snitt!G36=0," ",P_gj.snitt!G36)</f>
        <v xml:space="preserve"> </v>
      </c>
      <c r="H27" s="35" t="str">
        <f>IF(P_gj.snitt!H36=0," ",P_gj.snitt!H36)</f>
        <v xml:space="preserve"> </v>
      </c>
      <c r="I27" s="35" t="str">
        <f>IF(P_gj.snitt!I36=0," ",P_gj.snitt!I36)</f>
        <v xml:space="preserve"> </v>
      </c>
      <c r="J27" s="35" t="str">
        <f>IF(P_gj.snitt!J36=0," ",P_gj.snitt!J36)</f>
        <v xml:space="preserve"> </v>
      </c>
      <c r="K27" s="35" t="str">
        <f>IF(P_gj.snitt!K36=0," ",P_gj.snitt!K36)</f>
        <v xml:space="preserve"> </v>
      </c>
      <c r="L27" s="35" t="str">
        <f>IF(P_gj.snitt!L36=0," ",P_gj.snitt!L36)</f>
        <v xml:space="preserve"> </v>
      </c>
      <c r="M27" s="35" t="str">
        <f>IF(P_gj.snitt!M36=0," ",P_gj.snitt!M36)</f>
        <v xml:space="preserve"> </v>
      </c>
      <c r="N27" s="35" t="str">
        <f>IF(P_gj.snitt!N36=0," ",P_gj.snitt!N36)</f>
        <v xml:space="preserve"> </v>
      </c>
      <c r="O27" s="35" t="str">
        <f>IF(P_gj.snitt!O36=0," ",P_gj.snitt!O36)</f>
        <v xml:space="preserve"> </v>
      </c>
      <c r="P27" s="35" t="str">
        <f>IF(P_gj.snitt!P36=0," ",P_gj.snitt!P36)</f>
        <v xml:space="preserve"> </v>
      </c>
      <c r="Q27" s="35" t="str">
        <f>IF(P_gj.snitt!Q36=0," ",P_gj.snitt!Q36)</f>
        <v xml:space="preserve"> </v>
      </c>
      <c r="R27" s="35" t="str">
        <f>IF(P_gj.snitt!R36=0," ",P_gj.snitt!R36)</f>
        <v xml:space="preserve"> </v>
      </c>
      <c r="S27" s="35" t="str">
        <f>IF(P_gj.snitt!S36=0," ",P_gj.snitt!S36)</f>
        <v xml:space="preserve"> </v>
      </c>
      <c r="T27" s="35" t="str">
        <f>IF(P_gj.snitt!T36=0," ",P_gj.snitt!T36)</f>
        <v xml:space="preserve"> </v>
      </c>
      <c r="U27" s="35" t="str">
        <f>IF(P_gj.snitt!U36=0," ",P_gj.snitt!U36)</f>
        <v xml:space="preserve"> </v>
      </c>
      <c r="V27" s="35" t="str">
        <f>IF(P_gj.snitt!V36=0," ",P_gj.snitt!V36)</f>
        <v xml:space="preserve"> </v>
      </c>
      <c r="W27" s="35" t="str">
        <f>IF(P_gj.snitt!W36=0," ",P_gj.snitt!W36)</f>
        <v xml:space="preserve"> </v>
      </c>
      <c r="X27" s="35" t="str">
        <f>IF(P_gj.snitt!X36=0," ",P_gj.snitt!X36)</f>
        <v xml:space="preserve"> </v>
      </c>
      <c r="Y27" s="35" t="str">
        <f>IF(P_gj.snitt!Y36=0," ",P_gj.snitt!Y36)</f>
        <v xml:space="preserve"> </v>
      </c>
      <c r="Z27" s="35" t="str">
        <f>IF(P_gj.snitt!Z36=0," ",P_gj.snitt!Z36)</f>
        <v xml:space="preserve"> </v>
      </c>
      <c r="AA27" s="35" t="str">
        <f>IF(P_gj.snitt!AA36=0," ",P_gj.snitt!AA36)</f>
        <v xml:space="preserve"> </v>
      </c>
      <c r="AB27" s="35" t="str">
        <f>IF(P_gj.snitt!AB36=0," ",P_gj.snitt!AB36)</f>
        <v xml:space="preserve"> </v>
      </c>
      <c r="AC27" s="35" t="str">
        <f>IF(P_gj.snitt!AC36=0," ",P_gj.snitt!AC36)</f>
        <v xml:space="preserve"> </v>
      </c>
      <c r="AD27" s="35" t="str">
        <f>IF(P_gj.snitt!AD36=0," ",P_gj.snitt!AD36)</f>
        <v xml:space="preserve"> </v>
      </c>
    </row>
    <row r="28" spans="2:30" ht="14.1" customHeight="1" x14ac:dyDescent="0.2">
      <c r="B28" s="34" t="str">
        <f>IF(P_gj.snitt!B37=0," ",P_gj.snitt!B37)</f>
        <v xml:space="preserve"> </v>
      </c>
      <c r="C28" s="35" t="str">
        <f>IF(P_gj.snitt!C37=0," ",P_gj.snitt!C37)</f>
        <v>Frøya</v>
      </c>
      <c r="D28" s="35">
        <f>IF(P_gj.snitt!D37=0," ",P_gj.snitt!D37)</f>
        <v>55.5</v>
      </c>
      <c r="E28" s="35">
        <f>IF(P_gj.snitt!E37=0," ",P_gj.snitt!E37)</f>
        <v>51.25</v>
      </c>
      <c r="F28" s="35">
        <f>IF(P_gj.snitt!F37=0," ",P_gj.snitt!F37)</f>
        <v>50.009100000000004</v>
      </c>
      <c r="G28" s="35">
        <f>IF(P_gj.snitt!G37=0," ",P_gj.snitt!G37)</f>
        <v>54.843000000000004</v>
      </c>
      <c r="H28" s="35">
        <f>IF(P_gj.snitt!H37=0," ",P_gj.snitt!H37)</f>
        <v>59.856833333333334</v>
      </c>
      <c r="I28" s="35">
        <f>IF(P_gj.snitt!I37=0," ",P_gj.snitt!I37)</f>
        <v>58.721529411764706</v>
      </c>
      <c r="J28" s="35">
        <f>IF(P_gj.snitt!J37=0," ",P_gj.snitt!J37)</f>
        <v>67.760153846153841</v>
      </c>
      <c r="K28" s="35">
        <f>IF(P_gj.snitt!K37=0," ",P_gj.snitt!K37)</f>
        <v>72.410250000000005</v>
      </c>
      <c r="L28" s="35">
        <f>IF(P_gj.snitt!L37=0," ",P_gj.snitt!L37)</f>
        <v>77.040000000000006</v>
      </c>
      <c r="M28" s="35">
        <f>IF(P_gj.snitt!M37=0," ",P_gj.snitt!M37)</f>
        <v>78.7</v>
      </c>
      <c r="N28" s="35">
        <f>IF(P_gj.snitt!N37=0," ",P_gj.snitt!N37)</f>
        <v>83.2</v>
      </c>
      <c r="O28" s="35">
        <f>IF(P_gj.snitt!O37=0," ",P_gj.snitt!O37)</f>
        <v>91.444444444444443</v>
      </c>
      <c r="P28" s="35">
        <f>IF(P_gj.snitt!P37=0," ",P_gj.snitt!P37)</f>
        <v>80.875</v>
      </c>
      <c r="Q28" s="35">
        <f>IF(P_gj.snitt!Q37=0," ",P_gj.snitt!Q37)</f>
        <v>94.8</v>
      </c>
      <c r="R28" s="35">
        <f>IF(P_gj.snitt!R37=0," ",P_gj.snitt!R37)</f>
        <v>117.75</v>
      </c>
      <c r="S28" s="35">
        <f>IF(P_gj.snitt!S37=0," ",P_gj.snitt!S37)</f>
        <v>116.66025</v>
      </c>
      <c r="T28" s="35">
        <f>IF(P_gj.snitt!T37=0," ",P_gj.snitt!T37)</f>
        <v>116.425</v>
      </c>
      <c r="U28" s="35">
        <f>IF(P_gj.snitt!U37=0," ",P_gj.snitt!U37)</f>
        <v>139.089</v>
      </c>
      <c r="V28" s="35">
        <f>IF(P_gj.snitt!V37=0," ",P_gj.snitt!V37)</f>
        <v>171.68566666666666</v>
      </c>
      <c r="W28" s="35">
        <f>IF(P_gj.snitt!W37=0," ",P_gj.snitt!W37)</f>
        <v>172.71433333333334</v>
      </c>
      <c r="X28" s="35">
        <f>IF(P_gj.snitt!X37=0," ",P_gj.snitt!X37)</f>
        <v>153.75899999999999</v>
      </c>
      <c r="Y28" s="35">
        <f>IF(P_gj.snitt!Y37=0," ",P_gj.snitt!Y37)</f>
        <v>169.55033333333333</v>
      </c>
      <c r="Z28" s="35">
        <f>IF(P_gj.snitt!Z37=0," ",P_gj.snitt!Z37)</f>
        <v>172.25466666666668</v>
      </c>
      <c r="AA28" s="35">
        <f>IF(P_gj.snitt!AA37=0," ",P_gj.snitt!AA37)</f>
        <v>174.798</v>
      </c>
      <c r="AB28" s="35">
        <f>IF(P_gj.snitt!AB37=0," ",P_gj.snitt!AB37)</f>
        <v>175.298</v>
      </c>
      <c r="AC28" s="35">
        <f>IF(P_gj.snitt!AC37=0," ",P_gj.snitt!AC37)</f>
        <v>178.393</v>
      </c>
      <c r="AD28" s="35">
        <f>IF(P_gj.snitt!AD37=0," ",P_gj.snitt!AD37)</f>
        <v>200.42766666666668</v>
      </c>
    </row>
    <row r="29" spans="2:30" ht="14.1" customHeight="1" x14ac:dyDescent="0.2">
      <c r="B29" s="34" t="str">
        <f>IF(P_gj.snitt!B38=0," ",P_gj.snitt!B38)</f>
        <v xml:space="preserve"> </v>
      </c>
      <c r="C29" s="35" t="str">
        <f>IF(P_gj.snitt!C38=0," ",P_gj.snitt!C38)</f>
        <v>Heim</v>
      </c>
      <c r="D29" s="35">
        <f>IF(P_gj.snitt!D38=0," ",P_gj.snitt!D38)</f>
        <v>60.659340659340657</v>
      </c>
      <c r="E29" s="35">
        <f>IF(P_gj.snitt!E38=0," ",P_gj.snitt!E38)</f>
        <v>59.622950819672134</v>
      </c>
      <c r="F29" s="35">
        <f>IF(P_gj.snitt!F38=0," ",P_gj.snitt!F38)</f>
        <v>60.653366666666663</v>
      </c>
      <c r="G29" s="35">
        <f>IF(P_gj.snitt!G38=0," ",P_gj.snitt!G38)</f>
        <v>63.597105263157893</v>
      </c>
      <c r="H29" s="35">
        <f>IF(P_gj.snitt!H38=0," ",P_gj.snitt!H38)</f>
        <v>65.678532934131738</v>
      </c>
      <c r="I29" s="35">
        <f>IF(P_gj.snitt!I38=0," ",P_gj.snitt!I38)</f>
        <v>63.807689440993791</v>
      </c>
      <c r="J29" s="35">
        <f>IF(P_gj.snitt!J38=0," ",P_gj.snitt!J38)</f>
        <v>68.65135664335665</v>
      </c>
      <c r="K29" s="35">
        <f>IF(P_gj.snitt!K38=0," ",P_gj.snitt!K38)</f>
        <v>70.572422222222229</v>
      </c>
      <c r="L29" s="35">
        <f>IF(P_gj.snitt!L38=0," ",P_gj.snitt!L38)</f>
        <v>75.699944881889763</v>
      </c>
      <c r="M29" s="35">
        <f>IF(P_gj.snitt!M38=0," ",P_gj.snitt!M38)</f>
        <v>79.652542372881356</v>
      </c>
      <c r="N29" s="35">
        <f>IF(P_gj.snitt!N38=0," ",P_gj.snitt!N38)</f>
        <v>84.321428571428569</v>
      </c>
      <c r="O29" s="35">
        <f>IF(P_gj.snitt!O38=0," ",P_gj.snitt!O38)</f>
        <v>97.278350515463913</v>
      </c>
      <c r="P29" s="35">
        <f>IF(P_gj.snitt!P38=0," ",P_gj.snitt!P38)</f>
        <v>107.53846153846153</v>
      </c>
      <c r="Q29" s="35">
        <f>IF(P_gj.snitt!Q38=0," ",P_gj.snitt!Q38)</f>
        <v>119</v>
      </c>
      <c r="R29" s="35">
        <f>IF(P_gj.snitt!R38=0," ",P_gj.snitt!R38)</f>
        <v>127.69333333333333</v>
      </c>
      <c r="S29" s="35">
        <f>IF(P_gj.snitt!S38=0," ",P_gj.snitt!S38)</f>
        <v>139.48082857142856</v>
      </c>
      <c r="T29" s="35">
        <f>IF(P_gj.snitt!T38=0," ",P_gj.snitt!T38)</f>
        <v>132.16816901408453</v>
      </c>
      <c r="U29" s="35">
        <f>IF(P_gj.snitt!U38=0," ",P_gj.snitt!U38)</f>
        <v>157.89681666666669</v>
      </c>
      <c r="V29" s="35">
        <f>IF(P_gj.snitt!V38=0," ",P_gj.snitt!V38)</f>
        <v>178.73270370370372</v>
      </c>
      <c r="W29" s="35">
        <f>IF(P_gj.snitt!W38=0," ",P_gj.snitt!W38)</f>
        <v>189.86813461538461</v>
      </c>
      <c r="X29" s="35">
        <f>IF(P_gj.snitt!X38=0," ",P_gj.snitt!X38)</f>
        <v>206.13254000000001</v>
      </c>
      <c r="Y29" s="35">
        <f>IF(P_gj.snitt!Y38=0," ",P_gj.snitt!Y38)</f>
        <v>235.2386956521739</v>
      </c>
      <c r="Z29" s="35">
        <f>IF(P_gj.snitt!Z38=0," ",P_gj.snitt!Z38)</f>
        <v>231.78834782608695</v>
      </c>
      <c r="AA29" s="35">
        <f>IF(P_gj.snitt!AA38=0," ",P_gj.snitt!AA38)</f>
        <v>249.51504545454546</v>
      </c>
      <c r="AB29" s="35">
        <f>IF(P_gj.snitt!AB38=0," ",P_gj.snitt!AB38)</f>
        <v>226.87026086956521</v>
      </c>
      <c r="AC29" s="35">
        <f>IF(P_gj.snitt!AC38=0," ",P_gj.snitt!AC38)</f>
        <v>231.13802083333334</v>
      </c>
      <c r="AD29" s="35">
        <f>IF(P_gj.snitt!AD38=0," ",P_gj.snitt!AD38)</f>
        <v>239.99091489361703</v>
      </c>
    </row>
    <row r="30" spans="2:30" ht="14.1" customHeight="1" x14ac:dyDescent="0.2">
      <c r="B30" s="34" t="str">
        <f>IF(P_gj.snitt!B39=0," ",P_gj.snitt!B39)</f>
        <v xml:space="preserve"> </v>
      </c>
      <c r="C30" s="35" t="str">
        <f>IF(P_gj.snitt!C39=0," ",P_gj.snitt!C39)</f>
        <v>Hitra</v>
      </c>
      <c r="D30" s="35">
        <f>IF(P_gj.snitt!D39=0," ",P_gj.snitt!D39)</f>
        <v>59.785714285714285</v>
      </c>
      <c r="E30" s="35">
        <f>IF(P_gj.snitt!E39=0," ",P_gj.snitt!E39)</f>
        <v>58.901408450704224</v>
      </c>
      <c r="F30" s="35">
        <f>IF(P_gj.snitt!F39=0," ",P_gj.snitt!F39)</f>
        <v>57.446157142857146</v>
      </c>
      <c r="G30" s="35">
        <f>IF(P_gj.snitt!G39=0," ",P_gj.snitt!G39)</f>
        <v>61.372923076923072</v>
      </c>
      <c r="H30" s="35">
        <f>IF(P_gj.snitt!H39=0," ",P_gj.snitt!H39)</f>
        <v>62.979080645161289</v>
      </c>
      <c r="I30" s="35">
        <f>IF(P_gj.snitt!I39=0," ",P_gj.snitt!I39)</f>
        <v>63.075052631578941</v>
      </c>
      <c r="J30" s="35">
        <f>IF(P_gj.snitt!J39=0," ",P_gj.snitt!J39)</f>
        <v>63.601921568627446</v>
      </c>
      <c r="K30" s="35">
        <f>IF(P_gj.snitt!K39=0," ",P_gj.snitt!K39)</f>
        <v>64.895958333333326</v>
      </c>
      <c r="L30" s="35">
        <f>IF(P_gj.snitt!L39=0," ",P_gj.snitt!L39)</f>
        <v>71.185204545454539</v>
      </c>
      <c r="M30" s="35">
        <f>IF(P_gj.snitt!M39=0," ",P_gj.snitt!M39)</f>
        <v>76.25</v>
      </c>
      <c r="N30" s="35">
        <f>IF(P_gj.snitt!N39=0," ",P_gj.snitt!N39)</f>
        <v>78</v>
      </c>
      <c r="O30" s="35">
        <f>IF(P_gj.snitt!O39=0," ",P_gj.snitt!O39)</f>
        <v>85.885714285714286</v>
      </c>
      <c r="P30" s="35">
        <f>IF(P_gj.snitt!P39=0," ",P_gj.snitt!P39)</f>
        <v>92.290322580645167</v>
      </c>
      <c r="Q30" s="35">
        <f>IF(P_gj.snitt!Q39=0," ",P_gj.snitt!Q39)</f>
        <v>89.433333333333337</v>
      </c>
      <c r="R30" s="35">
        <f>IF(P_gj.snitt!R39=0," ",P_gj.snitt!R39)</f>
        <v>93.8</v>
      </c>
      <c r="S30" s="35">
        <f>IF(P_gj.snitt!S39=0," ",P_gj.snitt!S39)</f>
        <v>93.785041666666658</v>
      </c>
      <c r="T30" s="35">
        <f>IF(P_gj.snitt!T39=0," ",P_gj.snitt!T39)</f>
        <v>102.40857142857142</v>
      </c>
      <c r="U30" s="35">
        <f>IF(P_gj.snitt!U39=0," ",P_gj.snitt!U39)</f>
        <v>98.36176190476192</v>
      </c>
      <c r="V30" s="35">
        <f>IF(P_gj.snitt!V39=0," ",P_gj.snitt!V39)</f>
        <v>102.46494444444444</v>
      </c>
      <c r="W30" s="35">
        <f>IF(P_gj.snitt!W39=0," ",P_gj.snitt!W39)</f>
        <v>104.2636875</v>
      </c>
      <c r="X30" s="35">
        <f>IF(P_gj.snitt!X39=0," ",P_gj.snitt!X39)</f>
        <v>118.77464285714287</v>
      </c>
      <c r="Y30" s="35">
        <f>IF(P_gj.snitt!Y39=0," ",P_gj.snitt!Y39)</f>
        <v>104.6168</v>
      </c>
      <c r="Z30" s="35">
        <f>IF(P_gj.snitt!Z39=0," ",P_gj.snitt!Z39)</f>
        <v>111.08423076923077</v>
      </c>
      <c r="AA30" s="35">
        <f>IF(P_gj.snitt!AA39=0," ",P_gj.snitt!AA39)</f>
        <v>131.69363636363639</v>
      </c>
      <c r="AB30" s="35">
        <f>IF(P_gj.snitt!AB39=0," ",P_gj.snitt!AB39)</f>
        <v>114.86491666666666</v>
      </c>
      <c r="AC30" s="35">
        <f>IF(P_gj.snitt!AC39=0," ",P_gj.snitt!AC39)</f>
        <v>158.75956249999999</v>
      </c>
      <c r="AD30" s="35">
        <f>IF(P_gj.snitt!AD39=0," ",P_gj.snitt!AD39)</f>
        <v>179.61426666666665</v>
      </c>
    </row>
    <row r="31" spans="2:30" ht="14.1" customHeight="1" x14ac:dyDescent="0.2">
      <c r="B31" s="34" t="str">
        <f>IF(P_gj.snitt!B40=0," ",P_gj.snitt!B40)</f>
        <v xml:space="preserve"> </v>
      </c>
      <c r="C31" s="35" t="str">
        <f>IF(P_gj.snitt!C40=0," ",P_gj.snitt!C40)</f>
        <v>Orkland</v>
      </c>
      <c r="D31" s="35">
        <f>IF(P_gj.snitt!D40=0," ",P_gj.snitt!D40)</f>
        <v>74.926020408163268</v>
      </c>
      <c r="E31" s="35">
        <f>IF(P_gj.snitt!E40=0," ",P_gj.snitt!E40)</f>
        <v>73.284615384615378</v>
      </c>
      <c r="F31" s="35">
        <f>IF(P_gj.snitt!F40=0," ",P_gj.snitt!F40)</f>
        <v>73.938447300771216</v>
      </c>
      <c r="G31" s="35">
        <f>IF(P_gj.snitt!G40=0," ",P_gj.snitt!G40)</f>
        <v>76.470992021276601</v>
      </c>
      <c r="H31" s="35">
        <f>IF(P_gj.snitt!H40=0," ",P_gj.snitt!H40)</f>
        <v>78.745941340782124</v>
      </c>
      <c r="I31" s="35">
        <f>IF(P_gj.snitt!I40=0," ",P_gj.snitt!I40)</f>
        <v>76.693239193083556</v>
      </c>
      <c r="J31" s="35">
        <f>IF(P_gj.snitt!J40=0," ",P_gj.snitt!J40)</f>
        <v>80.655283018867934</v>
      </c>
      <c r="K31" s="35">
        <f>IF(P_gj.snitt!K40=0," ",P_gj.snitt!K40)</f>
        <v>88.06064827586205</v>
      </c>
      <c r="L31" s="35">
        <f>IF(P_gj.snitt!L40=0," ",P_gj.snitt!L40)</f>
        <v>93.824029090909079</v>
      </c>
      <c r="M31" s="35">
        <f>IF(P_gj.snitt!M40=0," ",P_gj.snitt!M40)</f>
        <v>98.928838951310865</v>
      </c>
      <c r="N31" s="35">
        <f>IF(P_gj.snitt!N40=0," ",P_gj.snitt!N40)</f>
        <v>102.00766283524904</v>
      </c>
      <c r="O31" s="35">
        <f>IF(P_gj.snitt!O40=0," ",P_gj.snitt!O40)</f>
        <v>106.69354838709677</v>
      </c>
      <c r="P31" s="35">
        <f>IF(P_gj.snitt!P40=0," ",P_gj.snitt!P40)</f>
        <v>118.07594936708861</v>
      </c>
      <c r="Q31" s="35">
        <f>IF(P_gj.snitt!Q40=0," ",P_gj.snitt!Q40)</f>
        <v>123.14285714285714</v>
      </c>
      <c r="R31" s="35">
        <f>IF(P_gj.snitt!R40=0," ",P_gj.snitt!R40)</f>
        <v>131.03301886792454</v>
      </c>
      <c r="S31" s="35">
        <f>IF(P_gj.snitt!S40=0," ",P_gj.snitt!S40)</f>
        <v>146.38410994764396</v>
      </c>
      <c r="T31" s="35">
        <f>IF(P_gj.snitt!T40=0," ",P_gj.snitt!T40)</f>
        <v>150.0111945945946</v>
      </c>
      <c r="U31" s="35">
        <f>IF(P_gj.snitt!U40=0," ",P_gj.snitt!U40)</f>
        <v>164.56724581005588</v>
      </c>
      <c r="V31" s="35">
        <f>IF(P_gj.snitt!V40=0," ",P_gj.snitt!V40)</f>
        <v>170.3063837209302</v>
      </c>
      <c r="W31" s="35">
        <f>IF(P_gj.snitt!W40=0," ",P_gj.snitt!W40)</f>
        <v>181.25071698113206</v>
      </c>
      <c r="X31" s="35">
        <f>IF(P_gj.snitt!X40=0," ",P_gj.snitt!X40)</f>
        <v>201.08442953020136</v>
      </c>
      <c r="Y31" s="35">
        <f>IF(P_gj.snitt!Y40=0," ",P_gj.snitt!Y40)</f>
        <v>207.57037241379308</v>
      </c>
      <c r="Z31" s="35">
        <f>IF(P_gj.snitt!Z40=0," ",P_gj.snitt!Z40)</f>
        <v>212.42392142857142</v>
      </c>
      <c r="AA31" s="35">
        <f>IF(P_gj.snitt!AA40=0," ",P_gj.snitt!AA40)</f>
        <v>232.03794573643412</v>
      </c>
      <c r="AB31" s="35">
        <f>IF(P_gj.snitt!AB40=0," ",P_gj.snitt!AB40)</f>
        <v>229.43303252032518</v>
      </c>
      <c r="AC31" s="35">
        <f>IF(P_gj.snitt!AC40=0," ",P_gj.snitt!AC40)</f>
        <v>248.40326213592232</v>
      </c>
      <c r="AD31" s="35">
        <f>IF(P_gj.snitt!AD40=0," ",P_gj.snitt!AD40)</f>
        <v>272.27772727272725</v>
      </c>
    </row>
    <row r="32" spans="2:30" ht="14.1" customHeight="1" x14ac:dyDescent="0.2">
      <c r="B32" s="34" t="str">
        <f>IF(P_gj.snitt!B41=0," ",P_gj.snitt!B41)</f>
        <v xml:space="preserve"> </v>
      </c>
      <c r="C32" s="35" t="str">
        <f>IF(P_gj.snitt!C41=0," ",P_gj.snitt!C41)</f>
        <v>Rindal</v>
      </c>
      <c r="D32" s="35">
        <f>IF(P_gj.snitt!D41=0," ",P_gj.snitt!D41)</f>
        <v>69.626865671641795</v>
      </c>
      <c r="E32" s="35">
        <f>IF(P_gj.snitt!E41=0," ",P_gj.snitt!E41)</f>
        <v>68.368421052631575</v>
      </c>
      <c r="F32" s="35">
        <f>IF(P_gj.snitt!F41=0," ",P_gj.snitt!F41)</f>
        <v>68.196060606060598</v>
      </c>
      <c r="G32" s="35">
        <f>IF(P_gj.snitt!G41=0," ",P_gj.snitt!G41)</f>
        <v>71.945136000000005</v>
      </c>
      <c r="H32" s="35">
        <f>IF(P_gj.snitt!H41=0," ",P_gj.snitt!H41)</f>
        <v>74.035581967213119</v>
      </c>
      <c r="I32" s="35">
        <f>IF(P_gj.snitt!I41=0," ",P_gj.snitt!I41)</f>
        <v>72.337249999999997</v>
      </c>
      <c r="J32" s="35">
        <f>IF(P_gj.snitt!J41=0," ",P_gj.snitt!J41)</f>
        <v>75.775873873873863</v>
      </c>
      <c r="K32" s="35">
        <f>IF(P_gj.snitt!K41=0," ",P_gj.snitt!K41)</f>
        <v>77.553065420560742</v>
      </c>
      <c r="L32" s="35">
        <f>IF(P_gj.snitt!L41=0," ",P_gj.snitt!L41)</f>
        <v>84.323407766990286</v>
      </c>
      <c r="M32" s="35">
        <f>IF(P_gj.snitt!M41=0," ",P_gj.snitt!M41)</f>
        <v>87.851485148514854</v>
      </c>
      <c r="N32" s="35">
        <f>IF(P_gj.snitt!N41=0," ",P_gj.snitt!N41)</f>
        <v>90.206185567010309</v>
      </c>
      <c r="O32" s="35">
        <f>IF(P_gj.snitt!O41=0," ",P_gj.snitt!O41)</f>
        <v>96.703296703296701</v>
      </c>
      <c r="P32" s="35">
        <f>IF(P_gj.snitt!P41=0," ",P_gj.snitt!P41)</f>
        <v>105.10588235294118</v>
      </c>
      <c r="Q32" s="35">
        <f>IF(P_gj.snitt!Q41=0," ",P_gj.snitt!Q41)</f>
        <v>109.86585365853658</v>
      </c>
      <c r="R32" s="35">
        <f>IF(P_gj.snitt!R41=0," ",P_gj.snitt!R41)</f>
        <v>120.27272727272727</v>
      </c>
      <c r="S32" s="35">
        <f>IF(P_gj.snitt!S41=0," ",P_gj.snitt!S41)</f>
        <v>140.43623188405797</v>
      </c>
      <c r="T32" s="35">
        <f>IF(P_gj.snitt!T41=0," ",P_gj.snitt!T41)</f>
        <v>143.27358208955224</v>
      </c>
      <c r="U32" s="35">
        <f>IF(P_gj.snitt!U41=0," ",P_gj.snitt!U41)</f>
        <v>149.03706153846153</v>
      </c>
      <c r="V32" s="35">
        <f>IF(P_gj.snitt!V41=0," ",P_gj.snitt!V41)</f>
        <v>163.08996551724138</v>
      </c>
      <c r="W32" s="35">
        <f>IF(P_gj.snitt!W41=0," ",P_gj.snitt!W41)</f>
        <v>171.96192592592593</v>
      </c>
      <c r="X32" s="35">
        <f>IF(P_gj.snitt!X41=0," ",P_gj.snitt!X41)</f>
        <v>185.64401960784312</v>
      </c>
      <c r="Y32" s="35">
        <f>IF(P_gj.snitt!Y41=0," ",P_gj.snitt!Y41)</f>
        <v>199.40776000000002</v>
      </c>
      <c r="Z32" s="35">
        <f>IF(P_gj.snitt!Z41=0," ",P_gj.snitt!Z41)</f>
        <v>206.03848979591837</v>
      </c>
      <c r="AA32" s="35">
        <f>IF(P_gj.snitt!AA41=0," ",P_gj.snitt!AA41)</f>
        <v>214.13899999999998</v>
      </c>
      <c r="AB32" s="35">
        <f>IF(P_gj.snitt!AB41=0," ",P_gj.snitt!AB41)</f>
        <v>221.67014893617019</v>
      </c>
      <c r="AC32" s="35">
        <f>IF(P_gj.snitt!AC41=0," ",P_gj.snitt!AC41)</f>
        <v>233.18818181818185</v>
      </c>
      <c r="AD32" s="35">
        <f>IF(P_gj.snitt!AD41=0," ",P_gj.snitt!AD41)</f>
        <v>247.7835348837209</v>
      </c>
    </row>
    <row r="33" spans="2:30" ht="14.1" customHeight="1" x14ac:dyDescent="0.2">
      <c r="B33" s="34" t="str">
        <f>IF(P_gj.snitt!B42=0," ",P_gj.snitt!B42)</f>
        <v xml:space="preserve"> </v>
      </c>
      <c r="C33" s="35" t="str">
        <f>IF(P_gj.snitt!C42=0," ",P_gj.snitt!C42)</f>
        <v>Skaun</v>
      </c>
      <c r="D33" s="35">
        <f>IF(P_gj.snitt!D42=0," ",P_gj.snitt!D42)</f>
        <v>67.402439024390247</v>
      </c>
      <c r="E33" s="35">
        <f>IF(P_gj.snitt!E42=0," ",P_gj.snitt!E42)</f>
        <v>66.740740740740748</v>
      </c>
      <c r="F33" s="35">
        <f>IF(P_gj.snitt!F42=0," ",P_gj.snitt!F42)</f>
        <v>66.779111111111106</v>
      </c>
      <c r="G33" s="35">
        <f>IF(P_gj.snitt!G42=0," ",P_gj.snitt!G42)</f>
        <v>67.581844155844152</v>
      </c>
      <c r="H33" s="35">
        <f>IF(P_gj.snitt!H42=0," ",P_gj.snitt!H42)</f>
        <v>69.80554794520549</v>
      </c>
      <c r="I33" s="35">
        <f>IF(P_gj.snitt!I42=0," ",P_gj.snitt!I42)</f>
        <v>68.325405797101453</v>
      </c>
      <c r="J33" s="35">
        <f>IF(P_gj.snitt!J42=0," ",P_gj.snitt!J42)</f>
        <v>73.139370967741925</v>
      </c>
      <c r="K33" s="35">
        <f>IF(P_gj.snitt!K42=0," ",P_gj.snitt!K42)</f>
        <v>76.544403508771936</v>
      </c>
      <c r="L33" s="35">
        <f>IF(P_gj.snitt!L42=0," ",P_gj.snitt!L42)</f>
        <v>80.155629629629644</v>
      </c>
      <c r="M33" s="35">
        <f>IF(P_gj.snitt!M42=0," ",P_gj.snitt!M42)</f>
        <v>82.48</v>
      </c>
      <c r="N33" s="35">
        <f>IF(P_gj.snitt!N42=0," ",P_gj.snitt!N42)</f>
        <v>83.152173913043484</v>
      </c>
      <c r="O33" s="35">
        <f>IF(P_gj.snitt!O42=0," ",P_gj.snitt!O42)</f>
        <v>83.847826086956516</v>
      </c>
      <c r="P33" s="35">
        <f>IF(P_gj.snitt!P42=0," ",P_gj.snitt!P42)</f>
        <v>84.61363636363636</v>
      </c>
      <c r="Q33" s="35">
        <f>IF(P_gj.snitt!Q42=0," ",P_gj.snitt!Q42)</f>
        <v>101.84210526315789</v>
      </c>
      <c r="R33" s="35">
        <f>IF(P_gj.snitt!R42=0," ",P_gj.snitt!R42)</f>
        <v>100.16666666666667</v>
      </c>
      <c r="S33" s="35">
        <f>IF(P_gj.snitt!S42=0," ",P_gj.snitt!S42)</f>
        <v>121.41516666666666</v>
      </c>
      <c r="T33" s="35">
        <f>IF(P_gj.snitt!T42=0," ",P_gj.snitt!T42)</f>
        <v>117.6345</v>
      </c>
      <c r="U33" s="35">
        <f>IF(P_gj.snitt!U42=0," ",P_gj.snitt!U42)</f>
        <v>135.49854166666668</v>
      </c>
      <c r="V33" s="35">
        <f>IF(P_gj.snitt!V42=0," ",P_gj.snitt!V42)</f>
        <v>144.1228695652174</v>
      </c>
      <c r="W33" s="35">
        <f>IF(P_gj.snitt!W42=0," ",P_gj.snitt!W42)</f>
        <v>145.47436363636365</v>
      </c>
      <c r="X33" s="35">
        <f>IF(P_gj.snitt!X42=0," ",P_gj.snitt!X42)</f>
        <v>160.73305555555555</v>
      </c>
      <c r="Y33" s="35">
        <f>IF(P_gj.snitt!Y42=0," ",P_gj.snitt!Y42)</f>
        <v>176.1170625</v>
      </c>
      <c r="Z33" s="35">
        <f>IF(P_gj.snitt!Z42=0," ",P_gj.snitt!Z42)</f>
        <v>181.73106250000001</v>
      </c>
      <c r="AA33" s="35">
        <f>IF(P_gj.snitt!AA42=0," ",P_gj.snitt!AA42)</f>
        <v>205.19099999999997</v>
      </c>
      <c r="AB33" s="35">
        <f>IF(P_gj.snitt!AB42=0," ",P_gj.snitt!AB42)</f>
        <v>205.85720000000001</v>
      </c>
      <c r="AC33" s="35">
        <f>IF(P_gj.snitt!AC42=0," ",P_gj.snitt!AC42)</f>
        <v>225.29661538461539</v>
      </c>
      <c r="AD33" s="35">
        <f>IF(P_gj.snitt!AD42=0," ",P_gj.snitt!AD42)</f>
        <v>230.45007692307692</v>
      </c>
    </row>
    <row r="34" spans="2:30" ht="14.1" customHeight="1" x14ac:dyDescent="0.2">
      <c r="B34" s="34" t="str">
        <f>IF(P_gj.snitt!B43=0," ",P_gj.snitt!B43)</f>
        <v>Trondheim</v>
      </c>
      <c r="C34" s="35" t="str">
        <f>IF(P_gj.snitt!C43=0," ",P_gj.snitt!C43)</f>
        <v xml:space="preserve"> </v>
      </c>
      <c r="D34" s="35" t="str">
        <f>IF(P_gj.snitt!D43=0," ",P_gj.snitt!D43)</f>
        <v xml:space="preserve"> </v>
      </c>
      <c r="E34" s="35" t="str">
        <f>IF(P_gj.snitt!E43=0," ",P_gj.snitt!E43)</f>
        <v xml:space="preserve"> </v>
      </c>
      <c r="F34" s="35" t="str">
        <f>IF(P_gj.snitt!F43=0," ",P_gj.snitt!F43)</f>
        <v xml:space="preserve"> </v>
      </c>
      <c r="G34" s="35" t="str">
        <f>IF(P_gj.snitt!G43=0," ",P_gj.snitt!G43)</f>
        <v xml:space="preserve"> </v>
      </c>
      <c r="H34" s="35" t="str">
        <f>IF(P_gj.snitt!H43=0," ",P_gj.snitt!H43)</f>
        <v xml:space="preserve"> </v>
      </c>
      <c r="I34" s="35" t="str">
        <f>IF(P_gj.snitt!I43=0," ",P_gj.snitt!I43)</f>
        <v xml:space="preserve"> </v>
      </c>
      <c r="J34" s="35" t="str">
        <f>IF(P_gj.snitt!J43=0," ",P_gj.snitt!J43)</f>
        <v xml:space="preserve"> </v>
      </c>
      <c r="K34" s="35" t="str">
        <f>IF(P_gj.snitt!K43=0," ",P_gj.snitt!K43)</f>
        <v xml:space="preserve"> </v>
      </c>
      <c r="L34" s="35" t="str">
        <f>IF(P_gj.snitt!L43=0," ",P_gj.snitt!L43)</f>
        <v xml:space="preserve"> </v>
      </c>
      <c r="M34" s="35" t="str">
        <f>IF(P_gj.snitt!M43=0," ",P_gj.snitt!M43)</f>
        <v xml:space="preserve"> </v>
      </c>
      <c r="N34" s="35" t="str">
        <f>IF(P_gj.snitt!N43=0," ",P_gj.snitt!N43)</f>
        <v xml:space="preserve"> </v>
      </c>
      <c r="O34" s="35" t="str">
        <f>IF(P_gj.snitt!O43=0," ",P_gj.snitt!O43)</f>
        <v xml:space="preserve"> </v>
      </c>
      <c r="P34" s="35" t="str">
        <f>IF(P_gj.snitt!P43=0," ",P_gj.snitt!P43)</f>
        <v xml:space="preserve"> </v>
      </c>
      <c r="Q34" s="35" t="str">
        <f>IF(P_gj.snitt!Q43=0," ",P_gj.snitt!Q43)</f>
        <v xml:space="preserve"> </v>
      </c>
      <c r="R34" s="35" t="str">
        <f>IF(P_gj.snitt!R43=0," ",P_gj.snitt!R43)</f>
        <v xml:space="preserve"> </v>
      </c>
      <c r="S34" s="35" t="str">
        <f>IF(P_gj.snitt!S43=0," ",P_gj.snitt!S43)</f>
        <v xml:space="preserve"> </v>
      </c>
      <c r="T34" s="35" t="str">
        <f>IF(P_gj.snitt!T43=0," ",P_gj.snitt!T43)</f>
        <v xml:space="preserve"> </v>
      </c>
      <c r="U34" s="35" t="str">
        <f>IF(P_gj.snitt!U43=0," ",P_gj.snitt!U43)</f>
        <v xml:space="preserve"> </v>
      </c>
      <c r="V34" s="35" t="str">
        <f>IF(P_gj.snitt!V43=0," ",P_gj.snitt!V43)</f>
        <v xml:space="preserve"> </v>
      </c>
      <c r="W34" s="35" t="str">
        <f>IF(P_gj.snitt!W43=0," ",P_gj.snitt!W43)</f>
        <v xml:space="preserve"> </v>
      </c>
      <c r="X34" s="35" t="str">
        <f>IF(P_gj.snitt!X43=0," ",P_gj.snitt!X43)</f>
        <v xml:space="preserve"> </v>
      </c>
      <c r="Y34" s="35" t="str">
        <f>IF(P_gj.snitt!Y43=0," ",P_gj.snitt!Y43)</f>
        <v xml:space="preserve"> </v>
      </c>
      <c r="Z34" s="35" t="str">
        <f>IF(P_gj.snitt!Z43=0," ",P_gj.snitt!Z43)</f>
        <v xml:space="preserve"> </v>
      </c>
      <c r="AA34" s="35" t="str">
        <f>IF(P_gj.snitt!AA43=0," ",P_gj.snitt!AA43)</f>
        <v xml:space="preserve"> </v>
      </c>
      <c r="AB34" s="35" t="str">
        <f>IF(P_gj.snitt!AB43=0," ",P_gj.snitt!AB43)</f>
        <v xml:space="preserve"> </v>
      </c>
      <c r="AC34" s="35" t="str">
        <f>IF(P_gj.snitt!AC43=0," ",P_gj.snitt!AC43)</f>
        <v xml:space="preserve"> </v>
      </c>
      <c r="AD34" s="35" t="str">
        <f>IF(P_gj.snitt!AD43=0," ",P_gj.snitt!AD43)</f>
        <v xml:space="preserve"> </v>
      </c>
    </row>
    <row r="35" spans="2:30" ht="14.1" customHeight="1" x14ac:dyDescent="0.2">
      <c r="B35" s="34" t="str">
        <f>IF(P_gj.snitt!B44=0," ",P_gj.snitt!B44)</f>
        <v xml:space="preserve"> </v>
      </c>
      <c r="C35" s="35" t="str">
        <f>IF(P_gj.snitt!C44=0," ",P_gj.snitt!C44)</f>
        <v>Trondheim</v>
      </c>
      <c r="D35" s="35">
        <f>IF(P_gj.snitt!D44=0," ",P_gj.snitt!D44)</f>
        <v>78.75454545454545</v>
      </c>
      <c r="E35" s="35">
        <f>IF(P_gj.snitt!E44=0," ",P_gj.snitt!E44)</f>
        <v>77.796296296296291</v>
      </c>
      <c r="F35" s="35">
        <f>IF(P_gj.snitt!F44=0," ",P_gj.snitt!F44)</f>
        <v>77.825831775700948</v>
      </c>
      <c r="G35" s="35">
        <f>IF(P_gj.snitt!G44=0," ",P_gj.snitt!G44)</f>
        <v>78.363504854368927</v>
      </c>
      <c r="H35" s="35">
        <f>IF(P_gj.snitt!H44=0," ",P_gj.snitt!H44)</f>
        <v>79.244079207920791</v>
      </c>
      <c r="I35" s="35">
        <f>IF(P_gj.snitt!I44=0," ",P_gj.snitt!I44)</f>
        <v>77.96889583333332</v>
      </c>
      <c r="J35" s="35">
        <f>IF(P_gj.snitt!J44=0," ",P_gj.snitt!J44)</f>
        <v>80.991709302325589</v>
      </c>
      <c r="K35" s="35">
        <f>IF(P_gj.snitt!K44=0," ",P_gj.snitt!K44)</f>
        <v>85.594571428571427</v>
      </c>
      <c r="L35" s="35">
        <f>IF(P_gj.snitt!L44=0," ",P_gj.snitt!L44)</f>
        <v>88.358249999999998</v>
      </c>
      <c r="M35" s="35">
        <f>IF(P_gj.snitt!M44=0," ",P_gj.snitt!M44)</f>
        <v>94.149253731343279</v>
      </c>
      <c r="N35" s="35">
        <f>IF(P_gj.snitt!N44=0," ",P_gj.snitt!N44)</f>
        <v>95.390625</v>
      </c>
      <c r="O35" s="35">
        <f>IF(P_gj.snitt!O44=0," ",P_gj.snitt!O44)</f>
        <v>104.44444444444444</v>
      </c>
      <c r="P35" s="35">
        <f>IF(P_gj.snitt!P44=0," ",P_gj.snitt!P44)</f>
        <v>115.92</v>
      </c>
      <c r="Q35" s="35">
        <f>IF(P_gj.snitt!Q44=0," ",P_gj.snitt!Q44)</f>
        <v>122.55555555555556</v>
      </c>
      <c r="R35" s="35">
        <f>IF(P_gj.snitt!R44=0," ",P_gj.snitt!R44)</f>
        <v>129.64285714285714</v>
      </c>
      <c r="S35" s="35">
        <f>IF(P_gj.snitt!S44=0," ",P_gj.snitt!S44)</f>
        <v>140.66602499999999</v>
      </c>
      <c r="T35" s="35">
        <f>IF(P_gj.snitt!T44=0," ",P_gj.snitt!T44)</f>
        <v>136.63621951219511</v>
      </c>
      <c r="U35" s="35">
        <f>IF(P_gj.snitt!U44=0," ",P_gj.snitt!U44)</f>
        <v>140.42217500000001</v>
      </c>
      <c r="V35" s="35">
        <f>IF(P_gj.snitt!V44=0," ",P_gj.snitt!V44)</f>
        <v>151.26149999999998</v>
      </c>
      <c r="W35" s="35">
        <f>IF(P_gj.snitt!W44=0," ",P_gj.snitt!W44)</f>
        <v>152.70847222222221</v>
      </c>
      <c r="X35" s="35">
        <f>IF(P_gj.snitt!X44=0," ",P_gj.snitt!X44)</f>
        <v>167.61727272727273</v>
      </c>
      <c r="Y35" s="35">
        <f>IF(P_gj.snitt!Y44=0," ",P_gj.snitt!Y44)</f>
        <v>171.97484374999999</v>
      </c>
      <c r="Z35" s="35">
        <f>IF(P_gj.snitt!Z44=0," ",P_gj.snitt!Z44)</f>
        <v>144.8449411764706</v>
      </c>
      <c r="AA35" s="35">
        <f>IF(P_gj.snitt!AA44=0," ",P_gj.snitt!AA44)</f>
        <v>158.80479310344828</v>
      </c>
      <c r="AB35" s="35">
        <f>IF(P_gj.snitt!AB44=0," ",P_gj.snitt!AB44)</f>
        <v>149.41582758620692</v>
      </c>
      <c r="AC35" s="35">
        <f>IF(P_gj.snitt!AC44=0," ",P_gj.snitt!AC44)</f>
        <v>166.65124</v>
      </c>
      <c r="AD35" s="35">
        <f>IF(P_gj.snitt!AD44=0," ",P_gj.snitt!AD44)</f>
        <v>171.05870833333333</v>
      </c>
    </row>
    <row r="36" spans="2:30" ht="14.1" customHeight="1" x14ac:dyDescent="0.2">
      <c r="B36" s="34" t="str">
        <f>IF(P_gj.snitt!B45=0," ",P_gj.snitt!B45)</f>
        <v>Trøndelag Sør</v>
      </c>
      <c r="C36" s="35" t="str">
        <f>IF(P_gj.snitt!C45=0," ",P_gj.snitt!C45)</f>
        <v xml:space="preserve"> </v>
      </c>
      <c r="D36" s="35" t="str">
        <f>IF(P_gj.snitt!D45=0," ",P_gj.snitt!D45)</f>
        <v xml:space="preserve"> </v>
      </c>
      <c r="E36" s="35" t="str">
        <f>IF(P_gj.snitt!E45=0," ",P_gj.snitt!E45)</f>
        <v xml:space="preserve"> </v>
      </c>
      <c r="F36" s="35" t="str">
        <f>IF(P_gj.snitt!F45=0," ",P_gj.snitt!F45)</f>
        <v xml:space="preserve"> </v>
      </c>
      <c r="G36" s="35" t="str">
        <f>IF(P_gj.snitt!G45=0," ",P_gj.snitt!G45)</f>
        <v xml:space="preserve"> </v>
      </c>
      <c r="H36" s="35" t="str">
        <f>IF(P_gj.snitt!H45=0," ",P_gj.snitt!H45)</f>
        <v xml:space="preserve"> </v>
      </c>
      <c r="I36" s="35" t="str">
        <f>IF(P_gj.snitt!I45=0," ",P_gj.snitt!I45)</f>
        <v xml:space="preserve"> </v>
      </c>
      <c r="J36" s="35" t="str">
        <f>IF(P_gj.snitt!J45=0," ",P_gj.snitt!J45)</f>
        <v xml:space="preserve"> </v>
      </c>
      <c r="K36" s="35" t="str">
        <f>IF(P_gj.snitt!K45=0," ",P_gj.snitt!K45)</f>
        <v xml:space="preserve"> </v>
      </c>
      <c r="L36" s="35" t="str">
        <f>IF(P_gj.snitt!L45=0," ",P_gj.snitt!L45)</f>
        <v xml:space="preserve"> </v>
      </c>
      <c r="M36" s="35" t="str">
        <f>IF(P_gj.snitt!M45=0," ",P_gj.snitt!M45)</f>
        <v xml:space="preserve"> </v>
      </c>
      <c r="N36" s="35" t="str">
        <f>IF(P_gj.snitt!N45=0," ",P_gj.snitt!N45)</f>
        <v xml:space="preserve"> </v>
      </c>
      <c r="O36" s="35" t="str">
        <f>IF(P_gj.snitt!O45=0," ",P_gj.snitt!O45)</f>
        <v xml:space="preserve"> </v>
      </c>
      <c r="P36" s="35" t="str">
        <f>IF(P_gj.snitt!P45=0," ",P_gj.snitt!P45)</f>
        <v xml:space="preserve"> </v>
      </c>
      <c r="Q36" s="35" t="str">
        <f>IF(P_gj.snitt!Q45=0," ",P_gj.snitt!Q45)</f>
        <v xml:space="preserve"> </v>
      </c>
      <c r="R36" s="35" t="str">
        <f>IF(P_gj.snitt!R45=0," ",P_gj.snitt!R45)</f>
        <v xml:space="preserve"> </v>
      </c>
      <c r="S36" s="35" t="str">
        <f>IF(P_gj.snitt!S45=0," ",P_gj.snitt!S45)</f>
        <v xml:space="preserve"> </v>
      </c>
      <c r="T36" s="35" t="str">
        <f>IF(P_gj.snitt!T45=0," ",P_gj.snitt!T45)</f>
        <v xml:space="preserve"> </v>
      </c>
      <c r="U36" s="35" t="str">
        <f>IF(P_gj.snitt!U45=0," ",P_gj.snitt!U45)</f>
        <v xml:space="preserve"> </v>
      </c>
      <c r="V36" s="35" t="str">
        <f>IF(P_gj.snitt!V45=0," ",P_gj.snitt!V45)</f>
        <v xml:space="preserve"> </v>
      </c>
      <c r="W36" s="35" t="str">
        <f>IF(P_gj.snitt!W45=0," ",P_gj.snitt!W45)</f>
        <v xml:space="preserve"> </v>
      </c>
      <c r="X36" s="35" t="str">
        <f>IF(P_gj.snitt!X45=0," ",P_gj.snitt!X45)</f>
        <v xml:space="preserve"> </v>
      </c>
      <c r="Y36" s="35" t="str">
        <f>IF(P_gj.snitt!Y45=0," ",P_gj.snitt!Y45)</f>
        <v xml:space="preserve"> </v>
      </c>
      <c r="Z36" s="35" t="str">
        <f>IF(P_gj.snitt!Z45=0," ",P_gj.snitt!Z45)</f>
        <v xml:space="preserve"> </v>
      </c>
      <c r="AA36" s="35" t="str">
        <f>IF(P_gj.snitt!AA45=0," ",P_gj.snitt!AA45)</f>
        <v xml:space="preserve"> </v>
      </c>
      <c r="AB36" s="35" t="str">
        <f>IF(P_gj.snitt!AB45=0," ",P_gj.snitt!AB45)</f>
        <v xml:space="preserve"> </v>
      </c>
      <c r="AC36" s="35" t="str">
        <f>IF(P_gj.snitt!AC45=0," ",P_gj.snitt!AC45)</f>
        <v xml:space="preserve"> </v>
      </c>
      <c r="AD36" s="35" t="str">
        <f>IF(P_gj.snitt!AD45=0," ",P_gj.snitt!AD45)</f>
        <v xml:space="preserve"> </v>
      </c>
    </row>
    <row r="37" spans="2:30" ht="14.1" customHeight="1" x14ac:dyDescent="0.2">
      <c r="B37" s="34" t="str">
        <f>IF(P_gj.snitt!B46=0," ",P_gj.snitt!B46)</f>
        <v xml:space="preserve"> </v>
      </c>
      <c r="C37" s="35" t="str">
        <f>IF(P_gj.snitt!C46=0," ",P_gj.snitt!C46)</f>
        <v>Holtålen</v>
      </c>
      <c r="D37" s="35">
        <f>IF(P_gj.snitt!D46=0," ",P_gj.snitt!D46)</f>
        <v>50.051282051282051</v>
      </c>
      <c r="E37" s="35">
        <f>IF(P_gj.snitt!E46=0," ",P_gj.snitt!E46)</f>
        <v>50.173333333333332</v>
      </c>
      <c r="F37" s="35">
        <f>IF(P_gj.snitt!F46=0," ",P_gj.snitt!F46)</f>
        <v>49.755111111111113</v>
      </c>
      <c r="G37" s="35">
        <f>IF(P_gj.snitt!G46=0," ",P_gj.snitt!G46)</f>
        <v>51.953348484848483</v>
      </c>
      <c r="H37" s="35">
        <f>IF(P_gj.snitt!H46=0," ",P_gj.snitt!H46)</f>
        <v>59.193125000000002</v>
      </c>
      <c r="I37" s="35">
        <f>IF(P_gj.snitt!I46=0," ",P_gj.snitt!I46)</f>
        <v>53.92566037735849</v>
      </c>
      <c r="J37" s="35">
        <f>IF(P_gj.snitt!J46=0," ",P_gj.snitt!J46)</f>
        <v>68.147897435897434</v>
      </c>
      <c r="K37" s="35">
        <f>IF(P_gj.snitt!K46=0," ",P_gj.snitt!K46)</f>
        <v>69.871054054054042</v>
      </c>
      <c r="L37" s="35">
        <f>IF(P_gj.snitt!L46=0," ",P_gj.snitt!L46)</f>
        <v>74.61181818181818</v>
      </c>
      <c r="M37" s="35">
        <f>IF(P_gj.snitt!M46=0," ",P_gj.snitt!M46)</f>
        <v>78.0625</v>
      </c>
      <c r="N37" s="35">
        <f>IF(P_gj.snitt!N46=0," ",P_gj.snitt!N46)</f>
        <v>80.967741935483872</v>
      </c>
      <c r="O37" s="35">
        <f>IF(P_gj.snitt!O46=0," ",P_gj.snitt!O46)</f>
        <v>85.290322580645167</v>
      </c>
      <c r="P37" s="35">
        <f>IF(P_gj.snitt!P46=0," ",P_gj.snitt!P46)</f>
        <v>91.206896551724142</v>
      </c>
      <c r="Q37" s="35">
        <f>IF(P_gj.snitt!Q46=0," ",P_gj.snitt!Q46)</f>
        <v>89.862068965517238</v>
      </c>
      <c r="R37" s="35">
        <f>IF(P_gj.snitt!R46=0," ",P_gj.snitt!R46)</f>
        <v>93.07692307692308</v>
      </c>
      <c r="S37" s="35">
        <f>IF(P_gj.snitt!S46=0," ",P_gj.snitt!S46)</f>
        <v>99.439874999999986</v>
      </c>
      <c r="T37" s="35">
        <f>IF(P_gj.snitt!T46=0," ",P_gj.snitt!T46)</f>
        <v>103.11569565217391</v>
      </c>
      <c r="U37" s="35">
        <f>IF(P_gj.snitt!U46=0," ",P_gj.snitt!U46)</f>
        <v>97.445208333333326</v>
      </c>
      <c r="V37" s="35">
        <f>IF(P_gj.snitt!V46=0," ",P_gj.snitt!V46)</f>
        <v>107.41409523809523</v>
      </c>
      <c r="W37" s="35">
        <f>IF(P_gj.snitt!W46=0," ",P_gj.snitt!W46)</f>
        <v>110.30140909090909</v>
      </c>
      <c r="X37" s="35">
        <f>IF(P_gj.snitt!X46=0," ",P_gj.snitt!X46)</f>
        <v>113.82561904761906</v>
      </c>
      <c r="Y37" s="35">
        <f>IF(P_gj.snitt!Y46=0," ",P_gj.snitt!Y46)</f>
        <v>113.58</v>
      </c>
      <c r="Z37" s="35">
        <f>IF(P_gj.snitt!Z46=0," ",P_gj.snitt!Z46)</f>
        <v>108.88761904761904</v>
      </c>
      <c r="AA37" s="35">
        <f>IF(P_gj.snitt!AA46=0," ",P_gj.snitt!AA46)</f>
        <v>113.8824</v>
      </c>
      <c r="AB37" s="35">
        <f>IF(P_gj.snitt!AB46=0," ",P_gj.snitt!AB46)</f>
        <v>115.84438888888889</v>
      </c>
      <c r="AC37" s="35">
        <f>IF(P_gj.snitt!AC46=0," ",P_gj.snitt!AC46)</f>
        <v>114.28005882352942</v>
      </c>
      <c r="AD37" s="35">
        <f>IF(P_gj.snitt!AD46=0," ",P_gj.snitt!AD46)</f>
        <v>110.3531111111111</v>
      </c>
    </row>
    <row r="38" spans="2:30" ht="14.1" customHeight="1" x14ac:dyDescent="0.2">
      <c r="B38" s="34" t="str">
        <f>IF(P_gj.snitt!B47=0," ",P_gj.snitt!B47)</f>
        <v xml:space="preserve"> </v>
      </c>
      <c r="C38" s="35" t="str">
        <f>IF(P_gj.snitt!C47=0," ",P_gj.snitt!C47)</f>
        <v>Melhus</v>
      </c>
      <c r="D38" s="35">
        <f>IF(P_gj.snitt!D47=0," ",P_gj.snitt!D47)</f>
        <v>75.097345132743357</v>
      </c>
      <c r="E38" s="35">
        <f>IF(P_gj.snitt!E47=0," ",P_gj.snitt!E47)</f>
        <v>72.814159292035399</v>
      </c>
      <c r="F38" s="35">
        <f>IF(P_gj.snitt!F47=0," ",P_gj.snitt!F47)</f>
        <v>72.10405309734513</v>
      </c>
      <c r="G38" s="35">
        <f>IF(P_gj.snitt!G47=0," ",P_gj.snitt!G47)</f>
        <v>73.21869090909091</v>
      </c>
      <c r="H38" s="35">
        <f>IF(P_gj.snitt!H47=0," ",P_gj.snitt!H47)</f>
        <v>75.504934579439251</v>
      </c>
      <c r="I38" s="35">
        <f>IF(P_gj.snitt!I47=0," ",P_gj.snitt!I47)</f>
        <v>71.21409523809524</v>
      </c>
      <c r="J38" s="35">
        <f>IF(P_gj.snitt!J47=0," ",P_gj.snitt!J47)</f>
        <v>76.350075268817207</v>
      </c>
      <c r="K38" s="35">
        <f>IF(P_gj.snitt!K47=0," ",P_gj.snitt!K47)</f>
        <v>80.936443181818177</v>
      </c>
      <c r="L38" s="35">
        <f>IF(P_gj.snitt!L47=0," ",P_gj.snitt!L47)</f>
        <v>85.735752941176472</v>
      </c>
      <c r="M38" s="35">
        <f>IF(P_gj.snitt!M47=0," ",P_gj.snitt!M47)</f>
        <v>89.151898734177209</v>
      </c>
      <c r="N38" s="35">
        <f>IF(P_gj.snitt!N47=0," ",P_gj.snitt!N47)</f>
        <v>92.038961038961034</v>
      </c>
      <c r="O38" s="35">
        <f>IF(P_gj.snitt!O47=0," ",P_gj.snitt!O47)</f>
        <v>102.25352112676056</v>
      </c>
      <c r="P38" s="35">
        <f>IF(P_gj.snitt!P47=0," ",P_gj.snitt!P47)</f>
        <v>113.66666666666667</v>
      </c>
      <c r="Q38" s="35">
        <f>IF(P_gj.snitt!Q47=0," ",P_gj.snitt!Q47)</f>
        <v>113</v>
      </c>
      <c r="R38" s="35">
        <f>IF(P_gj.snitt!R47=0," ",P_gj.snitt!R47)</f>
        <v>120.62295081967213</v>
      </c>
      <c r="S38" s="35">
        <f>IF(P_gj.snitt!S47=0," ",P_gj.snitt!S47)</f>
        <v>124.67040350877193</v>
      </c>
      <c r="T38" s="35">
        <f>IF(P_gj.snitt!T47=0," ",P_gj.snitt!T47)</f>
        <v>131.26156363636363</v>
      </c>
      <c r="U38" s="35">
        <f>IF(P_gj.snitt!U47=0," ",P_gj.snitt!U47)</f>
        <v>136.24790740740741</v>
      </c>
      <c r="V38" s="35">
        <f>IF(P_gj.snitt!V47=0," ",P_gj.snitt!V47)</f>
        <v>142.19457692307694</v>
      </c>
      <c r="W38" s="35">
        <f>IF(P_gj.snitt!W47=0," ",P_gj.snitt!W47)</f>
        <v>146.60097999999999</v>
      </c>
      <c r="X38" s="35">
        <f>IF(P_gj.snitt!X47=0," ",P_gj.snitt!X47)</f>
        <v>156.39687755102042</v>
      </c>
      <c r="Y38" s="35">
        <f>IF(P_gj.snitt!Y47=0," ",P_gj.snitt!Y47)</f>
        <v>165.16458333333333</v>
      </c>
      <c r="Z38" s="35">
        <f>IF(P_gj.snitt!Z47=0," ",P_gj.snitt!Z47)</f>
        <v>152.39340384615386</v>
      </c>
      <c r="AA38" s="35">
        <f>IF(P_gj.snitt!AA47=0," ",P_gj.snitt!AA47)</f>
        <v>180.28797777777777</v>
      </c>
      <c r="AB38" s="35">
        <f>IF(P_gj.snitt!AB47=0," ",P_gj.snitt!AB47)</f>
        <v>193.99882608695651</v>
      </c>
      <c r="AC38" s="35">
        <f>IF(P_gj.snitt!AC47=0," ",P_gj.snitt!AC47)</f>
        <v>212.29261363636363</v>
      </c>
      <c r="AD38" s="35">
        <f>IF(P_gj.snitt!AD47=0," ",P_gj.snitt!AD47)</f>
        <v>206.99911627906977</v>
      </c>
    </row>
    <row r="39" spans="2:30" ht="14.1" customHeight="1" x14ac:dyDescent="0.2">
      <c r="B39" s="34" t="str">
        <f>IF(P_gj.snitt!B48=0," ",P_gj.snitt!B48)</f>
        <v xml:space="preserve"> </v>
      </c>
      <c r="C39" s="35" t="str">
        <f>IF(P_gj.snitt!C48=0," ",P_gj.snitt!C48)</f>
        <v>Midtre Gauldal</v>
      </c>
      <c r="D39" s="35">
        <f>IF(P_gj.snitt!D48=0," ",P_gj.snitt!D48)</f>
        <v>59.698689956331876</v>
      </c>
      <c r="E39" s="35">
        <f>IF(P_gj.snitt!E48=0," ",P_gj.snitt!E48)</f>
        <v>58.629955947136565</v>
      </c>
      <c r="F39" s="35">
        <f>IF(P_gj.snitt!F48=0," ",P_gj.snitt!F48)</f>
        <v>59.212874999999997</v>
      </c>
      <c r="G39" s="35">
        <f>IF(P_gj.snitt!G48=0," ",P_gj.snitt!G48)</f>
        <v>60.988193548387095</v>
      </c>
      <c r="H39" s="35">
        <f>IF(P_gj.snitt!H48=0," ",P_gj.snitt!H48)</f>
        <v>61.189421800947869</v>
      </c>
      <c r="I39" s="35">
        <f>IF(P_gj.snitt!I48=0," ",P_gj.snitt!I48)</f>
        <v>60.294289855072464</v>
      </c>
      <c r="J39" s="35">
        <f>IF(P_gj.snitt!J48=0," ",P_gj.snitt!J48)</f>
        <v>62.639804123711336</v>
      </c>
      <c r="K39" s="35">
        <f>IF(P_gj.snitt!K48=0," ",P_gj.snitt!K48)</f>
        <v>66.420377049180331</v>
      </c>
      <c r="L39" s="35">
        <f>IF(P_gj.snitt!L48=0," ",P_gj.snitt!L48)</f>
        <v>69.664146892655367</v>
      </c>
      <c r="M39" s="35">
        <f>IF(P_gj.snitt!M48=0," ",P_gj.snitt!M48)</f>
        <v>72.308139534883722</v>
      </c>
      <c r="N39" s="35">
        <f>IF(P_gj.snitt!N48=0," ",P_gj.snitt!N48)</f>
        <v>73.885542168674704</v>
      </c>
      <c r="O39" s="35">
        <f>IF(P_gj.snitt!O48=0," ",P_gj.snitt!O48)</f>
        <v>78.254901960784309</v>
      </c>
      <c r="P39" s="35">
        <f>IF(P_gj.snitt!P48=0," ",P_gj.snitt!P48)</f>
        <v>89.131944444444443</v>
      </c>
      <c r="Q39" s="35">
        <f>IF(P_gj.snitt!Q48=0," ",P_gj.snitt!Q48)</f>
        <v>94.204379562043798</v>
      </c>
      <c r="R39" s="35">
        <f>IF(P_gj.snitt!R48=0," ",P_gj.snitt!R48)</f>
        <v>98.102362204724415</v>
      </c>
      <c r="S39" s="35">
        <f>IF(P_gj.snitt!S48=0," ",P_gj.snitt!S48)</f>
        <v>104.0202561983471</v>
      </c>
      <c r="T39" s="35">
        <f>IF(P_gj.snitt!T48=0," ",P_gj.snitt!T48)</f>
        <v>104.10285</v>
      </c>
      <c r="U39" s="35">
        <f>IF(P_gj.snitt!U48=0," ",P_gj.snitt!U48)</f>
        <v>114.80266964285714</v>
      </c>
      <c r="V39" s="35">
        <f>IF(P_gj.snitt!V48=0," ",P_gj.snitt!V48)</f>
        <v>123.46722857142856</v>
      </c>
      <c r="W39" s="35">
        <f>IF(P_gj.snitt!W48=0," ",P_gj.snitt!W48)</f>
        <v>132.21081632653062</v>
      </c>
      <c r="X39" s="35">
        <f>IF(P_gj.snitt!X48=0," ",P_gj.snitt!X48)</f>
        <v>137.16195833333333</v>
      </c>
      <c r="Y39" s="35">
        <f>IF(P_gj.snitt!Y48=0," ",P_gj.snitt!Y48)</f>
        <v>134.93439361702127</v>
      </c>
      <c r="Z39" s="35">
        <f>IF(P_gj.snitt!Z48=0," ",P_gj.snitt!Z48)</f>
        <v>142.75722826086957</v>
      </c>
      <c r="AA39" s="35">
        <f>IF(P_gj.snitt!AA48=0," ",P_gj.snitt!AA48)</f>
        <v>149.07118604651163</v>
      </c>
      <c r="AB39" s="35">
        <f>IF(P_gj.snitt!AB48=0," ",P_gj.snitt!AB48)</f>
        <v>146.4951111111111</v>
      </c>
      <c r="AC39" s="35">
        <f>IF(P_gj.snitt!AC48=0," ",P_gj.snitt!AC48)</f>
        <v>161.34920833333334</v>
      </c>
      <c r="AD39" s="35">
        <f>IF(P_gj.snitt!AD48=0," ",P_gj.snitt!AD48)</f>
        <v>167.46981690140845</v>
      </c>
    </row>
    <row r="40" spans="2:30" ht="14.1" customHeight="1" x14ac:dyDescent="0.2">
      <c r="B40" s="34" t="str">
        <f>IF(P_gj.snitt!B49=0," ",P_gj.snitt!B49)</f>
        <v xml:space="preserve"> </v>
      </c>
      <c r="C40" s="35" t="str">
        <f>IF(P_gj.snitt!C49=0," ",P_gj.snitt!C49)</f>
        <v>Oppdal</v>
      </c>
      <c r="D40" s="35">
        <f>IF(P_gj.snitt!D49=0," ",P_gj.snitt!D49)</f>
        <v>76.675496688741717</v>
      </c>
      <c r="E40" s="35">
        <f>IF(P_gj.snitt!E49=0," ",P_gj.snitt!E49)</f>
        <v>77.168918918918919</v>
      </c>
      <c r="F40" s="35">
        <f>IF(P_gj.snitt!F49=0," ",P_gj.snitt!F49)</f>
        <v>78.438068965517246</v>
      </c>
      <c r="G40" s="35">
        <f>IF(P_gj.snitt!G49=0," ",P_gj.snitt!G49)</f>
        <v>79.238</v>
      </c>
      <c r="H40" s="35">
        <f>IF(P_gj.snitt!H49=0," ",P_gj.snitt!H49)</f>
        <v>78.959895833333334</v>
      </c>
      <c r="I40" s="35">
        <f>IF(P_gj.snitt!I49=0," ",P_gj.snitt!I49)</f>
        <v>82.780249999999995</v>
      </c>
      <c r="J40" s="35">
        <f>IF(P_gj.snitt!J49=0," ",P_gj.snitt!J49)</f>
        <v>82.725097014925382</v>
      </c>
      <c r="K40" s="35">
        <f>IF(P_gj.snitt!K49=0," ",P_gj.snitt!K49)</f>
        <v>89.353333333333339</v>
      </c>
      <c r="L40" s="35">
        <f>IF(P_gj.snitt!L49=0," ",P_gj.snitt!L49)</f>
        <v>95.153516666666675</v>
      </c>
      <c r="M40" s="35">
        <f>IF(P_gj.snitt!M49=0," ",P_gj.snitt!M49)</f>
        <v>97.327586206896555</v>
      </c>
      <c r="N40" s="35">
        <f>IF(P_gj.snitt!N49=0," ",P_gj.snitt!N49)</f>
        <v>105.0925925925926</v>
      </c>
      <c r="O40" s="35">
        <f>IF(P_gj.snitt!O49=0," ",P_gj.snitt!O49)</f>
        <v>106.27184466019418</v>
      </c>
      <c r="P40" s="35">
        <f>IF(P_gj.snitt!P49=0," ",P_gj.snitt!P49)</f>
        <v>110.32673267326733</v>
      </c>
      <c r="Q40" s="35">
        <f>IF(P_gj.snitt!Q49=0," ",P_gj.snitt!Q49)</f>
        <v>109.10204081632654</v>
      </c>
      <c r="R40" s="35">
        <f>IF(P_gj.snitt!R49=0," ",P_gj.snitt!R49)</f>
        <v>115.02272727272727</v>
      </c>
      <c r="S40" s="35">
        <f>IF(P_gj.snitt!S49=0," ",P_gj.snitt!S49)</f>
        <v>124.60692592592592</v>
      </c>
      <c r="T40" s="35">
        <f>IF(P_gj.snitt!T49=0," ",P_gj.snitt!T49)</f>
        <v>118.976225</v>
      </c>
      <c r="U40" s="35">
        <f>IF(P_gj.snitt!U49=0," ",P_gj.snitt!U49)</f>
        <v>140.87933823529411</v>
      </c>
      <c r="V40" s="35">
        <f>IF(P_gj.snitt!V49=0," ",P_gj.snitt!V49)</f>
        <v>140.44455714285715</v>
      </c>
      <c r="W40" s="35">
        <f>IF(P_gj.snitt!W49=0," ",P_gj.snitt!W49)</f>
        <v>151.39420634920634</v>
      </c>
      <c r="X40" s="35">
        <f>IF(P_gj.snitt!X49=0," ",P_gj.snitt!X49)</f>
        <v>156.84851724137931</v>
      </c>
      <c r="Y40" s="35">
        <f>IF(P_gj.snitt!Y49=0," ",P_gj.snitt!Y49)</f>
        <v>163.03407272727273</v>
      </c>
      <c r="Z40" s="35">
        <f>IF(P_gj.snitt!Z49=0," ",P_gj.snitt!Z49)</f>
        <v>164.6574</v>
      </c>
      <c r="AA40" s="35">
        <f>IF(P_gj.snitt!AA49=0," ",P_gj.snitt!AA49)</f>
        <v>181.86748076923078</v>
      </c>
      <c r="AB40" s="35">
        <f>IF(P_gj.snitt!AB49=0," ",P_gj.snitt!AB49)</f>
        <v>173.38175000000001</v>
      </c>
      <c r="AC40" s="35">
        <f>IF(P_gj.snitt!AC49=0," ",P_gj.snitt!AC49)</f>
        <v>178.67631249999999</v>
      </c>
      <c r="AD40" s="35">
        <f>IF(P_gj.snitt!AD49=0," ",P_gj.snitt!AD49)</f>
        <v>193.34856818181817</v>
      </c>
    </row>
    <row r="41" spans="2:30" ht="14.1" customHeight="1" x14ac:dyDescent="0.2">
      <c r="B41" s="34" t="str">
        <f>IF(P_gj.snitt!B50=0," ",P_gj.snitt!B50)</f>
        <v xml:space="preserve"> </v>
      </c>
      <c r="C41" s="35" t="str">
        <f>IF(P_gj.snitt!C50=0," ",P_gj.snitt!C50)</f>
        <v>Rennebu</v>
      </c>
      <c r="D41" s="35">
        <f>IF(P_gj.snitt!D50=0," ",P_gj.snitt!D50)</f>
        <v>72.807017543859644</v>
      </c>
      <c r="E41" s="35">
        <f>IF(P_gj.snitt!E50=0," ",P_gj.snitt!E50)</f>
        <v>70.884955752212392</v>
      </c>
      <c r="F41" s="35">
        <f>IF(P_gj.snitt!F50=0," ",P_gj.snitt!F50)</f>
        <v>70.147210526315789</v>
      </c>
      <c r="G41" s="35">
        <f>IF(P_gj.snitt!G50=0," ",P_gj.snitt!G50)</f>
        <v>72.222486486486488</v>
      </c>
      <c r="H41" s="35">
        <f>IF(P_gj.snitt!H50=0," ",P_gj.snitt!H50)</f>
        <v>74.156706422018345</v>
      </c>
      <c r="I41" s="35">
        <f>IF(P_gj.snitt!I50=0," ",P_gj.snitt!I50)</f>
        <v>76.077266666666674</v>
      </c>
      <c r="J41" s="35">
        <f>IF(P_gj.snitt!J50=0," ",P_gj.snitt!J50)</f>
        <v>78.245225490196077</v>
      </c>
      <c r="K41" s="35">
        <f>IF(P_gj.snitt!K50=0," ",P_gj.snitt!K50)</f>
        <v>83.50928571428571</v>
      </c>
      <c r="L41" s="35">
        <f>IF(P_gj.snitt!L50=0," ",P_gj.snitt!L50)</f>
        <v>85.817447916666666</v>
      </c>
      <c r="M41" s="35">
        <f>IF(P_gj.snitt!M50=0," ",P_gj.snitt!M50)</f>
        <v>87.484210526315792</v>
      </c>
      <c r="N41" s="35">
        <f>IF(P_gj.snitt!N50=0," ",P_gj.snitt!N50)</f>
        <v>89.586956521739125</v>
      </c>
      <c r="O41" s="35">
        <f>IF(P_gj.snitt!O50=0," ",P_gj.snitt!O50)</f>
        <v>99.329268292682926</v>
      </c>
      <c r="P41" s="35">
        <f>IF(P_gj.snitt!P50=0," ",P_gj.snitt!P50)</f>
        <v>104.84810126582279</v>
      </c>
      <c r="Q41" s="35">
        <f>IF(P_gj.snitt!Q50=0," ",P_gj.snitt!Q50)</f>
        <v>111.79166666666667</v>
      </c>
      <c r="R41" s="35">
        <f>IF(P_gj.snitt!R50=0," ",P_gj.snitt!R50)</f>
        <v>115.04477611940298</v>
      </c>
      <c r="S41" s="35">
        <f>IF(P_gj.snitt!S50=0," ",P_gj.snitt!S50)</f>
        <v>123.30689230769231</v>
      </c>
      <c r="T41" s="35">
        <f>IF(P_gj.snitt!T50=0," ",P_gj.snitt!T50)</f>
        <v>119.59971212121212</v>
      </c>
      <c r="U41" s="35">
        <f>IF(P_gj.snitt!U50=0," ",P_gj.snitt!U50)</f>
        <v>134.63218965517243</v>
      </c>
      <c r="V41" s="35">
        <f>IF(P_gj.snitt!V50=0," ",P_gj.snitt!V50)</f>
        <v>132.23223333333334</v>
      </c>
      <c r="W41" s="35">
        <f>IF(P_gj.snitt!W50=0," ",P_gj.snitt!W50)</f>
        <v>143.3967090909091</v>
      </c>
      <c r="X41" s="35">
        <f>IF(P_gj.snitt!X50=0," ",P_gj.snitt!X50)</f>
        <v>153.30601886792454</v>
      </c>
      <c r="Y41" s="35">
        <f>IF(P_gj.snitt!Y50=0," ",P_gj.snitt!Y50)</f>
        <v>152.99284615384616</v>
      </c>
      <c r="Z41" s="35">
        <f>IF(P_gj.snitt!Z50=0," ",P_gj.snitt!Z50)</f>
        <v>157.48955102040816</v>
      </c>
      <c r="AA41" s="35">
        <f>IF(P_gj.snitt!AA50=0," ",P_gj.snitt!AA50)</f>
        <v>164.72153333333333</v>
      </c>
      <c r="AB41" s="35">
        <f>IF(P_gj.snitt!AB50=0," ",P_gj.snitt!AB50)</f>
        <v>164.75613636363639</v>
      </c>
      <c r="AC41" s="35">
        <f>IF(P_gj.snitt!AC50=0," ",P_gj.snitt!AC50)</f>
        <v>172.63740476190475</v>
      </c>
      <c r="AD41" s="35">
        <f>IF(P_gj.snitt!AD50=0," ",P_gj.snitt!AD50)</f>
        <v>176.72631707317075</v>
      </c>
    </row>
    <row r="42" spans="2:30" ht="14.1" customHeight="1" x14ac:dyDescent="0.2">
      <c r="B42" s="34" t="str">
        <f>IF(P_gj.snitt!B51=0," ",P_gj.snitt!B51)</f>
        <v xml:space="preserve"> </v>
      </c>
      <c r="C42" s="35" t="str">
        <f>IF(P_gj.snitt!C51=0," ",P_gj.snitt!C51)</f>
        <v>Røros</v>
      </c>
      <c r="D42" s="35">
        <f>IF(P_gj.snitt!D51=0," ",P_gj.snitt!D51)</f>
        <v>66.38</v>
      </c>
      <c r="E42" s="35">
        <f>IF(P_gj.snitt!E51=0," ",P_gj.snitt!E51)</f>
        <v>66.848484848484844</v>
      </c>
      <c r="F42" s="35">
        <f>IF(P_gj.snitt!F51=0," ",P_gj.snitt!F51)</f>
        <v>65.198900000000009</v>
      </c>
      <c r="G42" s="35">
        <f>IF(P_gj.snitt!G51=0," ",P_gj.snitt!G51)</f>
        <v>66.064762886597933</v>
      </c>
      <c r="H42" s="35">
        <f>IF(P_gj.snitt!H51=0," ",P_gj.snitt!H51)</f>
        <v>66.649255319148935</v>
      </c>
      <c r="I42" s="35">
        <f>IF(P_gj.snitt!I51=0," ",P_gj.snitt!I51)</f>
        <v>66.913483146067421</v>
      </c>
      <c r="J42" s="35">
        <f>IF(P_gj.snitt!J51=0," ",P_gj.snitt!J51)</f>
        <v>68.953567901234564</v>
      </c>
      <c r="K42" s="35">
        <f>IF(P_gj.snitt!K51=0," ",P_gj.snitt!K51)</f>
        <v>71.453666666666678</v>
      </c>
      <c r="L42" s="35">
        <f>IF(P_gj.snitt!L51=0," ",P_gj.snitt!L51)</f>
        <v>78.104273972602741</v>
      </c>
      <c r="M42" s="35">
        <f>IF(P_gj.snitt!M51=0," ",P_gj.snitt!M51)</f>
        <v>82.115942028985501</v>
      </c>
      <c r="N42" s="35">
        <f>IF(P_gj.snitt!N51=0," ",P_gj.snitt!N51)</f>
        <v>85.791044776119406</v>
      </c>
      <c r="O42" s="35">
        <f>IF(P_gj.snitt!O51=0," ",P_gj.snitt!O51)</f>
        <v>89.703125</v>
      </c>
      <c r="P42" s="35">
        <f>IF(P_gj.snitt!P51=0," ",P_gj.snitt!P51)</f>
        <v>93.442622950819668</v>
      </c>
      <c r="Q42" s="35">
        <f>IF(P_gj.snitt!Q51=0," ",P_gj.snitt!Q51)</f>
        <v>101.92592592592592</v>
      </c>
      <c r="R42" s="35">
        <f>IF(P_gj.snitt!R51=0," ",P_gj.snitt!R51)</f>
        <v>110.36734693877551</v>
      </c>
      <c r="S42" s="35">
        <f>IF(P_gj.snitt!S51=0," ",P_gj.snitt!S51)</f>
        <v>120.31093617021276</v>
      </c>
      <c r="T42" s="35">
        <f>IF(P_gj.snitt!T51=0," ",P_gj.snitt!T51)</f>
        <v>127.94423255813953</v>
      </c>
      <c r="U42" s="35">
        <f>IF(P_gj.snitt!U51=0," ",P_gj.snitt!U51)</f>
        <v>133.35895238095239</v>
      </c>
      <c r="V42" s="35">
        <f>IF(P_gj.snitt!V51=0," ",P_gj.snitt!V51)</f>
        <v>130.452675</v>
      </c>
      <c r="W42" s="35">
        <f>IF(P_gj.snitt!W51=0," ",P_gj.snitt!W51)</f>
        <v>141.55667567567568</v>
      </c>
      <c r="X42" s="35">
        <f>IF(P_gj.snitt!X51=0," ",P_gj.snitt!X51)</f>
        <v>147.19018421052633</v>
      </c>
      <c r="Y42" s="35">
        <f>IF(P_gj.snitt!Y51=0," ",P_gj.snitt!Y51)</f>
        <v>145.44523076923076</v>
      </c>
      <c r="Z42" s="35">
        <f>IF(P_gj.snitt!Z51=0," ",P_gj.snitt!Z51)</f>
        <v>149.51963157894738</v>
      </c>
      <c r="AA42" s="35">
        <f>IF(P_gj.snitt!AA51=0," ",P_gj.snitt!AA51)</f>
        <v>159.43807894736841</v>
      </c>
      <c r="AB42" s="35">
        <f>IF(P_gj.snitt!AB51=0," ",P_gj.snitt!AB51)</f>
        <v>186.64639393939393</v>
      </c>
      <c r="AC42" s="35">
        <f>IF(P_gj.snitt!AC51=0," ",P_gj.snitt!AC51)</f>
        <v>186.98664705882354</v>
      </c>
      <c r="AD42" s="35">
        <f>IF(P_gj.snitt!AD51=0," ",P_gj.snitt!AD51)</f>
        <v>200.43284374999999</v>
      </c>
    </row>
    <row r="43" spans="2:30" ht="14.1" customHeight="1" x14ac:dyDescent="0.2">
      <c r="B43" s="34" t="str">
        <f>IF(P_gj.snitt!B52=0," ",P_gj.snitt!B52)</f>
        <v>Værnesregionen</v>
      </c>
      <c r="C43" s="35" t="str">
        <f>IF(P_gj.snitt!C52=0," ",P_gj.snitt!C52)</f>
        <v xml:space="preserve"> </v>
      </c>
      <c r="D43" s="35" t="str">
        <f>IF(P_gj.snitt!D52=0," ",P_gj.snitt!D52)</f>
        <v xml:space="preserve"> </v>
      </c>
      <c r="E43" s="35" t="str">
        <f>IF(P_gj.snitt!E52=0," ",P_gj.snitt!E52)</f>
        <v xml:space="preserve"> </v>
      </c>
      <c r="F43" s="35" t="str">
        <f>IF(P_gj.snitt!F52=0," ",P_gj.snitt!F52)</f>
        <v xml:space="preserve"> </v>
      </c>
      <c r="G43" s="35" t="str">
        <f>IF(P_gj.snitt!G52=0," ",P_gj.snitt!G52)</f>
        <v xml:space="preserve"> </v>
      </c>
      <c r="H43" s="35" t="str">
        <f>IF(P_gj.snitt!H52=0," ",P_gj.snitt!H52)</f>
        <v xml:space="preserve"> </v>
      </c>
      <c r="I43" s="35" t="str">
        <f>IF(P_gj.snitt!I52=0," ",P_gj.snitt!I52)</f>
        <v xml:space="preserve"> </v>
      </c>
      <c r="J43" s="35" t="str">
        <f>IF(P_gj.snitt!J52=0," ",P_gj.snitt!J52)</f>
        <v xml:space="preserve"> </v>
      </c>
      <c r="K43" s="35" t="str">
        <f>IF(P_gj.snitt!K52=0," ",P_gj.snitt!K52)</f>
        <v xml:space="preserve"> </v>
      </c>
      <c r="L43" s="35" t="str">
        <f>IF(P_gj.snitt!L52=0," ",P_gj.snitt!L52)</f>
        <v xml:space="preserve"> </v>
      </c>
      <c r="M43" s="35" t="str">
        <f>IF(P_gj.snitt!M52=0," ",P_gj.snitt!M52)</f>
        <v xml:space="preserve"> </v>
      </c>
      <c r="N43" s="35" t="str">
        <f>IF(P_gj.snitt!N52=0," ",P_gj.snitt!N52)</f>
        <v xml:space="preserve"> </v>
      </c>
      <c r="O43" s="35" t="str">
        <f>IF(P_gj.snitt!O52=0," ",P_gj.snitt!O52)</f>
        <v xml:space="preserve"> </v>
      </c>
      <c r="P43" s="35" t="str">
        <f>IF(P_gj.snitt!P52=0," ",P_gj.snitt!P52)</f>
        <v xml:space="preserve"> </v>
      </c>
      <c r="Q43" s="35" t="str">
        <f>IF(P_gj.snitt!Q52=0," ",P_gj.snitt!Q52)</f>
        <v xml:space="preserve"> </v>
      </c>
      <c r="R43" s="35" t="str">
        <f>IF(P_gj.snitt!R52=0," ",P_gj.snitt!R52)</f>
        <v xml:space="preserve"> </v>
      </c>
      <c r="S43" s="35" t="str">
        <f>IF(P_gj.snitt!S52=0," ",P_gj.snitt!S52)</f>
        <v xml:space="preserve"> </v>
      </c>
      <c r="T43" s="35" t="str">
        <f>IF(P_gj.snitt!T52=0," ",P_gj.snitt!T52)</f>
        <v xml:space="preserve"> </v>
      </c>
      <c r="U43" s="35" t="str">
        <f>IF(P_gj.snitt!U52=0," ",P_gj.snitt!U52)</f>
        <v xml:space="preserve"> </v>
      </c>
      <c r="V43" s="35" t="str">
        <f>IF(P_gj.snitt!V52=0," ",P_gj.snitt!V52)</f>
        <v xml:space="preserve"> </v>
      </c>
      <c r="W43" s="35" t="str">
        <f>IF(P_gj.snitt!W52=0," ",P_gj.snitt!W52)</f>
        <v xml:space="preserve"> </v>
      </c>
      <c r="X43" s="35" t="str">
        <f>IF(P_gj.snitt!X52=0," ",P_gj.snitt!X52)</f>
        <v xml:space="preserve"> </v>
      </c>
      <c r="Y43" s="35" t="str">
        <f>IF(P_gj.snitt!Y52=0," ",P_gj.snitt!Y52)</f>
        <v xml:space="preserve"> </v>
      </c>
      <c r="Z43" s="35" t="str">
        <f>IF(P_gj.snitt!Z52=0," ",P_gj.snitt!Z52)</f>
        <v xml:space="preserve"> </v>
      </c>
      <c r="AA43" s="35" t="str">
        <f>IF(P_gj.snitt!AA52=0," ",P_gj.snitt!AA52)</f>
        <v xml:space="preserve"> </v>
      </c>
      <c r="AB43" s="35" t="str">
        <f>IF(P_gj.snitt!AB52=0," ",P_gj.snitt!AB52)</f>
        <v xml:space="preserve"> </v>
      </c>
      <c r="AC43" s="35" t="str">
        <f>IF(P_gj.snitt!AC52=0," ",P_gj.snitt!AC52)</f>
        <v xml:space="preserve"> </v>
      </c>
      <c r="AD43" s="35" t="str">
        <f>IF(P_gj.snitt!AD52=0," ",P_gj.snitt!AD52)</f>
        <v xml:space="preserve"> </v>
      </c>
    </row>
    <row r="44" spans="2:30" ht="14.1" customHeight="1" x14ac:dyDescent="0.2">
      <c r="B44" s="34" t="str">
        <f>IF(P_gj.snitt!B53=0," ",P_gj.snitt!B53)</f>
        <v xml:space="preserve"> </v>
      </c>
      <c r="C44" s="35" t="str">
        <f>IF(P_gj.snitt!C53=0," ",P_gj.snitt!C53)</f>
        <v>Frosta</v>
      </c>
      <c r="D44" s="35">
        <f>IF(P_gj.snitt!D53=0," ",P_gj.snitt!D53)</f>
        <v>58.696969696969695</v>
      </c>
      <c r="E44" s="35">
        <f>IF(P_gj.snitt!E53=0," ",P_gj.snitt!E53)</f>
        <v>60.53125</v>
      </c>
      <c r="F44" s="35">
        <f>IF(P_gj.snitt!F53=0," ",P_gj.snitt!F53)</f>
        <v>60.383499999999998</v>
      </c>
      <c r="G44" s="35">
        <f>IF(P_gj.snitt!G53=0," ",P_gj.snitt!G53)</f>
        <v>60.516624999999998</v>
      </c>
      <c r="H44" s="35">
        <f>IF(P_gj.snitt!H53=0," ",P_gj.snitt!H53)</f>
        <v>62.030068965517245</v>
      </c>
      <c r="I44" s="35">
        <f>IF(P_gj.snitt!I53=0," ",P_gj.snitt!I53)</f>
        <v>59.610428571428578</v>
      </c>
      <c r="J44" s="35">
        <f>IF(P_gj.snitt!J53=0," ",P_gj.snitt!J53)</f>
        <v>64.992919999999998</v>
      </c>
      <c r="K44" s="35">
        <f>IF(P_gj.snitt!K53=0," ",P_gj.snitt!K53)</f>
        <v>69.02739130434783</v>
      </c>
      <c r="L44" s="35">
        <f>IF(P_gj.snitt!L53=0," ",P_gj.snitt!L53)</f>
        <v>82.333210526315781</v>
      </c>
      <c r="M44" s="35">
        <f>IF(P_gj.snitt!M53=0," ",P_gj.snitt!M53)</f>
        <v>88.666666666666671</v>
      </c>
      <c r="N44" s="35">
        <f>IF(P_gj.snitt!N53=0," ",P_gj.snitt!N53)</f>
        <v>90.941176470588232</v>
      </c>
      <c r="O44" s="35">
        <f>IF(P_gj.snitt!O53=0," ",P_gj.snitt!O53)</f>
        <v>95.588235294117652</v>
      </c>
      <c r="P44" s="35">
        <f>IF(P_gj.snitt!P53=0," ",P_gj.snitt!P53)</f>
        <v>105.53333333333333</v>
      </c>
      <c r="Q44" s="35">
        <f>IF(P_gj.snitt!Q53=0," ",P_gj.snitt!Q53)</f>
        <v>144</v>
      </c>
      <c r="R44" s="35">
        <f>IF(P_gj.snitt!R53=0," ",P_gj.snitt!R53)</f>
        <v>145.80000000000001</v>
      </c>
      <c r="S44" s="35">
        <f>IF(P_gj.snitt!S53=0," ",P_gj.snitt!S53)</f>
        <v>157.85566666666668</v>
      </c>
      <c r="T44" s="35">
        <f>IF(P_gj.snitt!T53=0," ",P_gj.snitt!T53)</f>
        <v>162.07488888888889</v>
      </c>
      <c r="U44" s="35">
        <f>IF(P_gj.snitt!U53=0," ",P_gj.snitt!U53)</f>
        <v>163.68533333333332</v>
      </c>
      <c r="V44" s="35">
        <f>IF(P_gj.snitt!V53=0," ",P_gj.snitt!V53)</f>
        <v>151.88133333333334</v>
      </c>
      <c r="W44" s="35">
        <f>IF(P_gj.snitt!W53=0," ",P_gj.snitt!W53)</f>
        <v>153.99711111111111</v>
      </c>
      <c r="X44" s="35">
        <f>IF(P_gj.snitt!X53=0," ",P_gj.snitt!X53)</f>
        <v>151.7056</v>
      </c>
      <c r="Y44" s="35">
        <f>IF(P_gj.snitt!Y53=0," ",P_gj.snitt!Y53)</f>
        <v>159.5436</v>
      </c>
      <c r="Z44" s="35">
        <f>IF(P_gj.snitt!Z53=0," ",P_gj.snitt!Z53)</f>
        <v>163.8783</v>
      </c>
      <c r="AA44" s="35">
        <f>IF(P_gj.snitt!AA53=0," ",P_gj.snitt!AA53)</f>
        <v>173.94412500000001</v>
      </c>
      <c r="AB44" s="35">
        <f>IF(P_gj.snitt!AB53=0," ",P_gj.snitt!AB53)</f>
        <v>157.2105</v>
      </c>
      <c r="AC44" s="35">
        <f>IF(P_gj.snitt!AC53=0," ",P_gj.snitt!AC53)</f>
        <v>176.42357142857142</v>
      </c>
      <c r="AD44" s="35">
        <f>IF(P_gj.snitt!AD53=0," ",P_gj.snitt!AD53)</f>
        <v>178.94685714285714</v>
      </c>
    </row>
    <row r="45" spans="2:30" ht="14.1" customHeight="1" x14ac:dyDescent="0.2">
      <c r="B45" s="34" t="str">
        <f>IF(P_gj.snitt!B54=0," ",P_gj.snitt!B54)</f>
        <v xml:space="preserve"> </v>
      </c>
      <c r="C45" s="35" t="str">
        <f>IF(P_gj.snitt!C54=0," ",P_gj.snitt!C54)</f>
        <v>Malvik</v>
      </c>
      <c r="D45" s="35">
        <f>IF(P_gj.snitt!D54=0," ",P_gj.snitt!D54)</f>
        <v>73.857142857142861</v>
      </c>
      <c r="E45" s="35">
        <f>IF(P_gj.snitt!E54=0," ",P_gj.snitt!E54)</f>
        <v>72.857142857142861</v>
      </c>
      <c r="F45" s="35">
        <f>IF(P_gj.snitt!F54=0," ",P_gj.snitt!F54)</f>
        <v>70.402107142857147</v>
      </c>
      <c r="G45" s="35">
        <f>IF(P_gj.snitt!G54=0," ",P_gj.snitt!G54)</f>
        <v>75.634500000000003</v>
      </c>
      <c r="H45" s="35">
        <f>IF(P_gj.snitt!H54=0," ",P_gj.snitt!H54)</f>
        <v>74.317039999999992</v>
      </c>
      <c r="I45" s="35">
        <f>IF(P_gj.snitt!I54=0," ",P_gj.snitt!I54)</f>
        <v>76.351476190476191</v>
      </c>
      <c r="J45" s="35">
        <f>IF(P_gj.snitt!J54=0," ",P_gj.snitt!J54)</f>
        <v>79.518450000000001</v>
      </c>
      <c r="K45" s="35">
        <f>IF(P_gj.snitt!K54=0," ",P_gj.snitt!K54)</f>
        <v>88.376368421052632</v>
      </c>
      <c r="L45" s="35">
        <f>IF(P_gj.snitt!L54=0," ",P_gj.snitt!L54)</f>
        <v>95.234470588235297</v>
      </c>
      <c r="M45" s="35">
        <f>IF(P_gj.snitt!M54=0," ",P_gj.snitt!M54)</f>
        <v>99.647058823529406</v>
      </c>
      <c r="N45" s="35">
        <f>IF(P_gj.snitt!N54=0," ",P_gj.snitt!N54)</f>
        <v>101</v>
      </c>
      <c r="O45" s="35">
        <f>IF(P_gj.snitt!O54=0," ",P_gj.snitt!O54)</f>
        <v>101.70588235294117</v>
      </c>
      <c r="P45" s="35">
        <f>IF(P_gj.snitt!P54=0," ",P_gj.snitt!P54)</f>
        <v>111.64705882352941</v>
      </c>
      <c r="Q45" s="35">
        <f>IF(P_gj.snitt!Q54=0," ",P_gj.snitt!Q54)</f>
        <v>102.05882352941177</v>
      </c>
      <c r="R45" s="35">
        <f>IF(P_gj.snitt!R54=0," ",P_gj.snitt!R54)</f>
        <v>105.13333333333334</v>
      </c>
      <c r="S45" s="35">
        <f>IF(P_gj.snitt!S54=0," ",P_gj.snitt!S54)</f>
        <v>132.84125</v>
      </c>
      <c r="T45" s="35">
        <f>IF(P_gj.snitt!T54=0," ",P_gj.snitt!T54)</f>
        <v>121.22576923076923</v>
      </c>
      <c r="U45" s="35">
        <f>IF(P_gj.snitt!U54=0," ",P_gj.snitt!U54)</f>
        <v>147.04850000000002</v>
      </c>
      <c r="V45" s="35">
        <f>IF(P_gj.snitt!V54=0," ",P_gj.snitt!V54)</f>
        <v>148.03266666666667</v>
      </c>
      <c r="W45" s="35">
        <f>IF(P_gj.snitt!W54=0," ",P_gj.snitt!W54)</f>
        <v>146.29633333333334</v>
      </c>
      <c r="X45" s="35">
        <f>IF(P_gj.snitt!X54=0," ",P_gj.snitt!X54)</f>
        <v>170.488</v>
      </c>
      <c r="Y45" s="35">
        <f>IF(P_gj.snitt!Y54=0," ",P_gj.snitt!Y54)</f>
        <v>174.94172727272726</v>
      </c>
      <c r="Z45" s="35">
        <f>IF(P_gj.snitt!Z54=0," ",P_gj.snitt!Z54)</f>
        <v>184.56945454545453</v>
      </c>
      <c r="AA45" s="35">
        <f>IF(P_gj.snitt!AA54=0," ",P_gj.snitt!AA54)</f>
        <v>187.79927272727272</v>
      </c>
      <c r="AB45" s="35">
        <f>IF(P_gj.snitt!AB54=0," ",P_gj.snitt!AB54)</f>
        <v>185.58733333333331</v>
      </c>
      <c r="AC45" s="35">
        <f>IF(P_gj.snitt!AC54=0," ",P_gj.snitt!AC54)</f>
        <v>215.68245454545456</v>
      </c>
      <c r="AD45" s="35">
        <f>IF(P_gj.snitt!AD54=0," ",P_gj.snitt!AD54)</f>
        <v>225.03918181818182</v>
      </c>
    </row>
    <row r="46" spans="2:30" ht="14.1" customHeight="1" x14ac:dyDescent="0.2">
      <c r="B46" s="34" t="str">
        <f>IF(P_gj.snitt!B55=0," ",P_gj.snitt!B55)</f>
        <v xml:space="preserve"> </v>
      </c>
      <c r="C46" s="35" t="str">
        <f>IF(P_gj.snitt!C55=0," ",P_gj.snitt!C55)</f>
        <v>Meråker</v>
      </c>
      <c r="D46" s="35">
        <f>IF(P_gj.snitt!D55=0," ",P_gj.snitt!D55)</f>
        <v>61.7</v>
      </c>
      <c r="E46" s="35">
        <f>IF(P_gj.snitt!E55=0," ",P_gj.snitt!E55)</f>
        <v>59.476190476190474</v>
      </c>
      <c r="F46" s="35">
        <f>IF(P_gj.snitt!F55=0," ",P_gj.snitt!F55)</f>
        <v>60.827333333333335</v>
      </c>
      <c r="G46" s="35">
        <f>IF(P_gj.snitt!G55=0," ",P_gj.snitt!G55)</f>
        <v>64.860150000000004</v>
      </c>
      <c r="H46" s="35">
        <f>IF(P_gj.snitt!H55=0," ",P_gj.snitt!H55)</f>
        <v>59.964599999999997</v>
      </c>
      <c r="I46" s="35">
        <f>IF(P_gj.snitt!I55=0," ",P_gj.snitt!I55)</f>
        <v>57.480736842105266</v>
      </c>
      <c r="J46" s="35">
        <f>IF(P_gj.snitt!J55=0," ",P_gj.snitt!J55)</f>
        <v>72.108466666666658</v>
      </c>
      <c r="K46" s="35">
        <f>IF(P_gj.snitt!K55=0," ",P_gj.snitt!K55)</f>
        <v>73.40506666666667</v>
      </c>
      <c r="L46" s="35">
        <f>IF(P_gj.snitt!L55=0," ",P_gj.snitt!L55)</f>
        <v>73.255600000000001</v>
      </c>
      <c r="M46" s="35">
        <f>IF(P_gj.snitt!M55=0," ",P_gj.snitt!M55)</f>
        <v>79.142857142857139</v>
      </c>
      <c r="N46" s="35">
        <f>IF(P_gj.snitt!N55=0," ",P_gj.snitt!N55)</f>
        <v>71.333333333333329</v>
      </c>
      <c r="O46" s="35">
        <f>IF(P_gj.snitt!O55=0," ",P_gj.snitt!O55)</f>
        <v>91.1</v>
      </c>
      <c r="P46" s="35">
        <f>IF(P_gj.snitt!P55=0," ",P_gj.snitt!P55)</f>
        <v>127.85714285714286</v>
      </c>
      <c r="Q46" s="35">
        <f>IF(P_gj.snitt!Q55=0," ",P_gj.snitt!Q55)</f>
        <v>148</v>
      </c>
      <c r="R46" s="35">
        <f>IF(P_gj.snitt!R55=0," ",P_gj.snitt!R55)</f>
        <v>224.33333333333334</v>
      </c>
      <c r="S46" s="35">
        <f>IF(P_gj.snitt!S55=0," ",P_gj.snitt!S55)</f>
        <v>224.34166666666667</v>
      </c>
      <c r="T46" s="35">
        <f>IF(P_gj.snitt!T55=0," ",P_gj.snitt!T55)</f>
        <v>206.928</v>
      </c>
      <c r="U46" s="35">
        <f>IF(P_gj.snitt!U55=0," ",P_gj.snitt!U55)</f>
        <v>222.44133333333332</v>
      </c>
      <c r="V46" s="35">
        <f>IF(P_gj.snitt!V55=0," ",P_gj.snitt!V55)</f>
        <v>207.70333333333335</v>
      </c>
      <c r="W46" s="35">
        <f>IF(P_gj.snitt!W55=0," ",P_gj.snitt!W55)</f>
        <v>190.10266666666666</v>
      </c>
      <c r="X46" s="35">
        <f>IF(P_gj.snitt!X55=0," ",P_gj.snitt!X55)</f>
        <v>309.55450000000002</v>
      </c>
      <c r="Y46" s="35">
        <f>IF(P_gj.snitt!Y55=0," ",P_gj.snitt!Y55)</f>
        <v>302.73099999999999</v>
      </c>
      <c r="Z46" s="35">
        <f>IF(P_gj.snitt!Z55=0," ",P_gj.snitt!Z55)</f>
        <v>326.9615</v>
      </c>
      <c r="AA46" s="35">
        <f>IF(P_gj.snitt!AA55=0," ",P_gj.snitt!AA55)</f>
        <v>328.24650000000003</v>
      </c>
      <c r="AB46" s="35">
        <f>IF(P_gj.snitt!AB55=0," ",P_gj.snitt!AB55)</f>
        <v>294.36799999999999</v>
      </c>
      <c r="AC46" s="35">
        <f>IF(P_gj.snitt!AC55=0," ",P_gj.snitt!AC55)</f>
        <v>265.09750000000003</v>
      </c>
      <c r="AD46" s="35">
        <f>IF(P_gj.snitt!AD55=0," ",P_gj.snitt!AD55)</f>
        <v>281.24299999999999</v>
      </c>
    </row>
    <row r="47" spans="2:30" ht="14.1" customHeight="1" x14ac:dyDescent="0.2">
      <c r="B47" s="34" t="str">
        <f>IF(P_gj.snitt!B56=0," ",P_gj.snitt!B56)</f>
        <v xml:space="preserve"> </v>
      </c>
      <c r="C47" s="35" t="str">
        <f>IF(P_gj.snitt!C56=0," ",P_gj.snitt!C56)</f>
        <v>Selbu</v>
      </c>
      <c r="D47" s="35">
        <f>IF(P_gj.snitt!D56=0," ",P_gj.snitt!D56)</f>
        <v>68.277777777777771</v>
      </c>
      <c r="E47" s="35">
        <f>IF(P_gj.snitt!E56=0," ",P_gj.snitt!E56)</f>
        <v>66.231481481481481</v>
      </c>
      <c r="F47" s="35">
        <f>IF(P_gj.snitt!F56=0," ",P_gj.snitt!F56)</f>
        <v>67.48093396226416</v>
      </c>
      <c r="G47" s="35">
        <f>IF(P_gj.snitt!G56=0," ",P_gj.snitt!G56)</f>
        <v>68.882019230769231</v>
      </c>
      <c r="H47" s="35">
        <f>IF(P_gj.snitt!H56=0," ",P_gj.snitt!H56)</f>
        <v>69.908088235294116</v>
      </c>
      <c r="I47" s="35">
        <f>IF(P_gj.snitt!I56=0," ",P_gj.snitt!I56)</f>
        <v>73.521479166666666</v>
      </c>
      <c r="J47" s="35">
        <f>IF(P_gj.snitt!J56=0," ",P_gj.snitt!J56)</f>
        <v>73.576936170212761</v>
      </c>
      <c r="K47" s="35">
        <f>IF(P_gj.snitt!K56=0," ",P_gj.snitt!K56)</f>
        <v>77.116337078651682</v>
      </c>
      <c r="L47" s="35">
        <f>IF(P_gj.snitt!L56=0," ",P_gj.snitt!L56)</f>
        <v>83.236964705882357</v>
      </c>
      <c r="M47" s="35">
        <f>IF(P_gj.snitt!M56=0," ",P_gj.snitt!M56)</f>
        <v>84.92771084337349</v>
      </c>
      <c r="N47" s="35">
        <f>IF(P_gj.snitt!N56=0," ",P_gj.snitt!N56)</f>
        <v>92.8</v>
      </c>
      <c r="O47" s="35">
        <f>IF(P_gj.snitt!O56=0," ",P_gj.snitt!O56)</f>
        <v>107.77611940298507</v>
      </c>
      <c r="P47" s="35">
        <f>IF(P_gj.snitt!P56=0," ",P_gj.snitt!P56)</f>
        <v>118.86153846153846</v>
      </c>
      <c r="Q47" s="35">
        <f>IF(P_gj.snitt!Q56=0," ",P_gj.snitt!Q56)</f>
        <v>124.50819672131148</v>
      </c>
      <c r="R47" s="35">
        <f>IF(P_gj.snitt!R56=0," ",P_gj.snitt!R56)</f>
        <v>133.78181818181818</v>
      </c>
      <c r="S47" s="35">
        <f>IF(P_gj.snitt!S56=0," ",P_gj.snitt!S56)</f>
        <v>150.19322</v>
      </c>
      <c r="T47" s="35">
        <f>IF(P_gj.snitt!T56=0," ",P_gj.snitt!T56)</f>
        <v>150.35483673469386</v>
      </c>
      <c r="U47" s="35">
        <f>IF(P_gj.snitt!U56=0," ",P_gj.snitt!U56)</f>
        <v>159.46975510204081</v>
      </c>
      <c r="V47" s="35">
        <f>IF(P_gj.snitt!V56=0," ",P_gj.snitt!V56)</f>
        <v>167.03224444444444</v>
      </c>
      <c r="W47" s="35">
        <f>IF(P_gj.snitt!W56=0," ",P_gj.snitt!W56)</f>
        <v>176.56316279069767</v>
      </c>
      <c r="X47" s="35">
        <f>IF(P_gj.snitt!X56=0," ",P_gj.snitt!X56)</f>
        <v>180.66930232558138</v>
      </c>
      <c r="Y47" s="35">
        <f>IF(P_gj.snitt!Y56=0," ",P_gj.snitt!Y56)</f>
        <v>201.45627500000001</v>
      </c>
      <c r="Z47" s="35">
        <f>IF(P_gj.snitt!Z56=0," ",P_gj.snitt!Z56)</f>
        <v>210.21033333333332</v>
      </c>
      <c r="AA47" s="35">
        <f>IF(P_gj.snitt!AA56=0," ",P_gj.snitt!AA56)</f>
        <v>219.052975</v>
      </c>
      <c r="AB47" s="35">
        <f>IF(P_gj.snitt!AB56=0," ",P_gj.snitt!AB56)</f>
        <v>262.03664705882352</v>
      </c>
      <c r="AC47" s="35">
        <f>IF(P_gj.snitt!AC56=0," ",P_gj.snitt!AC56)</f>
        <v>269.29364705882352</v>
      </c>
      <c r="AD47" s="35">
        <f>IF(P_gj.snitt!AD56=0," ",P_gj.snitt!AD56)</f>
        <v>280.52587878787875</v>
      </c>
    </row>
    <row r="48" spans="2:30" ht="14.1" customHeight="1" x14ac:dyDescent="0.2">
      <c r="B48" s="34" t="str">
        <f>IF(P_gj.snitt!B57=0," ",P_gj.snitt!B57)</f>
        <v xml:space="preserve"> </v>
      </c>
      <c r="C48" s="35" t="str">
        <f>IF(P_gj.snitt!C57=0," ",P_gj.snitt!C57)</f>
        <v>Stjørdal</v>
      </c>
      <c r="D48" s="35">
        <f>IF(P_gj.snitt!D57=0," ",P_gj.snitt!D57)</f>
        <v>62.954081632653065</v>
      </c>
      <c r="E48" s="35">
        <f>IF(P_gj.snitt!E57=0," ",P_gj.snitt!E57)</f>
        <v>61.774358974358975</v>
      </c>
      <c r="F48" s="35">
        <f>IF(P_gj.snitt!F57=0," ",P_gj.snitt!F57)</f>
        <v>63.767455958549228</v>
      </c>
      <c r="G48" s="35">
        <f>IF(P_gj.snitt!G57=0," ",P_gj.snitt!G57)</f>
        <v>63.528168421052634</v>
      </c>
      <c r="H48" s="35">
        <f>IF(P_gj.snitt!H57=0," ",P_gj.snitt!H57)</f>
        <v>64.985863387978142</v>
      </c>
      <c r="I48" s="35">
        <f>IF(P_gj.snitt!I57=0," ",P_gj.snitt!I57)</f>
        <v>61.833710227272725</v>
      </c>
      <c r="J48" s="35">
        <f>IF(P_gj.snitt!J57=0," ",P_gj.snitt!J57)</f>
        <v>66.396424836601312</v>
      </c>
      <c r="K48" s="35">
        <f>IF(P_gj.snitt!K57=0," ",P_gj.snitt!K57)</f>
        <v>70.544956834532371</v>
      </c>
      <c r="L48" s="35">
        <f>IF(P_gj.snitt!L57=0," ",P_gj.snitt!L57)</f>
        <v>73.987238095238098</v>
      </c>
      <c r="M48" s="35">
        <f>IF(P_gj.snitt!M57=0," ",P_gj.snitt!M57)</f>
        <v>78.233333333333334</v>
      </c>
      <c r="N48" s="35">
        <f>IF(P_gj.snitt!N57=0," ",P_gj.snitt!N57)</f>
        <v>79.258928571428569</v>
      </c>
      <c r="O48" s="35">
        <f>IF(P_gj.snitt!O57=0," ",P_gj.snitt!O57)</f>
        <v>80.732673267326732</v>
      </c>
      <c r="P48" s="35">
        <f>IF(P_gj.snitt!P57=0," ",P_gj.snitt!P57)</f>
        <v>100.3012048192771</v>
      </c>
      <c r="Q48" s="35">
        <f>IF(P_gj.snitt!Q57=0," ",P_gj.snitt!Q57)</f>
        <v>107.59210526315789</v>
      </c>
      <c r="R48" s="35">
        <f>IF(P_gj.snitt!R57=0," ",P_gj.snitt!R57)</f>
        <v>109.56756756756756</v>
      </c>
      <c r="S48" s="35">
        <f>IF(P_gj.snitt!S57=0," ",P_gj.snitt!S57)</f>
        <v>114.32133333333334</v>
      </c>
      <c r="T48" s="35">
        <f>IF(P_gj.snitt!T57=0," ",P_gj.snitt!T57)</f>
        <v>111.98876388888888</v>
      </c>
      <c r="U48" s="35">
        <f>IF(P_gj.snitt!U57=0," ",P_gj.snitt!U57)</f>
        <v>115.79875</v>
      </c>
      <c r="V48" s="35">
        <f>IF(P_gj.snitt!V57=0," ",P_gj.snitt!V57)</f>
        <v>107.297115942029</v>
      </c>
      <c r="W48" s="35">
        <f>IF(P_gj.snitt!W57=0," ",P_gj.snitt!W57)</f>
        <v>121.76599999999999</v>
      </c>
      <c r="X48" s="35">
        <f>IF(P_gj.snitt!X57=0," ",P_gj.snitt!X57)</f>
        <v>134.56678431372549</v>
      </c>
      <c r="Y48" s="35">
        <f>IF(P_gj.snitt!Y57=0," ",P_gj.snitt!Y57)</f>
        <v>139.57972916666668</v>
      </c>
      <c r="Z48" s="35">
        <f>IF(P_gj.snitt!Z57=0," ",P_gj.snitt!Z57)</f>
        <v>134.48052173913044</v>
      </c>
      <c r="AA48" s="35">
        <f>IF(P_gj.snitt!AA57=0," ",P_gj.snitt!AA57)</f>
        <v>141.26448837209301</v>
      </c>
      <c r="AB48" s="35">
        <f>IF(P_gj.snitt!AB57=0," ",P_gj.snitt!AB57)</f>
        <v>152.37820512820514</v>
      </c>
      <c r="AC48" s="35">
        <f>IF(P_gj.snitt!AC57=0," ",P_gj.snitt!AC57)</f>
        <v>164.35405555555556</v>
      </c>
      <c r="AD48" s="35">
        <f>IF(P_gj.snitt!AD57=0," ",P_gj.snitt!AD57)</f>
        <v>172.35711428571429</v>
      </c>
    </row>
    <row r="49" spans="2:30" ht="14.1" customHeight="1" x14ac:dyDescent="0.2">
      <c r="B49" s="34" t="str">
        <f>IF(P_gj.snitt!B58=0," ",P_gj.snitt!B58)</f>
        <v xml:space="preserve"> </v>
      </c>
      <c r="C49" s="35" t="str">
        <f>IF(P_gj.snitt!C58=0," ",P_gj.snitt!C58)</f>
        <v>Tydal</v>
      </c>
      <c r="D49" s="35">
        <f>IF(P_gj.snitt!D58=0," ",P_gj.snitt!D58)</f>
        <v>60.59375</v>
      </c>
      <c r="E49" s="35">
        <f>IF(P_gj.snitt!E58=0," ",P_gj.snitt!E58)</f>
        <v>63.1</v>
      </c>
      <c r="F49" s="35">
        <f>IF(P_gj.snitt!F58=0," ",P_gj.snitt!F58)</f>
        <v>63.271966666666671</v>
      </c>
      <c r="G49" s="35">
        <f>IF(P_gj.snitt!G58=0," ",P_gj.snitt!G58)</f>
        <v>63.013400000000004</v>
      </c>
      <c r="H49" s="35">
        <f>IF(P_gj.snitt!H58=0," ",P_gj.snitt!H58)</f>
        <v>66.454344827586198</v>
      </c>
      <c r="I49" s="35">
        <f>IF(P_gj.snitt!I58=0," ",P_gj.snitt!I58)</f>
        <v>65.236482758620681</v>
      </c>
      <c r="J49" s="35">
        <f>IF(P_gj.snitt!J58=0," ",P_gj.snitt!J58)</f>
        <v>67.267892857142854</v>
      </c>
      <c r="K49" s="35">
        <f>IF(P_gj.snitt!K58=0," ",P_gj.snitt!K58)</f>
        <v>70.978964285714284</v>
      </c>
      <c r="L49" s="35">
        <f>IF(P_gj.snitt!L58=0," ",P_gj.snitt!L58)</f>
        <v>74.012321428571425</v>
      </c>
      <c r="M49" s="35">
        <f>IF(P_gj.snitt!M58=0," ",P_gj.snitt!M58)</f>
        <v>78.230769230769226</v>
      </c>
      <c r="N49" s="35">
        <f>IF(P_gj.snitt!N58=0," ",P_gj.snitt!N58)</f>
        <v>77.074074074074076</v>
      </c>
      <c r="O49" s="35">
        <f>IF(P_gj.snitt!O58=0," ",P_gj.snitt!O58)</f>
        <v>87.041666666666671</v>
      </c>
      <c r="P49" s="35">
        <f>IF(P_gj.snitt!P58=0," ",P_gj.snitt!P58)</f>
        <v>102.80952380952381</v>
      </c>
      <c r="Q49" s="35">
        <f>IF(P_gj.snitt!Q58=0," ",P_gj.snitt!Q58)</f>
        <v>102.52380952380952</v>
      </c>
      <c r="R49" s="35">
        <f>IF(P_gj.snitt!R58=0," ",P_gj.snitt!R58)</f>
        <v>114.11111111111111</v>
      </c>
      <c r="S49" s="35">
        <f>IF(P_gj.snitt!S58=0," ",P_gj.snitt!S58)</f>
        <v>114.31433333333332</v>
      </c>
      <c r="T49" s="35">
        <f>IF(P_gj.snitt!T58=0," ",P_gj.snitt!T58)</f>
        <v>107.44005263157895</v>
      </c>
      <c r="U49" s="35">
        <f>IF(P_gj.snitt!U58=0," ",P_gj.snitt!U58)</f>
        <v>126.76541176470589</v>
      </c>
      <c r="V49" s="35">
        <f>IF(P_gj.snitt!V58=0," ",P_gj.snitt!V58)</f>
        <v>135.25700000000001</v>
      </c>
      <c r="W49" s="35">
        <f>IF(P_gj.snitt!W58=0," ",P_gj.snitt!W58)</f>
        <v>137.51426666666666</v>
      </c>
      <c r="X49" s="35">
        <f>IF(P_gj.snitt!X58=0," ",P_gj.snitt!X58)</f>
        <v>143.39673333333334</v>
      </c>
      <c r="Y49" s="35">
        <f>IF(P_gj.snitt!Y58=0," ",P_gj.snitt!Y58)</f>
        <v>148.36906666666667</v>
      </c>
      <c r="Z49" s="35">
        <f>IF(P_gj.snitt!Z58=0," ",P_gj.snitt!Z58)</f>
        <v>153.63866666666667</v>
      </c>
      <c r="AA49" s="35">
        <f>IF(P_gj.snitt!AA58=0," ",P_gj.snitt!AA58)</f>
        <v>157.83621428571428</v>
      </c>
      <c r="AB49" s="35">
        <f>IF(P_gj.snitt!AB58=0," ",P_gj.snitt!AB58)</f>
        <v>191.44269230769231</v>
      </c>
      <c r="AC49" s="35">
        <f>IF(P_gj.snitt!AC58=0," ",P_gj.snitt!AC58)</f>
        <v>205.19530769230772</v>
      </c>
      <c r="AD49" s="35">
        <f>IF(P_gj.snitt!AD58=0," ",P_gj.snitt!AD58)</f>
        <v>235.79391666666666</v>
      </c>
    </row>
    <row r="50" spans="2:30" ht="12.95" customHeight="1" x14ac:dyDescent="0.2">
      <c r="B50" s="34" t="str">
        <f>IF(P_gj.snitt!B59=0," ",P_gj.snitt!B59)</f>
        <v>Gj.snitt alle kom.</v>
      </c>
      <c r="C50" s="35" t="str">
        <f>IF(P_gj.snitt!C59=0," ",P_gj.snitt!C59)</f>
        <v xml:space="preserve"> </v>
      </c>
      <c r="D50" s="35">
        <f>IF(P_gj.snitt!D59=0," ",P_gj.snitt!D59)</f>
        <v>69.363016931604975</v>
      </c>
      <c r="E50" s="35">
        <f>IF(P_gj.snitt!E59=0," ",P_gj.snitt!E59)</f>
        <v>68.759157196986621</v>
      </c>
      <c r="F50" s="35">
        <f>IF(P_gj.snitt!F59=0," ",P_gj.snitt!F59)</f>
        <v>69.8898920232308</v>
      </c>
      <c r="G50" s="35">
        <f>IF(P_gj.snitt!G59=0," ",P_gj.snitt!G59)</f>
        <v>71.637679484380783</v>
      </c>
      <c r="H50" s="35">
        <f>IF(P_gj.snitt!H59=0," ",P_gj.snitt!H59)</f>
        <v>73.328339603658208</v>
      </c>
      <c r="I50" s="35">
        <f>IF(P_gj.snitt!I59=0," ",P_gj.snitt!I59)</f>
        <v>72.393573530194317</v>
      </c>
      <c r="J50" s="35">
        <f>IF(P_gj.snitt!J59=0," ",P_gj.snitt!J59)</f>
        <v>77.038392675688229</v>
      </c>
      <c r="K50" s="35">
        <f>IF(P_gj.snitt!K59=0," ",P_gj.snitt!K59)</f>
        <v>82.2924657479263</v>
      </c>
      <c r="L50" s="35">
        <f>IF(P_gj.snitt!L59=0," ",P_gj.snitt!L59)</f>
        <v>88.116703335974165</v>
      </c>
      <c r="M50" s="35">
        <f>IF(P_gj.snitt!M59=0," ",P_gj.snitt!M59)</f>
        <v>91.736424535270274</v>
      </c>
      <c r="N50" s="35">
        <f>IF(P_gj.snitt!N59=0," ",P_gj.snitt!N59)</f>
        <v>95.275304789680476</v>
      </c>
      <c r="O50" s="35">
        <f>IF(P_gj.snitt!O59=0," ",P_gj.snitt!O59)</f>
        <v>102.08218246163011</v>
      </c>
      <c r="P50" s="35">
        <f>IF(P_gj.snitt!P59=0," ",P_gj.snitt!P59)</f>
        <v>113.61912664598755</v>
      </c>
      <c r="Q50" s="35">
        <f>IF(P_gj.snitt!Q59=0," ",P_gj.snitt!Q59)</f>
        <v>119.97060606674478</v>
      </c>
      <c r="R50" s="35">
        <f>IF(P_gj.snitt!R59=0," ",P_gj.snitt!R59)</f>
        <v>129.57850660621131</v>
      </c>
      <c r="S50" s="35">
        <f>IF(P_gj.snitt!S59=0," ",P_gj.snitt!S59)</f>
        <v>140.89259525069141</v>
      </c>
      <c r="T50" s="35">
        <f>IF(P_gj.snitt!T59=0," ",P_gj.snitt!T59)</f>
        <v>140.14587050219177</v>
      </c>
      <c r="U50" s="35">
        <f>IF(P_gj.snitt!U59=0," ",P_gj.snitt!U59)</f>
        <v>153.80031983065521</v>
      </c>
      <c r="V50" s="35">
        <f>IF(P_gj.snitt!V59=0," ",P_gj.snitt!V59)</f>
        <v>159.7198242490359</v>
      </c>
      <c r="W50" s="35">
        <f>IF(P_gj.snitt!W59=0," ",P_gj.snitt!W59)</f>
        <v>166.10808328376538</v>
      </c>
      <c r="X50" s="35">
        <f>IF(P_gj.snitt!X59=0," ",P_gj.snitt!X59)</f>
        <v>182.23403749682885</v>
      </c>
      <c r="Y50" s="35">
        <f>IF(P_gj.snitt!Y59=0," ",P_gj.snitt!Y59)</f>
        <v>188.30214360514984</v>
      </c>
      <c r="Z50" s="35">
        <f>IF(P_gj.snitt!Z59=0," ",P_gj.snitt!Z59)</f>
        <v>191.21856779587628</v>
      </c>
      <c r="AA50" s="35">
        <f>IF(P_gj.snitt!AA59=0," ",P_gj.snitt!AA59)</f>
        <v>201.38911530868796</v>
      </c>
      <c r="AB50" s="35">
        <f>IF(P_gj.snitt!AB59=0," ",P_gj.snitt!AB59)</f>
        <v>206.43192706204584</v>
      </c>
      <c r="AC50" s="35">
        <f>IF(P_gj.snitt!AC59=0," ",P_gj.snitt!AC59)</f>
        <v>219.04283984272234</v>
      </c>
      <c r="AD50" s="35">
        <f>IF(P_gj.snitt!AD59=0," ",P_gj.snitt!AD59)</f>
        <v>233.68669417309286</v>
      </c>
    </row>
    <row r="51" spans="2:30" x14ac:dyDescent="0.2">
      <c r="B51" s="25" t="str">
        <f>IF(P_gj.snitt!B60=0," ",P_gj.snitt!B60)</f>
        <v xml:space="preserve"> </v>
      </c>
      <c r="C51" s="27" t="str">
        <f>IF(P_gj.snitt!C60=0," ",P_gj.snitt!C60)</f>
        <v xml:space="preserve"> </v>
      </c>
      <c r="D51" s="27" t="str">
        <f>IF(P_gj.snitt!D60=0," ",P_gj.snitt!D60)</f>
        <v xml:space="preserve"> </v>
      </c>
      <c r="E51" s="27" t="str">
        <f>IF(P_gj.snitt!E60=0," ",P_gj.snitt!E60)</f>
        <v xml:space="preserve"> </v>
      </c>
      <c r="F51" s="27" t="str">
        <f>IF(P_gj.snitt!F60=0," ",P_gj.snitt!F60)</f>
        <v xml:space="preserve"> </v>
      </c>
      <c r="G51" s="27" t="str">
        <f>IF(P_gj.snitt!G60=0," ",P_gj.snitt!G60)</f>
        <v xml:space="preserve"> </v>
      </c>
      <c r="H51" s="27" t="str">
        <f>IF(P_gj.snitt!H60=0," ",P_gj.snitt!H60)</f>
        <v xml:space="preserve"> </v>
      </c>
      <c r="I51" s="27" t="str">
        <f>IF(P_gj.snitt!I60=0," ",P_gj.snitt!I60)</f>
        <v xml:space="preserve"> </v>
      </c>
      <c r="J51" s="27" t="str">
        <f>IF(P_gj.snitt!J60=0," ",P_gj.snitt!J60)</f>
        <v xml:space="preserve"> </v>
      </c>
      <c r="K51" s="27" t="str">
        <f>IF(P_gj.snitt!K60=0," ",P_gj.snitt!K60)</f>
        <v xml:space="preserve"> </v>
      </c>
      <c r="L51" s="27" t="str">
        <f>IF(P_gj.snitt!L60=0," ",P_gj.snitt!L60)</f>
        <v xml:space="preserve"> </v>
      </c>
      <c r="M51" s="27" t="str">
        <f>IF(P_gj.snitt!M60=0," ",P_gj.snitt!M60)</f>
        <v xml:space="preserve"> </v>
      </c>
      <c r="N51" s="27" t="str">
        <f>IF(P_gj.snitt!N60=0," ",P_gj.snitt!N60)</f>
        <v xml:space="preserve"> </v>
      </c>
      <c r="O51" s="27" t="str">
        <f>IF(P_gj.snitt!O60=0," ",P_gj.snitt!O60)</f>
        <v xml:space="preserve"> </v>
      </c>
      <c r="P51" s="27" t="str">
        <f>IF(P_gj.snitt!P60=0," ",P_gj.snitt!P60)</f>
        <v xml:space="preserve"> </v>
      </c>
      <c r="Q51" s="27" t="str">
        <f>IF(P_gj.snitt!Q60=0," ",P_gj.snitt!Q60)</f>
        <v xml:space="preserve"> </v>
      </c>
      <c r="R51" s="27" t="str">
        <f>IF(P_gj.snitt!R60=0," ",P_gj.snitt!R60)</f>
        <v xml:space="preserve"> </v>
      </c>
      <c r="S51" s="27" t="str">
        <f>IF(P_gj.snitt!S60=0," ",P_gj.snitt!S60)</f>
        <v xml:space="preserve"> </v>
      </c>
      <c r="T51" s="27" t="str">
        <f>IF(P_gj.snitt!T60=0," ",P_gj.snitt!T60)</f>
        <v xml:space="preserve"> </v>
      </c>
      <c r="U51" s="27" t="str">
        <f>IF(P_gj.snitt!U60=0," ",P_gj.snitt!U60)</f>
        <v xml:space="preserve"> </v>
      </c>
      <c r="V51" s="27" t="str">
        <f>IF(P_gj.snitt!V60=0," ",P_gj.snitt!V60)</f>
        <v xml:space="preserve"> </v>
      </c>
      <c r="W51" s="27" t="str">
        <f>IF(P_gj.snitt!W60=0," ",P_gj.snitt!W60)</f>
        <v xml:space="preserve"> </v>
      </c>
      <c r="X51" s="27" t="str">
        <f>IF(P_gj.snitt!X60=0," ",P_gj.snitt!X60)</f>
        <v xml:space="preserve"> </v>
      </c>
      <c r="Y51" s="27" t="str">
        <f>IF(P_gj.snitt!Y60=0," ",P_gj.snitt!Y60)</f>
        <v xml:space="preserve"> </v>
      </c>
      <c r="Z51" s="27" t="str">
        <f>IF(P_gj.snitt!Z60=0," ",P_gj.snitt!Z60)</f>
        <v xml:space="preserve"> </v>
      </c>
      <c r="AA51" s="27" t="str">
        <f>IF(P_gj.snitt!AA60=0," ",P_gj.snitt!AA60)</f>
        <v xml:space="preserve"> </v>
      </c>
      <c r="AB51" s="27" t="str">
        <f>IF(P_gj.snitt!AB60=0," ",P_gj.snitt!AB60)</f>
        <v xml:space="preserve"> </v>
      </c>
      <c r="AC51" s="27" t="str">
        <f>IF(P_gj.snitt!AC60=0," ",P_gj.snitt!AC60)</f>
        <v xml:space="preserve"> </v>
      </c>
    </row>
    <row r="52" spans="2:30" x14ac:dyDescent="0.2">
      <c r="B52" s="25" t="str">
        <f>IF(P_gj.snitt!B61=0," ",P_gj.snitt!B61)</f>
        <v xml:space="preserve"> </v>
      </c>
      <c r="C52" s="27" t="str">
        <f>IF(P_gj.snitt!C61=0," ",P_gj.snitt!C61)</f>
        <v xml:space="preserve"> </v>
      </c>
      <c r="D52" s="27" t="str">
        <f>IF(P_gj.snitt!D61=0," ",P_gj.snitt!D61)</f>
        <v xml:space="preserve"> </v>
      </c>
      <c r="E52" s="27" t="str">
        <f>IF(P_gj.snitt!E61=0," ",P_gj.snitt!E61)</f>
        <v xml:space="preserve"> </v>
      </c>
      <c r="F52" s="27" t="str">
        <f>IF(P_gj.snitt!F61=0," ",P_gj.snitt!F61)</f>
        <v xml:space="preserve"> </v>
      </c>
      <c r="G52" s="27" t="str">
        <f>IF(P_gj.snitt!G61=0," ",P_gj.snitt!G61)</f>
        <v xml:space="preserve"> </v>
      </c>
      <c r="H52" s="27" t="str">
        <f>IF(P_gj.snitt!H61=0," ",P_gj.snitt!H61)</f>
        <v xml:space="preserve"> </v>
      </c>
      <c r="I52" s="27" t="str">
        <f>IF(P_gj.snitt!I61=0," ",P_gj.snitt!I61)</f>
        <v xml:space="preserve"> </v>
      </c>
      <c r="J52" s="27" t="str">
        <f>IF(P_gj.snitt!J61=0," ",P_gj.snitt!J61)</f>
        <v xml:space="preserve"> </v>
      </c>
      <c r="K52" s="27" t="str">
        <f>IF(P_gj.snitt!K61=0," ",P_gj.snitt!K61)</f>
        <v xml:space="preserve"> </v>
      </c>
      <c r="L52" s="27" t="str">
        <f>IF(P_gj.snitt!L61=0," ",P_gj.snitt!L61)</f>
        <v xml:space="preserve"> </v>
      </c>
      <c r="M52" s="27" t="str">
        <f>IF(P_gj.snitt!M61=0," ",P_gj.snitt!M61)</f>
        <v xml:space="preserve"> </v>
      </c>
      <c r="N52" s="27" t="str">
        <f>IF(P_gj.snitt!N61=0," ",P_gj.snitt!N61)</f>
        <v xml:space="preserve"> </v>
      </c>
      <c r="O52" s="27" t="str">
        <f>IF(P_gj.snitt!O61=0," ",P_gj.snitt!O61)</f>
        <v xml:space="preserve"> </v>
      </c>
      <c r="P52" s="27" t="str">
        <f>IF(P_gj.snitt!P61=0," ",P_gj.snitt!P61)</f>
        <v xml:space="preserve"> </v>
      </c>
      <c r="Q52" s="27" t="str">
        <f>IF(P_gj.snitt!Q61=0," ",P_gj.snitt!Q61)</f>
        <v xml:space="preserve"> </v>
      </c>
      <c r="R52" s="27" t="str">
        <f>IF(P_gj.snitt!R61=0," ",P_gj.snitt!R61)</f>
        <v xml:space="preserve"> </v>
      </c>
      <c r="S52" s="27" t="str">
        <f>IF(P_gj.snitt!S61=0," ",P_gj.snitt!S61)</f>
        <v xml:space="preserve"> </v>
      </c>
      <c r="T52" s="27" t="str">
        <f>IF(P_gj.snitt!T61=0," ",P_gj.snitt!T61)</f>
        <v xml:space="preserve"> </v>
      </c>
      <c r="U52" s="27" t="str">
        <f>IF(P_gj.snitt!U61=0," ",P_gj.snitt!U61)</f>
        <v xml:space="preserve"> </v>
      </c>
      <c r="V52" s="27" t="str">
        <f>IF(P_gj.snitt!V61=0," ",P_gj.snitt!V61)</f>
        <v xml:space="preserve"> </v>
      </c>
      <c r="W52" s="27" t="str">
        <f>IF(P_gj.snitt!W61=0," ",P_gj.snitt!W61)</f>
        <v xml:space="preserve"> </v>
      </c>
      <c r="X52" s="27" t="str">
        <f>IF(P_gj.snitt!X61=0," ",P_gj.snitt!X61)</f>
        <v xml:space="preserve"> </v>
      </c>
      <c r="Y52" s="27" t="str">
        <f>IF(P_gj.snitt!Y61=0," ",P_gj.snitt!Y61)</f>
        <v xml:space="preserve"> </v>
      </c>
      <c r="Z52" s="27" t="str">
        <f>IF(P_gj.snitt!Z61=0," ",P_gj.snitt!Z61)</f>
        <v xml:space="preserve"> </v>
      </c>
      <c r="AA52" s="27" t="str">
        <f>IF(P_gj.snitt!AA61=0," ",P_gj.snitt!AA61)</f>
        <v xml:space="preserve"> </v>
      </c>
      <c r="AB52" s="27" t="str">
        <f>IF(P_gj.snitt!AB61=0," ",P_gj.snitt!AB61)</f>
        <v xml:space="preserve"> </v>
      </c>
      <c r="AC52" s="27" t="str">
        <f>IF(P_gj.snitt!AC61=0," ",P_gj.snitt!AC61)</f>
        <v xml:space="preserve"> </v>
      </c>
    </row>
    <row r="53" spans="2:30" x14ac:dyDescent="0.2">
      <c r="B53" s="25" t="str">
        <f>IF(P_gj.snitt!B62=0," ",P_gj.snitt!B62)</f>
        <v xml:space="preserve"> </v>
      </c>
      <c r="C53" s="27" t="str">
        <f>IF(P_gj.snitt!C62=0," ",P_gj.snitt!C62)</f>
        <v xml:space="preserve"> </v>
      </c>
      <c r="D53" s="27" t="str">
        <f>IF(P_gj.snitt!D62=0," ",P_gj.snitt!D62)</f>
        <v xml:space="preserve"> </v>
      </c>
      <c r="E53" s="27" t="str">
        <f>IF(P_gj.snitt!E62=0," ",P_gj.snitt!E62)</f>
        <v xml:space="preserve"> </v>
      </c>
      <c r="F53" s="27" t="str">
        <f>IF(P_gj.snitt!F62=0," ",P_gj.snitt!F62)</f>
        <v xml:space="preserve"> </v>
      </c>
      <c r="G53" s="27" t="str">
        <f>IF(P_gj.snitt!G62=0," ",P_gj.snitt!G62)</f>
        <v xml:space="preserve"> </v>
      </c>
      <c r="H53" s="27" t="str">
        <f>IF(P_gj.snitt!H62=0," ",P_gj.snitt!H62)</f>
        <v xml:space="preserve"> </v>
      </c>
      <c r="I53" s="27" t="str">
        <f>IF(P_gj.snitt!I62=0," ",P_gj.snitt!I62)</f>
        <v xml:space="preserve"> </v>
      </c>
      <c r="J53" s="27" t="str">
        <f>IF(P_gj.snitt!J62=0," ",P_gj.snitt!J62)</f>
        <v xml:space="preserve"> </v>
      </c>
      <c r="K53" s="27" t="str">
        <f>IF(P_gj.snitt!K62=0," ",P_gj.snitt!K62)</f>
        <v xml:space="preserve"> </v>
      </c>
      <c r="L53" s="27" t="str">
        <f>IF(P_gj.snitt!L62=0," ",P_gj.snitt!L62)</f>
        <v xml:space="preserve"> </v>
      </c>
      <c r="M53" s="27" t="str">
        <f>IF(P_gj.snitt!M62=0," ",P_gj.snitt!M62)</f>
        <v xml:space="preserve"> </v>
      </c>
      <c r="N53" s="27" t="str">
        <f>IF(P_gj.snitt!N62=0," ",P_gj.snitt!N62)</f>
        <v xml:space="preserve"> </v>
      </c>
      <c r="O53" s="27" t="str">
        <f>IF(P_gj.snitt!O62=0," ",P_gj.snitt!O62)</f>
        <v xml:space="preserve"> </v>
      </c>
      <c r="P53" s="27" t="str">
        <f>IF(P_gj.snitt!P62=0," ",P_gj.snitt!P62)</f>
        <v xml:space="preserve"> </v>
      </c>
      <c r="Q53" s="27" t="str">
        <f>IF(P_gj.snitt!Q62=0," ",P_gj.snitt!Q62)</f>
        <v xml:space="preserve"> </v>
      </c>
      <c r="R53" s="27" t="str">
        <f>IF(P_gj.snitt!R62=0," ",P_gj.snitt!R62)</f>
        <v xml:space="preserve"> </v>
      </c>
      <c r="S53" s="27" t="str">
        <f>IF(P_gj.snitt!S62=0," ",P_gj.snitt!S62)</f>
        <v xml:space="preserve"> </v>
      </c>
      <c r="T53" s="27" t="str">
        <f>IF(P_gj.snitt!T62=0," ",P_gj.snitt!T62)</f>
        <v xml:space="preserve"> </v>
      </c>
      <c r="U53" s="27" t="str">
        <f>IF(P_gj.snitt!U62=0," ",P_gj.snitt!U62)</f>
        <v xml:space="preserve"> </v>
      </c>
      <c r="V53" s="27" t="str">
        <f>IF(P_gj.snitt!V62=0," ",P_gj.snitt!V62)</f>
        <v xml:space="preserve"> </v>
      </c>
      <c r="W53" s="27" t="str">
        <f>IF(P_gj.snitt!W62=0," ",P_gj.snitt!W62)</f>
        <v xml:space="preserve"> </v>
      </c>
      <c r="X53" s="27" t="str">
        <f>IF(P_gj.snitt!X62=0," ",P_gj.snitt!X62)</f>
        <v xml:space="preserve"> </v>
      </c>
      <c r="Y53" s="27" t="str">
        <f>IF(P_gj.snitt!Y62=0," ",P_gj.snitt!Y62)</f>
        <v xml:space="preserve"> </v>
      </c>
      <c r="Z53" s="27" t="str">
        <f>IF(P_gj.snitt!Z62=0," ",P_gj.snitt!Z62)</f>
        <v xml:space="preserve"> </v>
      </c>
      <c r="AA53" s="27" t="str">
        <f>IF(P_gj.snitt!AA62=0," ",P_gj.snitt!AA62)</f>
        <v xml:space="preserve"> </v>
      </c>
      <c r="AB53" s="27" t="str">
        <f>IF(P_gj.snitt!AB62=0," ",P_gj.snitt!AB62)</f>
        <v xml:space="preserve"> </v>
      </c>
      <c r="AC53" s="27" t="str">
        <f>IF(P_gj.snitt!AC62=0," ",P_gj.snitt!AC62)</f>
        <v xml:space="preserve"> </v>
      </c>
    </row>
    <row r="54" spans="2:30" x14ac:dyDescent="0.2">
      <c r="B54" s="25" t="str">
        <f>IF(P_gj.snitt!B63=0," ",P_gj.snitt!B63)</f>
        <v xml:space="preserve"> </v>
      </c>
      <c r="C54" s="27" t="str">
        <f>IF(P_gj.snitt!C63=0," ",P_gj.snitt!C63)</f>
        <v xml:space="preserve"> </v>
      </c>
      <c r="D54" s="27" t="str">
        <f>IF(P_gj.snitt!D63=0," ",P_gj.snitt!D63)</f>
        <v xml:space="preserve"> </v>
      </c>
      <c r="E54" s="27" t="str">
        <f>IF(P_gj.snitt!E63=0," ",P_gj.snitt!E63)</f>
        <v xml:space="preserve"> </v>
      </c>
      <c r="F54" s="27" t="str">
        <f>IF(P_gj.snitt!F63=0," ",P_gj.snitt!F63)</f>
        <v xml:space="preserve"> </v>
      </c>
      <c r="G54" s="27" t="str">
        <f>IF(P_gj.snitt!G63=0," ",P_gj.snitt!G63)</f>
        <v xml:space="preserve"> </v>
      </c>
      <c r="H54" s="27" t="str">
        <f>IF(P_gj.snitt!H63=0," ",P_gj.snitt!H63)</f>
        <v xml:space="preserve"> </v>
      </c>
      <c r="I54" s="27" t="str">
        <f>IF(P_gj.snitt!I63=0," ",P_gj.snitt!I63)</f>
        <v xml:space="preserve"> </v>
      </c>
      <c r="J54" s="27" t="str">
        <f>IF(P_gj.snitt!J63=0," ",P_gj.snitt!J63)</f>
        <v xml:space="preserve"> </v>
      </c>
      <c r="K54" s="27" t="str">
        <f>IF(P_gj.snitt!K63=0," ",P_gj.snitt!K63)</f>
        <v xml:space="preserve"> </v>
      </c>
      <c r="L54" s="27" t="str">
        <f>IF(P_gj.snitt!L63=0," ",P_gj.snitt!L63)</f>
        <v xml:space="preserve"> </v>
      </c>
      <c r="M54" s="27" t="str">
        <f>IF(P_gj.snitt!M63=0," ",P_gj.snitt!M63)</f>
        <v xml:space="preserve"> </v>
      </c>
      <c r="N54" s="27" t="str">
        <f>IF(P_gj.snitt!N63=0," ",P_gj.snitt!N63)</f>
        <v xml:space="preserve"> </v>
      </c>
      <c r="O54" s="27" t="str">
        <f>IF(P_gj.snitt!O63=0," ",P_gj.snitt!O63)</f>
        <v xml:space="preserve"> </v>
      </c>
      <c r="P54" s="27" t="str">
        <f>IF(P_gj.snitt!P63=0," ",P_gj.snitt!P63)</f>
        <v xml:space="preserve"> </v>
      </c>
      <c r="Q54" s="27" t="str">
        <f>IF(P_gj.snitt!Q63=0," ",P_gj.snitt!Q63)</f>
        <v xml:space="preserve"> </v>
      </c>
      <c r="R54" s="27" t="str">
        <f>IF(P_gj.snitt!R63=0," ",P_gj.snitt!R63)</f>
        <v xml:space="preserve"> </v>
      </c>
      <c r="S54" s="27" t="str">
        <f>IF(P_gj.snitt!S63=0," ",P_gj.snitt!S63)</f>
        <v xml:space="preserve"> </v>
      </c>
      <c r="T54" s="27" t="str">
        <f>IF(P_gj.snitt!T63=0," ",P_gj.snitt!T63)</f>
        <v xml:space="preserve"> </v>
      </c>
      <c r="U54" s="27" t="str">
        <f>IF(P_gj.snitt!U63=0," ",P_gj.snitt!U63)</f>
        <v xml:space="preserve"> </v>
      </c>
      <c r="V54" s="27" t="str">
        <f>IF(P_gj.snitt!V63=0," ",P_gj.snitt!V63)</f>
        <v xml:space="preserve"> </v>
      </c>
      <c r="W54" s="27" t="str">
        <f>IF(P_gj.snitt!W63=0," ",P_gj.snitt!W63)</f>
        <v xml:space="preserve"> </v>
      </c>
      <c r="X54" s="27" t="str">
        <f>IF(P_gj.snitt!X63=0," ",P_gj.snitt!X63)</f>
        <v xml:space="preserve"> </v>
      </c>
      <c r="Y54" s="27" t="str">
        <f>IF(P_gj.snitt!Y63=0," ",P_gj.snitt!Y63)</f>
        <v xml:space="preserve"> </v>
      </c>
      <c r="Z54" s="27" t="str">
        <f>IF(P_gj.snitt!Z63=0," ",P_gj.snitt!Z63)</f>
        <v xml:space="preserve"> </v>
      </c>
      <c r="AA54" s="27" t="str">
        <f>IF(P_gj.snitt!AA63=0," ",P_gj.snitt!AA63)</f>
        <v xml:space="preserve"> </v>
      </c>
      <c r="AB54" s="27" t="str">
        <f>IF(P_gj.snitt!AB63=0," ",P_gj.snitt!AB63)</f>
        <v xml:space="preserve"> </v>
      </c>
      <c r="AC54" s="27" t="str">
        <f>IF(P_gj.snitt!AC63=0," ",P_gj.snitt!AC63)</f>
        <v xml:space="preserve"> </v>
      </c>
    </row>
    <row r="55" spans="2:30" x14ac:dyDescent="0.2">
      <c r="B55" s="25" t="str">
        <f>IF(P_gj.snitt!B64=0," ",P_gj.snitt!B64)</f>
        <v xml:space="preserve"> </v>
      </c>
      <c r="C55" s="27" t="str">
        <f>IF(P_gj.snitt!C64=0," ",P_gj.snitt!C64)</f>
        <v xml:space="preserve"> </v>
      </c>
      <c r="D55" s="27" t="str">
        <f>IF(P_gj.snitt!D64=0," ",P_gj.snitt!D64)</f>
        <v xml:space="preserve"> </v>
      </c>
      <c r="E55" s="27" t="str">
        <f>IF(P_gj.snitt!E64=0," ",P_gj.snitt!E64)</f>
        <v xml:space="preserve"> </v>
      </c>
      <c r="F55" s="27" t="str">
        <f>IF(P_gj.snitt!F64=0," ",P_gj.snitt!F64)</f>
        <v xml:space="preserve"> </v>
      </c>
      <c r="G55" s="27" t="str">
        <f>IF(P_gj.snitt!G64=0," ",P_gj.snitt!G64)</f>
        <v xml:space="preserve"> </v>
      </c>
      <c r="H55" s="27" t="str">
        <f>IF(P_gj.snitt!H64=0," ",P_gj.snitt!H64)</f>
        <v xml:space="preserve"> </v>
      </c>
      <c r="I55" s="27" t="str">
        <f>IF(P_gj.snitt!I64=0," ",P_gj.snitt!I64)</f>
        <v xml:space="preserve"> </v>
      </c>
      <c r="J55" s="27" t="str">
        <f>IF(P_gj.snitt!J64=0," ",P_gj.snitt!J64)</f>
        <v xml:space="preserve"> </v>
      </c>
      <c r="K55" s="27" t="str">
        <f>IF(P_gj.snitt!K64=0," ",P_gj.snitt!K64)</f>
        <v xml:space="preserve"> </v>
      </c>
      <c r="L55" s="27" t="str">
        <f>IF(P_gj.snitt!L64=0," ",P_gj.snitt!L64)</f>
        <v xml:space="preserve"> </v>
      </c>
      <c r="M55" s="27" t="str">
        <f>IF(P_gj.snitt!M64=0," ",P_gj.snitt!M64)</f>
        <v xml:space="preserve"> </v>
      </c>
      <c r="N55" s="27" t="str">
        <f>IF(P_gj.snitt!N64=0," ",P_gj.snitt!N64)</f>
        <v xml:space="preserve"> </v>
      </c>
      <c r="O55" s="27" t="str">
        <f>IF(P_gj.snitt!O64=0," ",P_gj.snitt!O64)</f>
        <v xml:space="preserve"> </v>
      </c>
      <c r="P55" s="27" t="str">
        <f>IF(P_gj.snitt!P64=0," ",P_gj.snitt!P64)</f>
        <v xml:space="preserve"> </v>
      </c>
      <c r="Q55" s="27" t="str">
        <f>IF(P_gj.snitt!Q64=0," ",P_gj.snitt!Q64)</f>
        <v xml:space="preserve"> </v>
      </c>
      <c r="R55" s="27" t="str">
        <f>IF(P_gj.snitt!R64=0," ",P_gj.snitt!R64)</f>
        <v xml:space="preserve"> </v>
      </c>
      <c r="S55" s="27" t="str">
        <f>IF(P_gj.snitt!S64=0," ",P_gj.snitt!S64)</f>
        <v xml:space="preserve"> </v>
      </c>
      <c r="T55" s="27" t="str">
        <f>IF(P_gj.snitt!T64=0," ",P_gj.snitt!T64)</f>
        <v xml:space="preserve"> </v>
      </c>
      <c r="U55" s="27" t="str">
        <f>IF(P_gj.snitt!U64=0," ",P_gj.snitt!U64)</f>
        <v xml:space="preserve"> </v>
      </c>
      <c r="V55" s="27" t="str">
        <f>IF(P_gj.snitt!V64=0," ",P_gj.snitt!V64)</f>
        <v xml:space="preserve"> </v>
      </c>
      <c r="W55" s="27" t="str">
        <f>IF(P_gj.snitt!W64=0," ",P_gj.snitt!W64)</f>
        <v xml:space="preserve"> </v>
      </c>
      <c r="X55" s="27" t="str">
        <f>IF(P_gj.snitt!X64=0," ",P_gj.snitt!X64)</f>
        <v xml:space="preserve"> </v>
      </c>
      <c r="Y55" s="27" t="str">
        <f>IF(P_gj.snitt!Y64=0," ",P_gj.snitt!Y64)</f>
        <v xml:space="preserve"> </v>
      </c>
      <c r="Z55" s="27" t="str">
        <f>IF(P_gj.snitt!Z64=0," ",P_gj.snitt!Z64)</f>
        <v xml:space="preserve"> </v>
      </c>
      <c r="AA55" s="27" t="str">
        <f>IF(P_gj.snitt!AA64=0," ",P_gj.snitt!AA64)</f>
        <v xml:space="preserve"> </v>
      </c>
      <c r="AB55" s="27" t="str">
        <f>IF(P_gj.snitt!AB64=0," ",P_gj.snitt!AB64)</f>
        <v xml:space="preserve"> </v>
      </c>
      <c r="AC55" s="27" t="str">
        <f>IF(P_gj.snitt!AC64=0," ",P_gj.snitt!AC64)</f>
        <v xml:space="preserve"> </v>
      </c>
    </row>
    <row r="56" spans="2:30" x14ac:dyDescent="0.2">
      <c r="B56" s="25" t="str">
        <f>IF(P_gj.snitt!B65=0," ",P_gj.snitt!B65)</f>
        <v xml:space="preserve"> </v>
      </c>
      <c r="C56" s="27" t="str">
        <f>IF(P_gj.snitt!C65=0," ",P_gj.snitt!C65)</f>
        <v xml:space="preserve"> </v>
      </c>
      <c r="D56" s="27" t="str">
        <f>IF(P_gj.snitt!D65=0," ",P_gj.snitt!D65)</f>
        <v xml:space="preserve"> </v>
      </c>
      <c r="E56" s="27" t="str">
        <f>IF(P_gj.snitt!E65=0," ",P_gj.snitt!E65)</f>
        <v xml:space="preserve"> </v>
      </c>
      <c r="F56" s="27" t="str">
        <f>IF(P_gj.snitt!F65=0," ",P_gj.snitt!F65)</f>
        <v xml:space="preserve"> </v>
      </c>
      <c r="G56" s="27" t="str">
        <f>IF(P_gj.snitt!G65=0," ",P_gj.snitt!G65)</f>
        <v xml:space="preserve"> </v>
      </c>
      <c r="H56" s="27" t="str">
        <f>IF(P_gj.snitt!H65=0," ",P_gj.snitt!H65)</f>
        <v xml:space="preserve"> </v>
      </c>
      <c r="I56" s="27" t="str">
        <f>IF(P_gj.snitt!I65=0," ",P_gj.snitt!I65)</f>
        <v xml:space="preserve"> </v>
      </c>
      <c r="J56" s="27" t="str">
        <f>IF(P_gj.snitt!J65=0," ",P_gj.snitt!J65)</f>
        <v xml:space="preserve"> </v>
      </c>
      <c r="K56" s="27" t="str">
        <f>IF(P_gj.snitt!K65=0," ",P_gj.snitt!K65)</f>
        <v xml:space="preserve"> </v>
      </c>
      <c r="L56" s="27" t="str">
        <f>IF(P_gj.snitt!L65=0," ",P_gj.snitt!L65)</f>
        <v xml:space="preserve"> </v>
      </c>
      <c r="M56" s="27" t="str">
        <f>IF(P_gj.snitt!M65=0," ",P_gj.snitt!M65)</f>
        <v xml:space="preserve"> </v>
      </c>
      <c r="N56" s="27" t="str">
        <f>IF(P_gj.snitt!N65=0," ",P_gj.snitt!N65)</f>
        <v xml:space="preserve"> </v>
      </c>
      <c r="O56" s="27" t="str">
        <f>IF(P_gj.snitt!O65=0," ",P_gj.snitt!O65)</f>
        <v xml:space="preserve"> </v>
      </c>
      <c r="P56" s="27" t="str">
        <f>IF(P_gj.snitt!P65=0," ",P_gj.snitt!P65)</f>
        <v xml:space="preserve"> </v>
      </c>
      <c r="Q56" s="27" t="str">
        <f>IF(P_gj.snitt!Q65=0," ",P_gj.snitt!Q65)</f>
        <v xml:space="preserve"> </v>
      </c>
      <c r="R56" s="27" t="str">
        <f>IF(P_gj.snitt!R65=0," ",P_gj.snitt!R65)</f>
        <v xml:space="preserve"> </v>
      </c>
      <c r="S56" s="27" t="str">
        <f>IF(P_gj.snitt!S65=0," ",P_gj.snitt!S65)</f>
        <v xml:space="preserve"> </v>
      </c>
      <c r="T56" s="27" t="str">
        <f>IF(P_gj.snitt!T65=0," ",P_gj.snitt!T65)</f>
        <v xml:space="preserve"> </v>
      </c>
      <c r="U56" s="27" t="str">
        <f>IF(P_gj.snitt!U65=0," ",P_gj.snitt!U65)</f>
        <v xml:space="preserve"> </v>
      </c>
      <c r="V56" s="27" t="str">
        <f>IF(P_gj.snitt!V65=0," ",P_gj.snitt!V65)</f>
        <v xml:space="preserve"> </v>
      </c>
      <c r="W56" s="27" t="str">
        <f>IF(P_gj.snitt!W65=0," ",P_gj.snitt!W65)</f>
        <v xml:space="preserve"> </v>
      </c>
      <c r="X56" s="27" t="str">
        <f>IF(P_gj.snitt!X65=0," ",P_gj.snitt!X65)</f>
        <v xml:space="preserve"> </v>
      </c>
      <c r="Y56" s="27" t="str">
        <f>IF(P_gj.snitt!Y65=0," ",P_gj.snitt!Y65)</f>
        <v xml:space="preserve"> </v>
      </c>
      <c r="Z56" s="27" t="str">
        <f>IF(P_gj.snitt!Z65=0," ",P_gj.snitt!Z65)</f>
        <v xml:space="preserve"> </v>
      </c>
      <c r="AA56" s="27" t="str">
        <f>IF(P_gj.snitt!AA65=0," ",P_gj.snitt!AA65)</f>
        <v xml:space="preserve"> </v>
      </c>
      <c r="AB56" s="27" t="str">
        <f>IF(P_gj.snitt!AB65=0," ",P_gj.snitt!AB65)</f>
        <v xml:space="preserve"> </v>
      </c>
      <c r="AC56" s="27" t="str">
        <f>IF(P_gj.snitt!AC65=0," ",P_gj.snitt!AC65)</f>
        <v xml:space="preserve"> </v>
      </c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T a b _ b a s e _ c 7 5 4 2 6 f 4 - 0 f c 1 - 4 4 3 e - a 0 7 5 - d d d c e 9 5 6 6 c 5 8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a b _ k o m m u n e _ e 4 8 e 3 6 7 a - 8 f 8 a - 4 6 8 5 - b e d 6 - 6 3 2 f 4 2 b e 9 4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 k n r _ 2 0 1 9 < / s t r i n g > < / k e y > < v a l u e > < i n t > 9 1 < / i n t > < / v a l u e > < / i t e m > < i t e m > < k e y > < s t r i n g > k o m _ 2 0 1 9 < / s t r i n g > < / k e y > < v a l u e > < i n t > 9 7 < / i n t > < / v a l u e > < / i t e m > < i t e m > < k e y > < s t r i n g > k n r _ k o m _ 2 0 1 9 < / s t r i n g > < / k e y > < v a l u e > < i n t > 1 2 4 < / i n t > < / v a l u e > < / i t e m > < i t e m > < k e y > < s t r i n g > R e g i o n _ 2 0 1 9 < / s t r i n g > < / k e y > < v a l u e > < i n t > 1 1 4 < / i n t > < / v a l u e > < / i t e m > < i t e m > < k e y > < s t r i n g > K n r _ 2 0 2 1 < / s t r i n g > < / k e y > < v a l u e > < i n t > 9 2 < / i n t > < / v a l u e > < / i t e m > < i t e m > < k e y > < s t r i n g > k o m m u n e _ 2 0 2 1 < / s t r i n g > < / k e y > < v a l u e > < i n t > 1 3 3 < / i n t > < / v a l u e > < / i t e m > < i t e m > < k e y > < s t r i n g > k n r _ k o m _ 2 0 2 1 < / s t r i n g > < / k e y > < v a l u e > < i n t > 1 2 4 < / i n t > < / v a l u e > < / i t e m > < i t e m > < k e y > < s t r i n g > R e g i o n   2 0 2 1 < / s t r i n g > < / k e y > < v a l u e > < i n t > 1 1 0 < / i n t > < / v a l u e > < / i t e m > < / C o l u m n W i d t h s > < C o l u m n D i s p l a y I n d e x > < i t e m > < k e y > < s t r i n g > k n r _ 2 0 1 9 < / s t r i n g > < / k e y > < v a l u e > < i n t > 0 < / i n t > < / v a l u e > < / i t e m > < i t e m > < k e y > < s t r i n g > k o m _ 2 0 1 9 < / s t r i n g > < / k e y > < v a l u e > < i n t > 1 < / i n t > < / v a l u e > < / i t e m > < i t e m > < k e y > < s t r i n g > k n r _ k o m _ 2 0 1 9 < / s t r i n g > < / k e y > < v a l u e > < i n t > 2 < / i n t > < / v a l u e > < / i t e m > < i t e m > < k e y > < s t r i n g > R e g i o n _ 2 0 1 9 < / s t r i n g > < / k e y > < v a l u e > < i n t > 3 < / i n t > < / v a l u e > < / i t e m > < i t e m > < k e y > < s t r i n g > K n r _ 2 0 2 1 < / s t r i n g > < / k e y > < v a l u e > < i n t > 4 < / i n t > < / v a l u e > < / i t e m > < i t e m > < k e y > < s t r i n g > k o m m u n e _ 2 0 2 1 < / s t r i n g > < / k e y > < v a l u e > < i n t > 5 < / i n t > < / v a l u e > < / i t e m > < i t e m > < k e y > < s t r i n g > k n r _ k o m _ 2 0 2 1 < / s t r i n g > < / k e y > < v a l u e > < i n t > 6 < / i n t > < / v a l u e > < / i t e m > < i t e m > < k e y > < s t r i n g > R e g i o n   2 0 2 1 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7 e d b d 3 c 1 - 8 2 d b - 4 b d 7 - 8 2 5 4 - b e e f 8 f 2 7 6 d e 5 " > < C u s t o m C o n t e n t > < ! [ C D A T A [ < ? x m l   v e r s i o n = " 1 . 0 "   e n c o d i n g = " u t f - 1 6 " ? > < S e t t i n g s > < C a l c u l a t e d F i e l d s > < i t e m > < M e a s u r e N a m e > a n t .   l e v e r a n d � r e r < / M e a s u r e N a m e > < D i s p l a y N a m e > a n t .   l e v e r a n d � r e r < / D i s p l a y N a m e > < V i s i b l e > F a l s e < / V i s i b l e > < / i t e m > < i t e m > < M e a s u r e N a m e > m e l k e l e v e r a n s e r < / M e a s u r e N a m e > < D i s p l a y N a m e > m e l k e l e v e r a n s e r < / D i s p l a y N a m e > < V i s i b l e > F a l s e < / V i s i b l e > < / i t e m > < i t e m > < M e a s u r e N a m e > g j e n n o m s n i t t < / M e a s u r e N a m e > < D i s p l a y N a m e > g j e n n o m s n i t t 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_ n y _ b a s e   1 _ 7 4 8 c 7 e d 3 - 7 b 4 6 - 4 1 3 7 - a a 1 9 - 1 0 0 b 3 f 4 9 d 4 3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 k n r _ 2 0 2 1 < / s t r i n g > < / k e y > < v a l u e > < i n t > 9 1 < / i n t > < / v a l u e > < / i t e m > < i t e m > < k e y > < s t r i n g > R e g i o n < / s t r i n g > < / k e y > < v a l u e > < i n t > 7 9 < / i n t > < / v a l u e > < / i t e m > < i t e m > < k e y > < s t r i n g > K o m m u n e < / s t r i n g > < / k e y > < v a l u e > < i n t > 1 0 0 < / i n t > < / v a l u e > < / i t e m > < i t e m > < k e y > < s t r i n g > � r < / s t r i n g > < / k e y > < v a l u e > < i n t > 4 8 < / i n t > < / v a l u e > < / i t e m > < i t e m > < k e y > < s t r i n g > l e v e r a n d � r e r < / s t r i n g > < / k e y > < v a l u e > < i n t > 2 0 2 < / i n t > < / v a l u e > < / i t e m > < i t e m > < k e y > < s t r i n g > m e l k e l e v e r a n s e < / s t r i n g > < / k e y > < v a l u e > < i n t > 2 6 2 < / i n t > < / v a l u e > < / i t e m > < i t e m > < k e y > < s t r i n g > g j s n i t t < / s t r i n g > < / k e y > < v a l u e > < i n t > 7 5 < / i n t > < / v a l u e > < / i t e m > < / C o l u m n W i d t h s > < C o l u m n D i s p l a y I n d e x > < i t e m > < k e y > < s t r i n g > k n r _ 2 0 2 1 < / s t r i n g > < / k e y > < v a l u e > < i n t > 1 < / i n t > < / v a l u e > < / i t e m > < i t e m > < k e y > < s t r i n g > R e g i o n < / s t r i n g > < / k e y > < v a l u e > < i n t > 2 < / i n t > < / v a l u e > < / i t e m > < i t e m > < k e y > < s t r i n g > K o m m u n e < / s t r i n g > < / k e y > < v a l u e > < i n t > 3 < / i n t > < / v a l u e > < / i t e m > < i t e m > < k e y > < s t r i n g > � r < / s t r i n g > < / k e y > < v a l u e > < i n t > 4 < / i n t > < / v a l u e > < / i t e m > < i t e m > < k e y > < s t r i n g > l e v e r a n d � r e r < / s t r i n g > < / k e y > < v a l u e > < i n t > 5 < / i n t > < / v a l u e > < / i t e m > < i t e m > < k e y > < s t r i n g > m e l k e l e v e r a n s e < / s t r i n g > < / k e y > < v a l u e > < i n t > 6 < / i n t > < / v a l u e > < / i t e m > < i t e m > < k e y > < s t r i n g > g j s n i t t < / s t r i n g > < / k e y > < v a l u e > < i n t > 0 < / i n t > < / v a l u e > < / i t e m > < / C o l u m n D i s p l a y I n d e x > < C o l u m n F r o z e n > < i t e m > < k e y > < s t r i n g > g j s n i t t < / s t r i n g > < / k e y > < v a l u e > < b o o l e a n > t r u e < / b o o l e a n > < / v a l u e > < / i t e m > < / C o l u m n F r o z e n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D a t a M a s h u p   s q m i d = " 0 7 5 c d 3 9 4 - e c f a - 4 9 7 2 - 9 c 1 2 - f 1 9 d 2 5 d d a c a 5 "   x m l n s = " h t t p : / / s c h e m a s . m i c r o s o f t . c o m / D a t a M a s h u p " > A A A A A P A D A A B Q S w M E F A A C A A g A C 6 p H V H j E U 2 + k A A A A 9 g A A A B I A H A B D b 2 5 m a W c v U G F j a 2 F n Z S 5 4 b W w g o h g A K K A U A A A A A A A A A A A A A A A A A A A A A A A A A A A A h Y 9 B D o I w F E S v Q r q n L W i M I Z + y c C t q Y m L c 1 l K h E T 4 G i u V u L j y S V x C j q D u X 8 + Y t Z u 7 X G y R 9 V X o X 3 b S m x p g E l B N P o 6 o z g 3 l M O n v 0 5 y Q R s J H q J H P t D T K 2 U d 9 m M S m s P U e M O e e o m 9 C 6 y V n I e c D 2 6 X K r C l 1 J 8 p H N f 9 k 3 2 F q J S h M B u 9 c Y E d K A c z q b D p u A j R B S g 1 8 h H L p n + w N h 0 Z W 2 a 7 T A g 7 9 a A x s j s P c H 8 Q B Q S w M E F A A C A A g A C 6 p H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u q R 1 Q 0 P I g M 6 g A A A H 0 B A A A T A B w A R m 9 y b X V s Y X M v U 2 V j d G l v b j E u b S C i G A A o o B Q A A A A A A A A A A A A A A A A A A A A A A A A A A A B 1 T 8 F K w 0 A U v A f y D 8 t 6 a S E E B P F S e g o 9 S M G D B j y U I p t m r G l 2 3 8 r b F 6 m E f I 7 / 4 L 0 / 5 j Z V D 1 r f 5 c H M v J l 5 A R t p P K n 7 0 7 6 c p U m a h G f D q F V p q s f K B K i 5 s p A 0 U X G W j a 2 P w G K / g c 2 L j h k k D 5 7 b y v t 2 M u 1 X t 8 Z h r r 9 P 9 X p Y F Z 4 k i t b Z y e F C L 6 h m i J K 3 F + h o F b U W e c m G w p N n V 3 j b O S o j G S Z j W t b 3 + g 7 b 2 E 5 n 4 5 E S 7 G X I V K 9 b Y t V 6 5 z r C X + 4 f / P D O E b s h u b 7 K j y k j a P G K W K A + f D D O 0 A 6 2 x Z c m / F h S 5 y r w K N j u Q O R d o E b k F z 1 M 0 6 S h c 7 / P P g F Q S w E C L Q A U A A I A C A A L q k d U e M R T b 6 Q A A A D 2 A A A A E g A A A A A A A A A A A A A A A A A A A A A A Q 2 9 u Z m l n L 1 B h Y 2 t h Z 2 U u e G 1 s U E s B A i 0 A F A A C A A g A C 6 p H V A / K 6 a u k A A A A 6 Q A A A B M A A A A A A A A A A A A A A A A A 8 A A A A F t D b 2 5 0 Z W 5 0 X 1 R 5 c G V z X S 5 4 b W x Q S w E C L Q A U A A I A C A A L q k d U N D y I D O o A A A B 9 A Q A A E w A A A A A A A A A A A A A A A A D h A Q A A R m 9 y b X V s Y X M v U 2 V j d G l v b j E u b V B L B Q Y A A A A A A w A D A M I A A A A Y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4 C w A A A A A A A J Y L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f Y m F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z a m 9 u I i A v P j x F b n R y e S B U e X B l P S J Q a X Z v d E 9 i a m V j d E 5 h b W U i I F Z h b H V l P S J z U E Q g U m F u Z y F Q a X Z v d H R h Y m V s b D E z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w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d U M j A 6 M T Y 6 M T g u O D k 3 N T g 3 O V o i I C 8 + P E V u d H J 5 I F R 5 c G U 9 I k Z p b G x D b 2 x 1 b W 5 U e X B l c y I g V m F s d W U 9 I n N C Z 1 l H Q X d N R k J R P T 0 i I C 8 + P E V u d H J 5 I F R 5 c G U 9 I k Z p b G x D b 2 x 1 b W 5 O Y W 1 l c y I g V m F s d W U 9 I n N b J n F 1 b 3 Q 7 U m V n a W 9 u J n F 1 b 3 Q 7 L C Z x d W 9 0 O 2 t u c i B r b 2 1 t d W 5 l J n F 1 b 3 Q 7 L C Z x d W 9 0 O 2 t v b W 1 1 b m U m c X V v d D s s J n F 1 b 3 Q 7 w 6 V y J n F 1 b 3 Q 7 L C Z x d W 9 0 O 2 x l d m V y Y W 5 k w 7 h y Z X I m c X V v d D s s J n F 1 b 3 Q 7 b W V s a 2 V s Z X Z l c m F u c 2 U m c X V v d D s s J n F 1 b 3 Q 7 Z 2 p l b m 5 v b X N u a X R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X 2 J h c 2 U v R W 5 k c m V 0 I H R 5 c G U u e 1 J l Z 2 l v b i w w f S Z x d W 9 0 O y w m c X V v d D t T Z W N 0 a W 9 u M S 9 U Y W J f Y m F z Z S 9 F b m R y Z X Q g d H l w Z S 5 7 a 2 5 y I G t v b W 1 1 b m U s M X 0 m c X V v d D s s J n F 1 b 3 Q 7 U 2 V j d G l v b j E v V G F i X 2 J h c 2 U v R W 5 k c m V 0 I H R 5 c G U u e 2 t v b W 1 1 b m U s M n 0 m c X V v d D s s J n F 1 b 3 Q 7 U 2 V j d G l v b j E v V G F i X 2 J h c 2 U v R W 5 k c m V 0 I H R 5 c G U u e 8 O l c i w z f S Z x d W 9 0 O y w m c X V v d D t T Z W N 0 a W 9 u M S 9 U Y W J f Y m F z Z S 9 F b m R y Z X Q g d H l w Z S 5 7 b G V 2 Z X J h b m T D u H J l c i w 0 f S Z x d W 9 0 O y w m c X V v d D t T Z W N 0 a W 9 u M S 9 U Y W J f Y m F z Z S 9 F b m R y Z X Q g d H l w Z S 5 7 b W V s a 2 V s Z X Z l c m F u c 2 U s N X 0 m c X V v d D s s J n F 1 b 3 Q 7 U 2 V j d G l v b j E v V G F i X 2 J h c 2 U v R W 5 k c m V 0 I H R 5 c G U u e 2 d q Z W 5 u b 2 1 z b m l 0 d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f Y m F z Z S 9 F b m R y Z X Q g d H l w Z S 5 7 U m V n a W 9 u L D B 9 J n F 1 b 3 Q 7 L C Z x d W 9 0 O 1 N l Y 3 R p b 2 4 x L 1 R h Y l 9 i Y X N l L 0 V u Z H J l d C B 0 e X B l L n t r b n I g a 2 9 t b X V u Z S w x f S Z x d W 9 0 O y w m c X V v d D t T Z W N 0 a W 9 u M S 9 U Y W J f Y m F z Z S 9 F b m R y Z X Q g d H l w Z S 5 7 a 2 9 t b X V u Z S w y f S Z x d W 9 0 O y w m c X V v d D t T Z W N 0 a W 9 u M S 9 U Y W J f Y m F z Z S 9 F b m R y Z X Q g d H l w Z S 5 7 w 6 V y L D N 9 J n F 1 b 3 Q 7 L C Z x d W 9 0 O 1 N l Y 3 R p b 2 4 x L 1 R h Y l 9 i Y X N l L 0 V u Z H J l d C B 0 e X B l L n t s Z X Z l c m F u Z M O 4 c m V y L D R 9 J n F 1 b 3 Q 7 L C Z x d W 9 0 O 1 N l Y 3 R p b 2 4 x L 1 R h Y l 9 i Y X N l L 0 V u Z H J l d C B 0 e X B l L n t t Z W x r Z W x l d m V y Y W 5 z Z S w 1 f S Z x d W 9 0 O y w m c X V v d D t T Z W N 0 a W 9 u M S 9 U Y W J f Y m F z Z S 9 F b m R y Z X Q g d H l w Z S 5 7 Z 2 p l b m 5 v b X N u a X R 0 L D Z 9 J n F 1 b 3 Q 7 X S w m c X V v d D t S Z W x h d G l v b n N o a X B J b m Z v J n F 1 b 3 Q 7 O l t d f S I g L z 4 8 R W 5 0 c n k g V H l w Z T 0 i U X V l c n l J R C I g V m F s d W U 9 I n N l N T M z M T J i N C 0 3 O T l h L T R l Z T Q t O T g 4 N y 1 k Y T B h M z h h Y m R i M 2 I i I C 8 + P C 9 T d G F i b G V F b n R y a W V z P j w v S X R l b T 4 8 S X R l b T 4 8 S X R l b U x v Y 2 F 0 a W 9 u P j x J d G V t V H l w Z T 5 G b 3 J t d W x h P C 9 J d G V t V H l w Z T 4 8 S X R l b V B h d G g + U 2 V j d G l v b j E v V G F i X 2 J h c 2 U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f Y m F z Z S 9 F b m R y Z X Q l M j B 0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H 9 V A V P x 8 Z x N h u 4 / W j T N X V o A A A A A A g A A A A A A E G Y A A A A B A A A g A A A A m M q 1 t V 0 g H 3 Y K 8 g W 3 E Y K 9 q O K w t y X 9 m 7 H Y S S a v n S q e i N M A A A A A D o A A A A A C A A A g A A A A E / g y H + u F U A x j 6 X 7 D 0 U H 2 Y P P 2 n h P y D m h Q 8 Q G u a J o k C 6 h Q A A A A 3 4 R w 6 H F 2 v E Z j i G K 1 u h s k c a 3 a x A + O H w 4 7 5 T A n D w 2 C F x s M X K k F i r j 9 t 9 J 2 0 K D F 8 C J F 1 s k n s P p P A m R Y m 0 h 5 d e f W e S m F f u h D P + g 1 K l O / h l W Y T 5 p A A A A A t D h k K U O 1 k h P 4 d J 1 C 6 c + c y / z 5 f F D s k w H l i 4 D B a i f a Y e Y C v S / j O y B i h o M A 1 j t u Z m g P t h j 0 S a O g W s f w 1 w J a x 4 U n / A = = < / D a t a M a s h u p > 
</file>

<file path=customXml/item15.xml>��< ? x m l   v e r s i o n = " 1 . 0 "   e n c o d i n g = " U T F - 1 6 " ? > < G e m i n i   x m l n s = " h t t p : / / g e m i n i / p i v o t c u s t o m i z a t i o n / 8 1 1 c 8 4 a 8 - f e 2 b - 4 4 6 b - 8 6 b 5 - c e a b d 4 2 b 1 7 2 8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6 9 8 c b 0 c 3 - 9 4 4 b - 4 e b 9 - b 0 5 8 - 6 a f 2 e b 1 7 6 4 d 0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9 5 9 2 2 b 7 e - c 0 2 2 - 4 c a a - a 3 8 8 - 8 1 a 4 0 7 0 6 2 d d a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8 8 a 4 3 1 d - 8 6 a 9 - 4 c e 2 - b 3 e b - 1 b 8 b 1 4 0 c e c 1 f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a 4 5 9 2 d b 7 - 8 0 f 4 - 4 f 8 8 - 9 1 7 c - 5 9 e 4 e d 3 3 2 f 3 2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C l i e n t W i n d o w X M L " > < C u s t o m C o n t e n t > < ! [ C D A T A [ T a b _ b a s e _ c 7 5 4 2 6 f 4 - 0 f c 1 - 4 4 3 e - a 0 7 5 - d d d c e 9 5 6 6 c 5 8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 T a b _ n y _ b a s e 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 T a b _ n y _ b a s e 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 C o l u m n s \ l e v e r a n d � r e r 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 C o l u m n s \ m e l k e l e v e r a n s e 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 T a b _ k o m m u n e 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 T a b _ k o m m u n e 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 C o l u m n s \ k o m _ 2 0 1 9 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 C o l u m n s \ k n r _ k o m _ 2 0 1 9 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 C o l u m n s \ k n r _ k o m _ 2 0 2 1 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 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 C o l u m n s \ l e v e r a n d � r e r 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 C o l u m n s \ m e l k e l e v e r a n s e 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 C o l u m n s \ g j e n n o m s n i t t 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a b _ b a s e _ 2 7 b 1 9 7 d e - c 2 3 9 - 4 f 0 c - 8 e 6 6 - 0 9 5 b 7 d 7 8 6 0 4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 � r < / s t r i n g > < / k e y > < v a l u e > < i n t > 4 8 < / i n t > < / v a l u e > < / i t e m > < i t e m > < k e y > < s t r i n g > l e v e r a n d � r e r < / s t r i n g > < / k e y > < v a l u e > < i n t > 1 1 7 < / i n t > < / v a l u e > < / i t e m > < i t e m > < k e y > < s t r i n g > m e l k e l e v e r a n s e < / s t r i n g > < / k e y > < v a l u e > < i n t > 1 3 6 < / i n t > < / v a l u e > < / i t e m > < i t e m > < k e y > < s t r i n g > g j . s n i t t .   l e v e r a n s e < / s t r i n g > < / k e y > < v a l u e > < i n t > 1 4 7 < / i n t > < / v a l u e > < / i t e m > < i t e m > < k e y > < s t r i n g > k n r _ 2 0 2 1 < / s t r i n g > < / k e y > < v a l u e > < i n t > 9 1 < / i n t > < / v a l u e > < / i t e m > < / C o l u m n W i d t h s > < C o l u m n D i s p l a y I n d e x > < i t e m > < k e y > < s t r i n g > � r < / s t r i n g > < / k e y > < v a l u e > < i n t > 0 < / i n t > < / v a l u e > < / i t e m > < i t e m > < k e y > < s t r i n g > l e v e r a n d � r e r < / s t r i n g > < / k e y > < v a l u e > < i n t > 1 < / i n t > < / v a l u e > < / i t e m > < i t e m > < k e y > < s t r i n g > m e l k e l e v e r a n s e < / s t r i n g > < / k e y > < v a l u e > < i n t > 2 < / i n t > < / v a l u e > < / i t e m > < i t e m > < k e y > < s t r i n g > g j . s n i t t .   l e v e r a n s e < / s t r i n g > < / k e y > < v a l u e > < i n t > 3 < / i n t > < / v a l u e > < / i t e m > < i t e m > < k e y > < s t r i n g > k n r _ 2 0 2 1 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8 d 6 b 0 d e 8 - c 5 2 3 - 4 b 5 d - 8 2 6 e - c 8 6 a 0 b 4 6 1 e 9 2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c c c a 9 c 7 f - 8 e a d - 4 b b a - 8 8 f 4 - c f 4 c 6 c 0 d 3 7 a f " > < C u s t o m C o n t e n t > < ! [ C D A T A [ < ? x m l   v e r s i o n = " 1 . 0 "   e n c o d i n g = " u t f - 1 6 " ? > < S e t t i n g s > < C a l c u l a t e d F i e l d s > < i t e m > < M e a s u r e N a m e > a n t .   l e v e r a n d � r e r < / M e a s u r e N a m e > < D i s p l a y N a m e > a n t .   l e v e r a n d � r e r < / D i s p l a y N a m e > < V i s i b l e > F a l s e < / V i s i b l e > < / i t e m > < i t e m > < M e a s u r e N a m e > m e l k e l e v e r a n s e r < / M e a s u r e N a m e > < D i s p l a y N a m e > m e l k e l e v e r a n s e r < / D i s p l a y N a m e > < V i s i b l e > F a l s e < / V i s i b l e > < / i t e m > < i t e m > < M e a s u r e N a m e > g j e n n o m s n i t t < / M e a s u r e N a m e > < D i s p l a y N a m e > g j e n n o m s n i t t 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8 6 8 f d 9 8 e - a 3 f a - 4 a d a - b b f 3 - 0 f 5 a 1 5 e 6 d 5 0 2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9.xml>��< ? x m l   v e r s i o n = " 1 . 0 "   e n c o d i n g = " U T F - 1 6 " ? > < G e m i n i   x m l n s = " h t t p : / / g e m i n i / p i v o t c u s t o m i z a t i o n / 0 0 7 d 0 0 5 d - e 4 7 6 - 4 b d c - a 6 2 0 - d 3 6 a 8 2 5 4 e d 1 b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4 0 2 e b 3 7 2 - f a 3 c - 4 d d 3 - b 7 c 6 - d f 6 3 5 4 a 1 2 7 1 8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3 4 2 5 9 e b 3 - c 9 6 4 - 4 3 9 6 - b 8 0 c - 7 1 4 e a c e 6 c b e 8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4 1 d e 5 a 8 5 - b a a 6 - 4 f d 0 - a 5 0 9 - 7 1 b e c e 6 9 d a 0 6 " > < C u s t o m C o n t e n t > < ! [ C D A T A [ < ? x m l   v e r s i o n = " 1 . 0 "   e n c o d i n g = " u t f - 1 6 " ? > < S e t t i n g s > < C a l c u l a t e d F i e l d s > < i t e m > < M e a s u r e N a m e > a n t .   l e v e r a n d � r e r < / M e a s u r e N a m e > < D i s p l a y N a m e > a n t .   l e v e r a n d � r e r < / D i s p l a y N a m e > < V i s i b l e > F a l s e < / V i s i b l e > < / i t e m > < i t e m > < M e a s u r e N a m e > m e l k e l e v e r a n s e r < / M e a s u r e N a m e > < D i s p l a y N a m e > m e l k e l e v e r a n s e r < / D i s p l a y N a m e > < V i s i b l e > F a l s e < / V i s i b l e > < / i t e m > < i t e m > < M e a s u r e N a m e > g j e n n o m s n i t t < / M e a s u r e N a m e > < D i s p l a y N a m e > g j e n n o m s n i t t 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a 9 1 9 8 6 b f - 6 4 b a - 4 f 3 e - 9 6 6 6 - d 2 7 4 9 c b 2 3 d 1 3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 T a b _ b a s e _ c 7 5 4 2 6 f 4 - 0 f c 1 - 4 4 3 e - a 0 7 5 - d d d c e 9 5 6 6 c 5 8 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b e 1 e 2 c 5 6 - b c 0 4 - 4 1 9 5 - 9 c e 4 - 1 1 a 7 b f 1 2 c 0 c c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0 e e b 2 e a 8 - 2 d e 9 - 4 0 4 f - 9 a 2 0 - 5 f e d d c 3 9 9 f e 4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8.xml>��< ? x m l   v e r s i o n = " 1 . 0 "   e n c o d i n g = " U T F - 1 6 " ? > < G e m i n i   x m l n s = " h t t p : / / g e m i n i / p i v o t c u s t o m i z a t i o n / 9 9 5 1 9 e 4 7 - b 3 9 e - 4 c 0 1 - a 7 f 9 - 9 a 3 f 4 4 6 a 3 5 6 4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1 2 9 6 c 2 9 f - e 0 9 c - 4 0 3 f - b f 4 1 - b 7 0 1 0 c 9 a 3 9 8 f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T a b _ b a s e _ c 7 5 4 2 6 f 4 - 0 f c 1 - 4 4 3 e - a 0 7 5 - d d d c e 9 5 6 6 c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 7 9 < / i n t > < / v a l u e > < / i t e m > < i t e m > < k e y > < s t r i n g > k n r   k o m m u n e < / s t r i n g > < / k e y > < v a l u e > < i n t > 1 2 1 < / i n t > < / v a l u e > < / i t e m > < i t e m > < k e y > < s t r i n g > k o m m u n e < / s t r i n g > < / k e y > < v a l u e > < i n t > 9 8 < / i n t > < / v a l u e > < / i t e m > < i t e m > < k e y > < s t r i n g > � r < / s t r i n g > < / k e y > < v a l u e > < i n t > 4 8 < / i n t > < / v a l u e > < / i t e m > < i t e m > < k e y > < s t r i n g > l e v e r a n d � r e r < / s t r i n g > < / k e y > < v a l u e > < i n t > 1 1 7 < / i n t > < / v a l u e > < / i t e m > < i t e m > < k e y > < s t r i n g > m e l k e l e v e r a n s e < / s t r i n g > < / k e y > < v a l u e > < i n t > 1 7 5 < / i n t > < / v a l u e > < / i t e m > < i t e m > < k e y > < s t r i n g > g j e n n o m s n i t t < / s t r i n g > < / k e y > < v a l u e > < i n t > 1 8 8 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 k n r   k o m m u n e < / s t r i n g > < / k e y > < v a l u e > < i n t > 1 < / i n t > < / v a l u e > < / i t e m > < i t e m > < k e y > < s t r i n g > k o m m u n e < / s t r i n g > < / k e y > < v a l u e > < i n t > 2 < / i n t > < / v a l u e > < / i t e m > < i t e m > < k e y > < s t r i n g > � r < / s t r i n g > < / k e y > < v a l u e > < i n t > 3 < / i n t > < / v a l u e > < / i t e m > < i t e m > < k e y > < s t r i n g > l e v e r a n d � r e r < / s t r i n g > < / k e y > < v a l u e > < i n t > 4 < / i n t > < / v a l u e > < / i t e m > < i t e m > < k e y > < s t r i n g > m e l k e l e v e r a n s e < / s t r i n g > < / k e y > < v a l u e > < i n t > 5 < / i n t > < / v a l u e > < / i t e m > < i t e m > < k e y > < s t r i n g > g j e n n o m s n i t t 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 T a b _ k o m m u n e 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 T a b _ k o m m u n e 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 C o l u m n s \ k n r _ 2 0 1 9 < / K e y > < / D i a g r a m O b j e c t K e y > < D i a g r a m O b j e c t K e y > < K e y > C o l u m n s \ k o m _ 2 0 1 9 < / K e y > < / D i a g r a m O b j e c t K e y > < D i a g r a m O b j e c t K e y > < K e y > C o l u m n s \ k n r _ k o m _ 2 0 1 9 < / K e y > < / D i a g r a m O b j e c t K e y > < D i a g r a m O b j e c t K e y > < K e y > C o l u m n s \ R e g i o n _ 2 0 1 9 < / K e y > < / D i a g r a m O b j e c t K e y > < D i a g r a m O b j e c t K e y > < K e y > C o l u m n s \ K n r _ 2 0 2 1 < / K e y > < / D i a g r a m O b j e c t K e y > < D i a g r a m O b j e c t K e y > < K e y > C o l u m n s \ k o m m u n e _ 2 0 2 1 < / K e y > < / D i a g r a m O b j e c t K e y > < D i a g r a m O b j e c t K e y > < K e y > C o l u m n s \ k n r _ k o m _ 2 0 2 1 < / K e y > < / D i a g r a m O b j e c t K e y > < D i a g r a m O b j e c t K e y > < K e y > C o l u m n s \ R e g i o n   2 0 2 1 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 C o l u m n s \ k n r _ 2 0 1 9 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 C o l u m n s \ k o m _ 2 0 1 9 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 C o l u m n s \ k n r _ k o m _ 2 0 1 9 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 C o l u m n s \ R e g i o n _ 2 0 1 9 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 C o l u m n s \ K n r _ 2 0 2 1 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 C o l u m n s \ k o m m u n e _ 2 0 2 1 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 C o l u m n s \ k n r _ k o m _ 2 0 2 1 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  2 0 2 1 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 T a g s \ T a b l e s \ & l t ; T a b l e s \ T a b _ b a s e & g t ; < / K e y > < / D i a g r a m O b j e c t K e y > < D i a g r a m O b j e c t K e y > < K e y > D y n a m i c   T a g s \ T a b l e s \ & l t ; T a b l e s \ T a b _ k o m m u n e & g t ; < / K e y > < / D i a g r a m O b j e c t K e y > < D i a g r a m O b j e c t K e y > < K e y > T a b l e s \ T a b _ b a s e < / K e y > < / D i a g r a m O b j e c t K e y > < D i a g r a m O b j e c t K e y > < K e y > T a b l e s \ T a b _ b a s e \ C o l u m n s \ � r < / K e y > < / D i a g r a m O b j e c t K e y > < D i a g r a m O b j e c t K e y > < K e y > T a b l e s \ T a b _ b a s e \ C o l u m n s \ l e v e r a n d � r e r < / K e y > < / D i a g r a m O b j e c t K e y > < D i a g r a m O b j e c t K e y > < K e y > T a b l e s \ T a b _ b a s e \ C o l u m n s \ m e l k e l e v e r a n s e < / K e y > < / D i a g r a m O b j e c t K e y > < D i a g r a m O b j e c t K e y > < K e y > T a b l e s \ T a b _ b a s e \ C o l u m n s \ g j . s n i t t .   l e v e r a n s e < / K e y > < / D i a g r a m O b j e c t K e y > < D i a g r a m O b j e c t K e y > < K e y > T a b l e s \ T a b _ b a s e \ C o l u m n s \ k n r _ 2 0 2 1 < / K e y > < / D i a g r a m O b j e c t K e y > < D i a g r a m O b j e c t K e y > < K e y > T a b l e s \ T a b _ b a s e \ M e a s u r e s \ S u m   a v   m e l k e l e v e r a n s e < / K e y > < / D i a g r a m O b j e c t K e y > < D i a g r a m O b j e c t K e y > < K e y > T a b l e s \ T a b _ b a s e \ S u m   a v   m e l k e l e v e r a n s e \ A d d i t i o n a l   I n f o \ I m p l i c i t   M e a s u r e < / K e y > < / D i a g r a m O b j e c t K e y > < D i a g r a m O b j e c t K e y > < K e y > T a b l e s \ T a b _ b a s e \ M e a s u r e s \ S u m   a v   l e v e r a n d � r e r < / K e y > < / D i a g r a m O b j e c t K e y > < D i a g r a m O b j e c t K e y > < K e y > T a b l e s \ T a b _ b a s e \ S u m   a v   l e v e r a n d � r e r \ A d d i t i o n a l   I n f o \ I m p l i c i t   M e a s u r e < / K e y > < / D i a g r a m O b j e c t K e y > < D i a g r a m O b j e c t K e y > < K e y > T a b l e s \ T a b _ k o m m u n e < / K e y > < / D i a g r a m O b j e c t K e y > < D i a g r a m O b j e c t K e y > < K e y > T a b l e s \ T a b _ k o m m u n e \ C o l u m n s \ k n r _ 2 0 1 9 < / K e y > < / D i a g r a m O b j e c t K e y > < D i a g r a m O b j e c t K e y > < K e y > T a b l e s \ T a b _ k o m m u n e \ C o l u m n s \ k o m _ 2 0 1 9 < / K e y > < / D i a g r a m O b j e c t K e y > < D i a g r a m O b j e c t K e y > < K e y > T a b l e s \ T a b _ k o m m u n e \ C o l u m n s \ k n r _ k o m _ 2 0 1 9 < / K e y > < / D i a g r a m O b j e c t K e y > < D i a g r a m O b j e c t K e y > < K e y > T a b l e s \ T a b _ k o m m u n e \ C o l u m n s \ R e g i o n _ 2 0 1 9 < / K e y > < / D i a g r a m O b j e c t K e y > < D i a g r a m O b j e c t K e y > < K e y > T a b l e s \ T a b _ k o m m u n e \ C o l u m n s \ K n r _ 2 0 2 1 < / K e y > < / D i a g r a m O b j e c t K e y > < D i a g r a m O b j e c t K e y > < K e y > T a b l e s \ T a b _ k o m m u n e \ C o l u m n s \ k o m m u n e _ 2 0 2 1 < / K e y > < / D i a g r a m O b j e c t K e y > < D i a g r a m O b j e c t K e y > < K e y > T a b l e s \ T a b _ k o m m u n e \ C o l u m n s \ k n r _ k o m _ 2 0 2 1 < / K e y > < / D i a g r a m O b j e c t K e y > < D i a g r a m O b j e c t K e y > < K e y > T a b l e s \ T a b _ k o m m u n e \ C o l u m n s \ R e g i o n   2 0 2 1 < / K e y > < / D i a g r a m O b j e c t K e y > < D i a g r a m O b j e c t K e y > < K e y > R e l a t i o n s h i p s \ & l t ; T a b l e s \ T a b _ b a s e \ C o l u m n s \ k n r _ 2 0 2 1 & g t ; - & l t ; T a b l e s \ T a b _ k o m m u n e \ C o l u m n s \ k n r _ 2 0 1 9 & g t ; < / K e y > < / D i a g r a m O b j e c t K e y > < D i a g r a m O b j e c t K e y > < K e y > R e l a t i o n s h i p s \ & l t ; T a b l e s \ T a b _ b a s e \ C o l u m n s \ k n r _ 2 0 2 1 & g t ; - & l t ; T a b l e s \ T a b _ k o m m u n e \ C o l u m n s \ k n r _ 2 0 1 9 & g t ; \ F K < / K e y > < / D i a g r a m O b j e c t K e y > < D i a g r a m O b j e c t K e y > < K e y > R e l a t i o n s h i p s \ & l t ; T a b l e s \ T a b _ b a s e \ C o l u m n s \ k n r _ 2 0 2 1 & g t ; - & l t ; T a b l e s \ T a b _ k o m m u n e \ C o l u m n s \ k n r _ 2 0 1 9 & g t ; \ P K < / K e y > < / D i a g r a m O b j e c t K e y > < D i a g r a m O b j e c t K e y > < K e y > R e l a t i o n s h i p s \ & l t ; T a b l e s \ T a b _ b a s e \ C o l u m n s \ k n r _ 2 0 2 1 & g t ; - & l t ; T a b l e s \ T a b _ k o m m u n e \ C o l u m n s \ k n r _ 2 0 1 9 & g t ; \ C r o s s F i l t e r < / K e y > < / D i a g r a m O b j e c t K e y > < / A l l K e y s > < S e l e c t e d K e y s > < D i a g r a m O b j e c t K e y > < K e y > T a b l e s \ T a b _ k o m m u n e \ C o l u m n s \ k n r _ 2 0 1 9 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 T a g s \ T a b l e s \ & l t ; T a b l e s \ T a b _ b a s e & g t ; 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 T a g s \ T a b l e s \ & l t ; T a b l e s \ T a b _ k o m m u n e & g t ; 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 T a b l e s \ T a b _ b a s e < / K e y > < / a : K e y > < a : V a l u e   i : t y p e = " D i a g r a m D i s p l a y N o d e V i e w S t a t e " > < H e i g h t > 2 2 5 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 T a b l e s \ T a b _ b a s e \ C o l u m n s \ � r 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 T a b l e s \ T a b _ b a s e \ C o l u m n s \ l e v e r a n d � r e r 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 T a b l e s \ T a b _ b a s e \ C o l u m n s \ m e l k e l e v e r a n s e 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 T a b l e s \ T a b _ b a s e \ C o l u m n s \ g j . s n i t t .   l e v e r a n s e 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 T a b l e s \ T a b _ b a s e \ C o l u m n s \ k n r _ 2 0 2 1 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 T a b l e s \ T a b _ b a s e \ M e a s u r e s \ S u m   a v   m e l k e l e v e r a n s e 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 T a b l e s \ T a b _ b a s e \ S u m   a v   m e l k e l e v e r a n s e \ A d d i t i o n a l 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 T a b l e s \ T a b _ b a s e \ M e a s u r e s \ S u m   a v   l e v e r a n d � r e r 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 T a b l e s \ T a b _ b a s e \ S u m   a v   l e v e r a n d � r e r \ A d d i t i o n a l 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 T a b l e s \ T a b _ k o m m u n e < / K e y > < / a : K e y > < a : V a l u e   i : t y p e = " D i a g r a m D i s p l a y N o d e V i e w S t a t e " > < H e i g h t > 2 8 7 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 T a b l e s \ T a b _ k o m m u n e \ C o l u m n s \ k n r _ 2 0 1 9 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 T a b l e s \ T a b _ k o m m u n e \ C o l u m n s \ k o m _ 2 0 1 9 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 T a b l e s \ T a b _ k o m m u n e \ C o l u m n s \ k n r _ k o m _ 2 0 1 9 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 T a b l e s \ T a b _ k o m m u n e \ C o l u m n s \ R e g i o n _ 2 0 1 9 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 T a b l e s \ T a b _ k o m m u n e \ C o l u m n s \ k o m m u n e _ 2 0 2 1 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 T a b l e s \ T a b _ k o m m u n e \ C o l u m n s \ k n r _ k o m _ 2 0 2 1 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 T a b l e s \ T a b _ k o m m u n e \ C o l u m n s \ R e g i o n 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 R e l a t i o n s h i p s \ & l t ; T a b l e s \ T a b _ b a s e \ C o l u m n s \ k n r _ 2 0 2 1 & g t ; - & l t ; T a b l e s \ T a b _ k o m m u n e \ C o l u m n s \ k n r _ 2 0 1 9 & g t ; < / K e y > < / a : K e y > < a : V a l u e   i : t y p e = " D i a g r a m D i s p l a y L i n k V i e w S t a t e " > < A u t o m a t i o n P r o p e r t y H e l p e r T e x t > E n d   p o i n t   1 :   ( 2 1 6 , 1 1 2 , 5 ) .   E n d   p o i n t   2 :   ( 3 1 3 , 9 0 3 8 1 0 5 6 7 6 6 6 , 1 4 3 , 5 ) 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 1 1 2 . 5 < / b : _ y > < / b : P o i n t > < b : P o i n t > < b : _ x > 2 6 2 . 9 5 1 9 0 5 5 < / b : _ x > < b : _ y > 1 1 2 . 5 < / b : _ y > < / b : P o i n t > < b : P o i n t > < b : _ x > 2 6 4 . 9 5 1 9 0 5 5 < / b : _ x > < b : _ y > 1 1 4 . 5 < / b : _ y > < / b : P o i n t > < b : P o i n t > < b : _ x > 2 6 4 . 9 5 1 9 0 5 5 < / b : _ x > < b : _ y > 1 4 1 . 5 < / b : _ y > < / b : P o i n t > < b : P o i n t > < b : _ x > 2 6 6 . 9 5 1 9 0 5 5 < / b : _ x > < b : _ y > 1 4 3 . 5 < / b : _ y > < / b : P o i n t > < b : P o i n t > < b : _ x > 3 1 3 . 9 0 3 8 1 0 5 6 7 6 6 5 8 < / b : _ x > < b : _ y > 1 4 3 . 5 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 R e l a t i o n s h i p s \ & l t ; T a b l e s \ T a b _ b a s e \ C o l u m n s \ k n r _ 2 0 2 1 & g t ; - & l t ; T a b l e s \ T a b _ k o m m u n e \ C o l u m n s \ k n r _ 2 0 1 9 & g t ; \ F K 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 1 0 4 . 5 < / b : _ y > < / L a b e l L o c a t i o n > < L o c a t i o n   x m l n s : b = " h t t p : / / s c h e m a s . d a t a c o n t r a c t . o r g / 2 0 0 4 / 0 7 / S y s t e m . W i n d o w s " > < b : _ x > 2 0 0 < / b : _ x > < b : _ y > 1 1 2 . 5 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 R e l a t i o n s h i p s \ & l t ; T a b l e s \ T a b _ b a s e \ C o l u m n s \ k n r _ 2 0 2 1 & g t ; - & l t ; T a b l e s \ T a b _ k o m m u n e \ C o l u m n s \ k n r _ 2 0 1 9 & g t ; \ P K 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 1 3 5 . 5 < / b : _ y > < / L a b e l L o c a t i o n > < L o c a t i o n   x m l n s : b = " h t t p : / / s c h e m a s . d a t a c o n t r a c t . o r g / 2 0 0 4 / 0 7 / S y s t e m . W i n d o w s " > < b : _ x > 3 2 9 . 9 0 3 8 1 0 5 6 7 6 6 5 8 < / b : _ x > < b : _ y > 1 4 3 . 5 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 R e l a t i o n s h i p s \ & l t ; T a b l e s \ T a b _ b a s e \ C o l u m n s \ k n r _ 2 0 2 1 & g t ; - & l t ; T a b l e s \ T a b _ k o m m u n e \ C o l u m n s \ k n r _ 2 0 1 9 & g t ; \ C r o s s F i l t e r 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 1 1 2 . 5 < / b : _ y > < / b : P o i n t > < b : P o i n t > < b : _ x > 2 6 2 . 9 5 1 9 0 5 5 < / b : _ x > < b : _ y > 1 1 2 . 5 < / b : _ y > < / b : P o i n t > < b : P o i n t > < b : _ x > 2 6 4 . 9 5 1 9 0 5 5 < / b : _ x > < b : _ y > 1 1 4 . 5 < / b : _ y > < / b : P o i n t > < b : P o i n t > < b : _ x > 2 6 4 . 9 5 1 9 0 5 5 < / b : _ x > < b : _ y > 1 4 1 . 5 < / b : _ y > < / b : P o i n t > < b : P o i n t > < b : _ x > 2 6 6 . 9 5 1 9 0 5 5 < / b : _ x > < b : _ y > 1 4 3 . 5 < / b : _ y > < / b : P o i n t > < b : P o i n t > < b : _ x > 3 1 3 . 9 0 3 8 1 0 5 6 7 6 6 5 8 < / b : _ x > < b : _ y > 1 4 3 . 5 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 T a b _ n y _ b a s e 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 T a b _ n y _ b a s e 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 a v   l e v e r a n d � r e r   3 < / K e y > < / D i a g r a m O b j e c t K e y > < D i a g r a m O b j e c t K e y > < K e y > M e a s u r e s \ S u m   a v   l e v e r a n d � r e r   3 \ T a g I n f o \ F o r m u l a < / K e y > < / D i a g r a m O b j e c t K e y > < D i a g r a m O b j e c t K e y > < K e y > M e a s u r e s \ S u m   a v   l e v e r a n d � r e r   3 \ T a g I n f o \ V a l u e < / K e y > < / D i a g r a m O b j e c t K e y > < D i a g r a m O b j e c t K e y > < K e y > C o l u m n s \ k n r _ 2 0 2 1 < / K e y > < / D i a g r a m O b j e c t K e y > < D i a g r a m O b j e c t K e y > < K e y > C o l u m n s \ R e g i o n < / K e y > < / D i a g r a m O b j e c t K e y > < D i a g r a m O b j e c t K e y > < K e y > C o l u m n s \ K o m m u n e < / K e y > < / D i a g r a m O b j e c t K e y > < D i a g r a m O b j e c t K e y > < K e y > C o l u m n s \ � r < / K e y > < / D i a g r a m O b j e c t K e y > < D i a g r a m O b j e c t K e y > < K e y > C o l u m n s \ l e v e r a n d � r e r < / K e y > < / D i a g r a m O b j e c t K e y > < D i a g r a m O b j e c t K e y > < K e y > C o l u m n s \ m e l k e l e v e r a n s e < / K e y > < / D i a g r a m O b j e c t K e y > < D i a g r a m O b j e c t K e y > < K e y > L i n k s \ & l t ; C o l u m n s \ S u m   a v   l e v e r a n d � r e r   3 & g t ; - & l t ; M e a s u r e s \ l e v e r a n d � r e r & g t ; < / K e y > < / D i a g r a m O b j e c t K e y > < D i a g r a m O b j e c t K e y > < K e y > L i n k s \ & l t ; C o l u m n s \ S u m   a v   l e v e r a n d � r e r   3 & g t ; - & l t ; M e a s u r e s \ l e v e r a n d � r e r & g t ; \ C O L U M N < / K e y > < / D i a g r a m O b j e c t K e y > < D i a g r a m O b j e c t K e y > < K e y > L i n k s \ & l t ; C o l u m n s \ S u m   a v   l e v e r a n d � r e r   3 & g t ; - & l t ; M e a s u r e s \ l e v e r a n d � r e r & g t ; \ M E A S U R E 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 a v   l e v e r a n d � r e r   3 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 l e v e r a n d � r e r   3 \ T a g I n f o \ F o r m u l a 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 l e v e r a n d � r e r   3 \ T a g I n f o \ V a l u e 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 C o l u m n s \ k n r _ 2 0 2 1 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 C o l u m n s \ l e v e r a n d � r e r 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 C o l u m n s \ m e l k e l e v e r a n s e 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  3 & g t ; - & l t ; M e a s u r e s \ l e v e r a n d � r e r & g t ; 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  3 & g t ; - & l t ; M e a s u r e s \ l e v e r a n d � r e r & g t ; \ C O L U M N 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  3 & g t ; - & l t ; M e a s u r e s \ l e v e r a n d � r e r & g t ; \ M E A S U R E 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 a v   l e v e r a n d � r e r < / K e y > < / D i a g r a m O b j e c t K e y > < D i a g r a m O b j e c t K e y > < K e y > M e a s u r e s \ S u m   a v   l e v e r a n d � r e r \ T a g I n f o \ F o r m u l a < / K e y > < / D i a g r a m O b j e c t K e y > < D i a g r a m O b j e c t K e y > < K e y > M e a s u r e s \ S u m   a v   l e v e r a n d � r e r \ T a g I n f o \ V a l u e < / K e y > < / D i a g r a m O b j e c t K e y > < D i a g r a m O b j e c t K e y > < K e y > M e a s u r e s \ S u m   a v   g j e n n o m s n i t t < / K e y > < / D i a g r a m O b j e c t K e y > < D i a g r a m O b j e c t K e y > < K e y > M e a s u r e s \ S u m   a v   g j e n n o m s n i t t \ T a g I n f o \ F o r m u l a < / K e y > < / D i a g r a m O b j e c t K e y > < D i a g r a m O b j e c t K e y > < K e y > M e a s u r e s \ S u m   a v   g j e n n o m s n i t t \ T a g I n f o \ V a l u e < / K e y > < / D i a g r a m O b j e c t K e y > < D i a g r a m O b j e c t K e y > < K e y > M e a s u r e s \ G j . s n i t t < / K e y > < / D i a g r a m O b j e c t K e y > < D i a g r a m O b j e c t K e y > < K e y > M e a s u r e s \ G j . s n i t t \ T a g I n f o \ F o r m u l a < / K e y > < / D i a g r a m O b j e c t K e y > < D i a g r a m O b j e c t K e y > < K e y > M e a s u r e s \ G j . s n i t t \ T a g I n f o \ V a l u e < / K e y > < / D i a g r a m O b j e c t K e y > < D i a g r a m O b j e c t K e y > < K e y > M e a s u r e s \ S u m   l e v e r a n s e < / K e y > < / D i a g r a m O b j e c t K e y > < D i a g r a m O b j e c t K e y > < K e y > M e a s u r e s \ S u m   l e v e r a n s e \ T a g I n f o \ F o r m u l a < / K e y > < / D i a g r a m O b j e c t K e y > < D i a g r a m O b j e c t K e y > < K e y > M e a s u r e s \ S u m   l e v e r a n s e \ T a g I n f o \ V a l u e < / K e y > < / D i a g r a m O b j e c t K e y > < D i a g r a m O b j e c t K e y > < K e y > M e a s u r e s \ S u m   p r o d < / K e y > < / D i a g r a m O b j e c t K e y > < D i a g r a m O b j e c t K e y > < K e y > M e a s u r e s \ S u m   p r o d \ T a g I n f o \ F o r m u l a < / K e y > < / D i a g r a m O b j e c t K e y > < D i a g r a m O b j e c t K e y > < K e y > M e a s u r e s \ S u m   p r o d \ T a g I n f o \ V a l u e < / K e y > < / D i a g r a m O b j e c t K e y > < D i a g r a m O b j e c t K e y > < K e y > C o l u m n s \ R e g i o n < / K e y > < / D i a g r a m O b j e c t K e y > < D i a g r a m O b j e c t K e y > < K e y > C o l u m n s \ k n r   k o m m u n e < / K e y > < / D i a g r a m O b j e c t K e y > < D i a g r a m O b j e c t K e y > < K e y > C o l u m n s \ k o m m u n e < / K e y > < / D i a g r a m O b j e c t K e y > < D i a g r a m O b j e c t K e y > < K e y > C o l u m n s \ � r < / K e y > < / D i a g r a m O b j e c t K e y > < D i a g r a m O b j e c t K e y > < K e y > C o l u m n s \ l e v e r a n d � r e r < / K e y > < / D i a g r a m O b j e c t K e y > < D i a g r a m O b j e c t K e y > < K e y > C o l u m n s \ m e l k e l e v e r a n s e < / K e y > < / D i a g r a m O b j e c t K e y > < D i a g r a m O b j e c t K e y > < K e y > C o l u m n s \ g j e n n o m s n i t t < / K e y > < / D i a g r a m O b j e c t K e y > < D i a g r a m O b j e c t K e y > < K e y > L i n k s \ & l t ; C o l u m n s \ S u m   a v   l e v e r a n d � r e r & g t ; - & l t ; M e a s u r e s \ l e v e r a n d � r e r & g t ; < / K e y > < / D i a g r a m O b j e c t K e y > < D i a g r a m O b j e c t K e y > < K e y > L i n k s \ & l t ; C o l u m n s \ S u m   a v   l e v e r a n d � r e r & g t ; - & l t ; M e a s u r e s \ l e v e r a n d � r e r & g t ; \ C O L U M N < / K e y > < / D i a g r a m O b j e c t K e y > < D i a g r a m O b j e c t K e y > < K e y > L i n k s \ & l t ; C o l u m n s \ S u m   a v   l e v e r a n d � r e r & g t ; - & l t ; M e a s u r e s \ l e v e r a n d � r e r & g t ; \ M E A S U R E < / K e y > < / D i a g r a m O b j e c t K e y > < D i a g r a m O b j e c t K e y > < K e y > L i n k s \ & l t ; C o l u m n s \ S u m   a v   g j e n n o m s n i t t & g t ; - & l t ; M e a s u r e s \ g j e n n o m s n i t t & g t ; < / K e y > < / D i a g r a m O b j e c t K e y > < D i a g r a m O b j e c t K e y > < K e y > L i n k s \ & l t ; C o l u m n s \ S u m   a v   g j e n n o m s n i t t & g t ; - & l t ; M e a s u r e s \ g j e n n o m s n i t t & g t ; \ C O L U M N < / K e y > < / D i a g r a m O b j e c t K e y > < D i a g r a m O b j e c t K e y > < K e y > L i n k s \ & l t ; C o l u m n s \ S u m   a v   g j e n n o m s n i t t & g t ; - & l t ; M e a s u r e s \ g j e n n o m s n i t t & g t ; \ M E A S U R E 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 a v   l e v e r a n d � r e r < / K e y > < / a : K e y > < a : V a l u e   i : t y p e = " M e a s u r e G r i d N o d e V i e w S t a t e " > < C o l u m n >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 l e v e r a n d � r e r \ T a g I n f o \ F o r m u l a 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 l e v e r a n d � r e r \ T a g I n f o \ V a l u e 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 g j e n n o m s n i t t 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 g j e n n o m s n i t t \ T a g I n f o \ F o r m u l a 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 g j e n n o m s n i t t \ T a g I n f o \ V a l u e 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 M e a s u r e s \ G j . s n i t t 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 M e a s u r e s \ G j . s n i t t \ T a g I n f o \ F o r m u l a 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 M e a s u r e s \ G j . s n i t t \ T a g I n f o \ V a l u e 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 l e v e r a n s e 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 l e v e r a n s e \ T a g I n f o \ F o r m u l a 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 l e v e r a n s e \ T a g I n f o \ V a l u e 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 p r o d 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 p r o d \ T a g I n f o \ F o r m u l a 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 p r o d \ T a g I n f o \ V a l u e 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  k o m m u n e 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 C o l u m n s \ l e v e r a n d � r e r 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 C o l u m n s \ m e l k e l e v e r a n s e 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 C o l u m n s \ g j e n n o m s n i t t 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 l e v e r a n d � r e r & g t ; - & l t ; M e a s u r e s \ l e v e r a n d � r e r & g t ; 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 l e v e r a n d � r e r & g t ; - & l t ; M e a s u r e s \ l e v e r a n d � r e r & g t ; \ C O L U M N 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 l e v e r a n d � r e r & g t ; - & l t ; M e a s u r e s \ l e v e r a n d � r e r & g t ; \ M E A S U R E 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 g j e n n o m s n i t t & g t ; - & l t ; M e a s u r e s \ g j e n n o m s n i t t & g t ; 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 g j e n n o m s n i t t & g t ; - & l t ; M e a s u r e s \ g j e n n o m s n i t t & g t ; \ C O L U M N 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 g j e n n o m s n i t t & g t ; - & l t ; M e a s u r e s \ g j e n n o m s n i t t & g t ; \ M E A S U R E 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6 b 9 a a 1 b 7 - 9 3 2 3 - 4 2 0 7 - a 8 3 3 - f 2 1 a b f 9 d 4 3 3 0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6 1 e 4 7 4 3 f - c 9 3 4 - 4 6 2 7 - b d 8 5 - 2 2 c 1 4 7 e c 6 f d d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9 e 0 6 e 8 1 a - 6 e 9 d - 4 e 4 a - b 0 d f - 9 c 3 0 a c 4 4 0 e c d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3 b 4 8 1 4 1 - 4 1 c f - 4 c 7 f - 8 d 5 2 - b d e 5 8 9 9 f 7 d f e " > < C u s t o m C o n t e n t > < ! [ C D A T A [ < ? x m l   v e r s i o n = " 1 . 0 "   e n c o d i n g = " u t f - 1 6 " ? > < S e t t i n g s > < C a l c u l a t e d F i e l d s > < i t e m > < M e a s u r e N a m e > G j . n i t t < / M e a s u r e N a m e > < D i s p l a y N a m e > G j . n i t t 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7 3 c 7 c 4 a 0 - 0 7 3 a - 4 2 7 a - 8 2 6 c - d c 2 f f 0 2 1 0 b f 7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 2 0 2 2 - 0 2 - 0 7 T 2 1 : 2 0 : 5 9 . 8 1 5 0 6 0 1 + 0 1 : 0 0 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E7766DA4-B9C1-4F6F-9503-81E6424BA6B8}">
  <ds:schemaRefs/>
</ds:datastoreItem>
</file>

<file path=customXml/itemProps10.xml><?xml version="1.0" encoding="utf-8"?>
<ds:datastoreItem xmlns:ds="http://schemas.openxmlformats.org/officeDocument/2006/customXml" ds:itemID="{F5FE5010-68A6-4764-A53F-0B343256A783}">
  <ds:schemaRefs/>
</ds:datastoreItem>
</file>

<file path=customXml/itemProps11.xml><?xml version="1.0" encoding="utf-8"?>
<ds:datastoreItem xmlns:ds="http://schemas.openxmlformats.org/officeDocument/2006/customXml" ds:itemID="{2E26104C-59E4-48B1-80C6-2BC6F4ABCF80}">
  <ds:schemaRefs/>
</ds:datastoreItem>
</file>

<file path=customXml/itemProps12.xml><?xml version="1.0" encoding="utf-8"?>
<ds:datastoreItem xmlns:ds="http://schemas.openxmlformats.org/officeDocument/2006/customXml" ds:itemID="{8BF474E1-2026-4DA7-978F-F076FB8052FF}">
  <ds:schemaRefs/>
</ds:datastoreItem>
</file>

<file path=customXml/itemProps13.xml><?xml version="1.0" encoding="utf-8"?>
<ds:datastoreItem xmlns:ds="http://schemas.openxmlformats.org/officeDocument/2006/customXml" ds:itemID="{A3D072DE-AB49-4B1D-96B4-244C189A3193}">
  <ds:schemaRefs/>
</ds:datastoreItem>
</file>

<file path=customXml/itemProps14.xml><?xml version="1.0" encoding="utf-8"?>
<ds:datastoreItem xmlns:ds="http://schemas.openxmlformats.org/officeDocument/2006/customXml" ds:itemID="{D93852CF-671A-44D0-94DE-02A3F21AA28C}">
  <ds:schemaRefs>
    <ds:schemaRef ds:uri="http://schemas.microsoft.com/DataMashup"/>
  </ds:schemaRefs>
</ds:datastoreItem>
</file>

<file path=customXml/itemProps15.xml><?xml version="1.0" encoding="utf-8"?>
<ds:datastoreItem xmlns:ds="http://schemas.openxmlformats.org/officeDocument/2006/customXml" ds:itemID="{898C6259-CCA0-449B-8AD2-4574D96AD0BD}">
  <ds:schemaRefs/>
</ds:datastoreItem>
</file>

<file path=customXml/itemProps16.xml><?xml version="1.0" encoding="utf-8"?>
<ds:datastoreItem xmlns:ds="http://schemas.openxmlformats.org/officeDocument/2006/customXml" ds:itemID="{F32EEE7A-2770-4EE7-834E-159799F429A4}">
  <ds:schemaRefs/>
</ds:datastoreItem>
</file>

<file path=customXml/itemProps17.xml><?xml version="1.0" encoding="utf-8"?>
<ds:datastoreItem xmlns:ds="http://schemas.openxmlformats.org/officeDocument/2006/customXml" ds:itemID="{0842056B-5937-45F4-8C47-F2DDB3D4218E}">
  <ds:schemaRefs/>
</ds:datastoreItem>
</file>

<file path=customXml/itemProps18.xml><?xml version="1.0" encoding="utf-8"?>
<ds:datastoreItem xmlns:ds="http://schemas.openxmlformats.org/officeDocument/2006/customXml" ds:itemID="{FF64299D-C457-43C0-A2B9-911CBAECF052}">
  <ds:schemaRefs/>
</ds:datastoreItem>
</file>

<file path=customXml/itemProps19.xml><?xml version="1.0" encoding="utf-8"?>
<ds:datastoreItem xmlns:ds="http://schemas.openxmlformats.org/officeDocument/2006/customXml" ds:itemID="{82C141C9-B218-4AED-840D-F8A5D0B6BEBC}">
  <ds:schemaRefs/>
</ds:datastoreItem>
</file>

<file path=customXml/itemProps2.xml><?xml version="1.0" encoding="utf-8"?>
<ds:datastoreItem xmlns:ds="http://schemas.openxmlformats.org/officeDocument/2006/customXml" ds:itemID="{57B4594B-4496-4958-9FB1-233A766618EA}">
  <ds:schemaRefs/>
</ds:datastoreItem>
</file>

<file path=customXml/itemProps20.xml><?xml version="1.0" encoding="utf-8"?>
<ds:datastoreItem xmlns:ds="http://schemas.openxmlformats.org/officeDocument/2006/customXml" ds:itemID="{50C9711C-1920-4D53-B9FB-F4407A21FB05}">
  <ds:schemaRefs/>
</ds:datastoreItem>
</file>

<file path=customXml/itemProps21.xml><?xml version="1.0" encoding="utf-8"?>
<ds:datastoreItem xmlns:ds="http://schemas.openxmlformats.org/officeDocument/2006/customXml" ds:itemID="{469A9134-FB93-4964-9BB7-0F50EB1008E7}">
  <ds:schemaRefs/>
</ds:datastoreItem>
</file>

<file path=customXml/itemProps22.xml><?xml version="1.0" encoding="utf-8"?>
<ds:datastoreItem xmlns:ds="http://schemas.openxmlformats.org/officeDocument/2006/customXml" ds:itemID="{E14E5DF2-426E-4C44-BACD-1D810F0C7B52}">
  <ds:schemaRefs/>
</ds:datastoreItem>
</file>

<file path=customXml/itemProps23.xml><?xml version="1.0" encoding="utf-8"?>
<ds:datastoreItem xmlns:ds="http://schemas.openxmlformats.org/officeDocument/2006/customXml" ds:itemID="{FFC377EE-3868-4DB7-9844-E412A099001B}">
  <ds:schemaRefs/>
</ds:datastoreItem>
</file>

<file path=customXml/itemProps24.xml><?xml version="1.0" encoding="utf-8"?>
<ds:datastoreItem xmlns:ds="http://schemas.openxmlformats.org/officeDocument/2006/customXml" ds:itemID="{C5513180-F1B8-4F74-BB8C-831D3C3A50EF}">
  <ds:schemaRefs/>
</ds:datastoreItem>
</file>

<file path=customXml/itemProps25.xml><?xml version="1.0" encoding="utf-8"?>
<ds:datastoreItem xmlns:ds="http://schemas.openxmlformats.org/officeDocument/2006/customXml" ds:itemID="{C75FA808-2A44-4578-AB74-9E450462B34A}">
  <ds:schemaRefs/>
</ds:datastoreItem>
</file>

<file path=customXml/itemProps26.xml><?xml version="1.0" encoding="utf-8"?>
<ds:datastoreItem xmlns:ds="http://schemas.openxmlformats.org/officeDocument/2006/customXml" ds:itemID="{34C0CF5E-E483-4763-A37C-24A37BA910D7}">
  <ds:schemaRefs/>
</ds:datastoreItem>
</file>

<file path=customXml/itemProps27.xml><?xml version="1.0" encoding="utf-8"?>
<ds:datastoreItem xmlns:ds="http://schemas.openxmlformats.org/officeDocument/2006/customXml" ds:itemID="{6825BB2B-0039-4957-803B-3777756948B8}">
  <ds:schemaRefs/>
</ds:datastoreItem>
</file>

<file path=customXml/itemProps28.xml><?xml version="1.0" encoding="utf-8"?>
<ds:datastoreItem xmlns:ds="http://schemas.openxmlformats.org/officeDocument/2006/customXml" ds:itemID="{506A8B8A-8A88-453C-97BD-9642168EEEF9}">
  <ds:schemaRefs/>
</ds:datastoreItem>
</file>

<file path=customXml/itemProps29.xml><?xml version="1.0" encoding="utf-8"?>
<ds:datastoreItem xmlns:ds="http://schemas.openxmlformats.org/officeDocument/2006/customXml" ds:itemID="{0C9242EC-35BD-4A8E-A447-0062D0DF821C}">
  <ds:schemaRefs/>
</ds:datastoreItem>
</file>

<file path=customXml/itemProps3.xml><?xml version="1.0" encoding="utf-8"?>
<ds:datastoreItem xmlns:ds="http://schemas.openxmlformats.org/officeDocument/2006/customXml" ds:itemID="{9C28E9C3-0519-42A0-98F2-7223D32CDEB2}">
  <ds:schemaRefs/>
</ds:datastoreItem>
</file>

<file path=customXml/itemProps30.xml><?xml version="1.0" encoding="utf-8"?>
<ds:datastoreItem xmlns:ds="http://schemas.openxmlformats.org/officeDocument/2006/customXml" ds:itemID="{AB7EE303-B1B0-4CF5-BA9B-6B4B30A54DB7}">
  <ds:schemaRefs/>
</ds:datastoreItem>
</file>

<file path=customXml/itemProps31.xml><?xml version="1.0" encoding="utf-8"?>
<ds:datastoreItem xmlns:ds="http://schemas.openxmlformats.org/officeDocument/2006/customXml" ds:itemID="{82FBF6EE-6993-43AB-A4FF-B481E810E26A}">
  <ds:schemaRefs/>
</ds:datastoreItem>
</file>

<file path=customXml/itemProps32.xml><?xml version="1.0" encoding="utf-8"?>
<ds:datastoreItem xmlns:ds="http://schemas.openxmlformats.org/officeDocument/2006/customXml" ds:itemID="{0FEC7424-824F-4F4F-BCB0-D16F4F893992}">
  <ds:schemaRefs/>
</ds:datastoreItem>
</file>

<file path=customXml/itemProps33.xml><?xml version="1.0" encoding="utf-8"?>
<ds:datastoreItem xmlns:ds="http://schemas.openxmlformats.org/officeDocument/2006/customXml" ds:itemID="{ACE291DC-2844-4E5C-83B0-E929699752E2}">
  <ds:schemaRefs/>
</ds:datastoreItem>
</file>

<file path=customXml/itemProps34.xml><?xml version="1.0" encoding="utf-8"?>
<ds:datastoreItem xmlns:ds="http://schemas.openxmlformats.org/officeDocument/2006/customXml" ds:itemID="{156B02F6-3CD3-4208-A5D7-97B1D7F50645}">
  <ds:schemaRefs/>
</ds:datastoreItem>
</file>

<file path=customXml/itemProps35.xml><?xml version="1.0" encoding="utf-8"?>
<ds:datastoreItem xmlns:ds="http://schemas.openxmlformats.org/officeDocument/2006/customXml" ds:itemID="{E51BF010-C21A-4042-9297-D96E5374D96B}">
  <ds:schemaRefs/>
</ds:datastoreItem>
</file>

<file path=customXml/itemProps36.xml><?xml version="1.0" encoding="utf-8"?>
<ds:datastoreItem xmlns:ds="http://schemas.openxmlformats.org/officeDocument/2006/customXml" ds:itemID="{19C62B8E-41C7-4420-A5A5-861DB7CACB3E}">
  <ds:schemaRefs/>
</ds:datastoreItem>
</file>

<file path=customXml/itemProps37.xml><?xml version="1.0" encoding="utf-8"?>
<ds:datastoreItem xmlns:ds="http://schemas.openxmlformats.org/officeDocument/2006/customXml" ds:itemID="{50B4DE72-E470-4981-AFB7-A6FFD270E3A7}">
  <ds:schemaRefs/>
</ds:datastoreItem>
</file>

<file path=customXml/itemProps38.xml><?xml version="1.0" encoding="utf-8"?>
<ds:datastoreItem xmlns:ds="http://schemas.openxmlformats.org/officeDocument/2006/customXml" ds:itemID="{058852DA-6110-4ACE-B41A-EC3B184F53A6}">
  <ds:schemaRefs/>
</ds:datastoreItem>
</file>

<file path=customXml/itemProps39.xml><?xml version="1.0" encoding="utf-8"?>
<ds:datastoreItem xmlns:ds="http://schemas.openxmlformats.org/officeDocument/2006/customXml" ds:itemID="{AFC9C220-A4FE-48A8-8E2E-B85E67379F86}">
  <ds:schemaRefs/>
</ds:datastoreItem>
</file>

<file path=customXml/itemProps4.xml><?xml version="1.0" encoding="utf-8"?>
<ds:datastoreItem xmlns:ds="http://schemas.openxmlformats.org/officeDocument/2006/customXml" ds:itemID="{86AA05D5-374B-4011-9E7B-44DD802E250D}">
  <ds:schemaRefs/>
</ds:datastoreItem>
</file>

<file path=customXml/itemProps40.xml><?xml version="1.0" encoding="utf-8"?>
<ds:datastoreItem xmlns:ds="http://schemas.openxmlformats.org/officeDocument/2006/customXml" ds:itemID="{C4A8D30E-F033-4322-9BE3-0BC39EC9E967}">
  <ds:schemaRefs/>
</ds:datastoreItem>
</file>

<file path=customXml/itemProps41.xml><?xml version="1.0" encoding="utf-8"?>
<ds:datastoreItem xmlns:ds="http://schemas.openxmlformats.org/officeDocument/2006/customXml" ds:itemID="{87F53FB8-6435-44D2-A360-9E064358D9CA}">
  <ds:schemaRefs/>
</ds:datastoreItem>
</file>

<file path=customXml/itemProps42.xml><?xml version="1.0" encoding="utf-8"?>
<ds:datastoreItem xmlns:ds="http://schemas.openxmlformats.org/officeDocument/2006/customXml" ds:itemID="{3D0B1563-50FA-489F-A12B-6FD3FAF8B844}">
  <ds:schemaRefs/>
</ds:datastoreItem>
</file>

<file path=customXml/itemProps43.xml><?xml version="1.0" encoding="utf-8"?>
<ds:datastoreItem xmlns:ds="http://schemas.openxmlformats.org/officeDocument/2006/customXml" ds:itemID="{AA8E9C3D-ED94-44EE-934E-D482EC9CC3CF}">
  <ds:schemaRefs/>
</ds:datastoreItem>
</file>

<file path=customXml/itemProps5.xml><?xml version="1.0" encoding="utf-8"?>
<ds:datastoreItem xmlns:ds="http://schemas.openxmlformats.org/officeDocument/2006/customXml" ds:itemID="{056B87ED-F1B6-4059-A3F3-B0F6491A2D33}">
  <ds:schemaRefs/>
</ds:datastoreItem>
</file>

<file path=customXml/itemProps6.xml><?xml version="1.0" encoding="utf-8"?>
<ds:datastoreItem xmlns:ds="http://schemas.openxmlformats.org/officeDocument/2006/customXml" ds:itemID="{DF5B7DB3-429A-499B-8BF7-40128CDAEC52}">
  <ds:schemaRefs/>
</ds:datastoreItem>
</file>

<file path=customXml/itemProps7.xml><?xml version="1.0" encoding="utf-8"?>
<ds:datastoreItem xmlns:ds="http://schemas.openxmlformats.org/officeDocument/2006/customXml" ds:itemID="{C6DCC2DC-9503-4084-ADA6-4E44F47EF93A}">
  <ds:schemaRefs/>
</ds:datastoreItem>
</file>

<file path=customXml/itemProps8.xml><?xml version="1.0" encoding="utf-8"?>
<ds:datastoreItem xmlns:ds="http://schemas.openxmlformats.org/officeDocument/2006/customXml" ds:itemID="{210D41CF-5E06-4E02-8E42-86D0D6B26347}">
  <ds:schemaRefs/>
</ds:datastoreItem>
</file>

<file path=customXml/itemProps9.xml><?xml version="1.0" encoding="utf-8"?>
<ds:datastoreItem xmlns:ds="http://schemas.openxmlformats.org/officeDocument/2006/customXml" ds:itemID="{F27D69EF-4C26-434A-8FC0-3FDAB0C18B7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20</vt:i4>
      </vt:variant>
    </vt:vector>
  </HeadingPairs>
  <TitlesOfParts>
    <vt:vector size="20" baseType="lpstr">
      <vt:lpstr>Om talla</vt:lpstr>
      <vt:lpstr>Rangering</vt:lpstr>
      <vt:lpstr>Regionene</vt:lpstr>
      <vt:lpstr>Utvikling</vt:lpstr>
      <vt:lpstr>Ant_prod</vt:lpstr>
      <vt:lpstr>P_Ant.prod</vt:lpstr>
      <vt:lpstr>Leveranse</vt:lpstr>
      <vt:lpstr>P_leveranse</vt:lpstr>
      <vt:lpstr>Gj.snitt mengde</vt:lpstr>
      <vt:lpstr>P_gj.snitt</vt:lpstr>
      <vt:lpstr>%-endr prod</vt:lpstr>
      <vt:lpstr>%-endr mengde</vt:lpstr>
      <vt:lpstr>%-endr gjennomsnitt</vt:lpstr>
      <vt:lpstr>D regionene</vt:lpstr>
      <vt:lpstr>D_utvikling</vt:lpstr>
      <vt:lpstr>P_%endringer</vt:lpstr>
      <vt:lpstr>Endr 1995 - 2021 %</vt:lpstr>
      <vt:lpstr>Sml 1995 - 2021</vt:lpstr>
      <vt:lpstr>PD Rang</vt:lpstr>
      <vt:lpstr>Ny_base_1995_2021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Sandberg, Johan</dc:creator>
  <cp:lastModifiedBy>Johan</cp:lastModifiedBy>
  <dcterms:created xsi:type="dcterms:W3CDTF">2020-05-05T09:56:11Z</dcterms:created>
  <dcterms:modified xsi:type="dcterms:W3CDTF">2022-02-14T17:07:24Z</dcterms:modified>
</cp:coreProperties>
</file>